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asorozco\Desktop\asorozco (DatosincoincoSAFContabilidad)\Info Aura\Mis Documentos\PRESUPUESTO\EJECUCIONES PRESUPUESTO\ejecuciones excell2018 publicar\diciembre\"/>
    </mc:Choice>
  </mc:AlternateContent>
  <xr:revisionPtr revIDLastSave="0" documentId="13_ncr:1_{1777D1C8-2D57-4B51-996A-F7E08188A07D}" xr6:coauthVersionLast="36" xr6:coauthVersionMax="36" xr10:uidLastSave="{00000000-0000-0000-0000-000000000000}"/>
  <bookViews>
    <workbookView xWindow="0" yWindow="60" windowWidth="19440" windowHeight="8772" tabRatio="877" firstSheet="29" activeTab="12" xr2:uid="{00000000-000D-0000-FFFF-FFFF00000000}"/>
  </bookViews>
  <sheets>
    <sheet name="VIGENCIA ENERO 2018" sheetId="92" r:id="rId1"/>
    <sheet name="VIGENCIA FEBRERO 2018" sheetId="95" r:id="rId2"/>
    <sheet name="VIGENCIA MARZO 2018" sheetId="101" r:id="rId3"/>
    <sheet name="VIGENCIA ABRIL 2018" sheetId="110" r:id="rId4"/>
    <sheet name="VIGENCIA MAYO 2018" sheetId="118" r:id="rId5"/>
    <sheet name="VIGENCIA JUNIO 2018" sheetId="125" r:id="rId6"/>
    <sheet name="VIGENCIA JULIO 2018" sheetId="131" r:id="rId7"/>
    <sheet name="VIGENCIA AGOSTO 2018" sheetId="139" r:id="rId8"/>
    <sheet name="VIGENCIA SEPTIEMBRE 2018" sheetId="143" r:id="rId9"/>
    <sheet name="VIGENCIA OCTUBRE 2018" sheetId="148" r:id="rId10"/>
    <sheet name="VIGENCIA NOVIEMBRE 2018" sheetId="155" r:id="rId11"/>
    <sheet name="VIGENCIA DICIEMBRE 2018" sheetId="166" r:id="rId12"/>
    <sheet name="RESERVAS ENERO 2018" sheetId="93" r:id="rId13"/>
    <sheet name="RESERVAS FEBRERO 2018" sheetId="97" r:id="rId14"/>
    <sheet name="RESERVAS MARZO 2018" sheetId="103" r:id="rId15"/>
    <sheet name="RESERVA ABRIL 2018" sheetId="112" r:id="rId16"/>
    <sheet name="RESERVA MAYO 2018" sheetId="120" r:id="rId17"/>
    <sheet name="RESERVA JUNIO 2018" sheetId="127" r:id="rId18"/>
    <sheet name="RESERVA JULIO 2018" sheetId="133" r:id="rId19"/>
    <sheet name="RESERVA AGOSTO 2018" sheetId="140" r:id="rId20"/>
    <sheet name="RESERVA SEPTIEMBRE 2018" sheetId="145" r:id="rId21"/>
    <sheet name="RESERVA OCTUBRE 2018" sheetId="150" r:id="rId22"/>
    <sheet name="RESERVA NOVIEMBRE 2018  " sheetId="157" r:id="rId23"/>
    <sheet name="RESERVA DICIEMBRE 2018" sheetId="164" r:id="rId24"/>
    <sheet name="CxP ENERO 2018 " sheetId="90" r:id="rId25"/>
    <sheet name="CxP FEBRERO 2018" sheetId="99" r:id="rId26"/>
    <sheet name="CxP MARZO 2018" sheetId="108" r:id="rId27"/>
    <sheet name="CxP ABRIL 2018" sheetId="116" r:id="rId28"/>
    <sheet name="CxP MAYO 2018" sheetId="123" r:id="rId29"/>
    <sheet name="CXP JUNIO 2018" sheetId="129" r:id="rId30"/>
    <sheet name="CXP JULIO 2018" sheetId="137" r:id="rId31"/>
    <sheet name="CXP AGOSTO 2018" sheetId="141" r:id="rId32"/>
    <sheet name="CXP SEPTIEMBRE 2018" sheetId="146" r:id="rId33"/>
    <sheet name="CXP OCTUBRE 2018" sheetId="153" r:id="rId34"/>
    <sheet name="CXP NOVIEMBRE 2018" sheetId="160" r:id="rId35"/>
    <sheet name="CXP DICIEMBRE 2018" sheetId="162" r:id="rId36"/>
  </sheets>
  <definedNames>
    <definedName name="_xlnm.Print_Area" localSheetId="27">'CxP ABRIL 2018'!$A$1:$G$129</definedName>
    <definedName name="_xlnm.Print_Area" localSheetId="31">'CXP AGOSTO 2018'!$A$1:$G$129</definedName>
    <definedName name="_xlnm.Print_Area" localSheetId="35">'CXP DICIEMBRE 2018'!$A$1:$G$129</definedName>
    <definedName name="_xlnm.Print_Area" localSheetId="24">'CxP ENERO 2018 '!$A$2:$G$130</definedName>
    <definedName name="_xlnm.Print_Area" localSheetId="25">'CxP FEBRERO 2018'!$A$2:$G$130</definedName>
    <definedName name="_xlnm.Print_Area" localSheetId="30">'CXP JULIO 2018'!$A$1:$G$129</definedName>
    <definedName name="_xlnm.Print_Area" localSheetId="29">'CXP JUNIO 2018'!$A$1:$G$129</definedName>
    <definedName name="_xlnm.Print_Area" localSheetId="26">'CxP MARZO 2018'!$A$1:$G$129</definedName>
    <definedName name="_xlnm.Print_Area" localSheetId="28">'CxP MAYO 2018'!$A$1:$G$129</definedName>
    <definedName name="_xlnm.Print_Area" localSheetId="34">'CXP NOVIEMBRE 2018'!$A$1:$G$129</definedName>
    <definedName name="_xlnm.Print_Area" localSheetId="33">'CXP OCTUBRE 2018'!$A$1:$G$129</definedName>
    <definedName name="_xlnm.Print_Area" localSheetId="32">'CXP SEPTIEMBRE 2018'!$A$1:$G$129</definedName>
    <definedName name="_xlnm.Print_Area" localSheetId="15">'RESERVA ABRIL 2018'!$A$1:$M$73</definedName>
    <definedName name="_xlnm.Print_Area" localSheetId="19">'RESERVA AGOSTO 2018'!$A$1:$M$73</definedName>
    <definedName name="_xlnm.Print_Area" localSheetId="23">'RESERVA DICIEMBRE 2018'!$A$2:$M$73</definedName>
    <definedName name="_xlnm.Print_Area" localSheetId="18">'RESERVA JULIO 2018'!$A$1:$M$74</definedName>
    <definedName name="_xlnm.Print_Area" localSheetId="17">'RESERVA JUNIO 2018'!$A$1:$M$73</definedName>
    <definedName name="_xlnm.Print_Area" localSheetId="16">'RESERVA MAYO 2018'!$A$1:$M$73</definedName>
    <definedName name="_xlnm.Print_Area" localSheetId="22">'RESERVA NOVIEMBRE 2018  '!$A$1:$M$73</definedName>
    <definedName name="_xlnm.Print_Area" localSheetId="21">'RESERVA OCTUBRE 2018'!$A$1:$M$73</definedName>
    <definedName name="_xlnm.Print_Area" localSheetId="20">'RESERVA SEPTIEMBRE 2018'!$A$1:$M$73</definedName>
    <definedName name="_xlnm.Print_Area" localSheetId="12">'RESERVAS ENERO 2018'!$A$1:$M$73</definedName>
    <definedName name="_xlnm.Print_Area" localSheetId="13">'RESERVAS FEBRERO 2018'!$A$1:$M$73</definedName>
    <definedName name="_xlnm.Print_Area" localSheetId="14">'RESERVAS MARZO 2018'!$A$1:$M$73</definedName>
    <definedName name="_xlnm.Print_Area" localSheetId="3">'VIGENCIA ABRIL 2018'!$A$1:$I$220</definedName>
    <definedName name="_xlnm.Print_Area" localSheetId="7">'VIGENCIA AGOSTO 2018'!$A$1:$I$224</definedName>
    <definedName name="_xlnm.Print_Area" localSheetId="11">'VIGENCIA DICIEMBRE 2018'!$A$2:$I$237</definedName>
    <definedName name="_xlnm.Print_Area" localSheetId="0">'VIGENCIA ENERO 2018'!$A$1:$H$213</definedName>
    <definedName name="_xlnm.Print_Area" localSheetId="1">'VIGENCIA FEBRERO 2018'!$A$1:$H$213</definedName>
    <definedName name="_xlnm.Print_Area" localSheetId="6">'VIGENCIA JULIO 2018'!$A$1:$I$220</definedName>
    <definedName name="_xlnm.Print_Area" localSheetId="5">'VIGENCIA JUNIO 2018'!$A$1:$I$224</definedName>
    <definedName name="_xlnm.Print_Area" localSheetId="2">'VIGENCIA MARZO 2018'!$A$1:$H$213</definedName>
    <definedName name="_xlnm.Print_Area" localSheetId="4">'VIGENCIA MAYO 2018'!$A$1:$I$220</definedName>
    <definedName name="_xlnm.Print_Area" localSheetId="10">'VIGENCIA NOVIEMBRE 2018'!$A$1:$I$226</definedName>
    <definedName name="_xlnm.Print_Area" localSheetId="9">'VIGENCIA OCTUBRE 2018'!$A$1:$I$226</definedName>
    <definedName name="_xlnm.Print_Area" localSheetId="8">'VIGENCIA SEPTIEMBRE 2018'!$A$1:$I$226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66" l="1"/>
  <c r="E13" i="166" s="1"/>
  <c r="E12" i="166" s="1"/>
  <c r="E15" i="166"/>
  <c r="F15" i="166"/>
  <c r="G15" i="166"/>
  <c r="G14" i="166" s="1"/>
  <c r="G13" i="166" s="1"/>
  <c r="G12" i="166" s="1"/>
  <c r="H15" i="166"/>
  <c r="H14" i="166" s="1"/>
  <c r="H13" i="166" s="1"/>
  <c r="H12" i="166" s="1"/>
  <c r="I15" i="166"/>
  <c r="I14" i="166" s="1"/>
  <c r="E19" i="166"/>
  <c r="F19" i="166"/>
  <c r="G19" i="166"/>
  <c r="H19" i="166"/>
  <c r="I19" i="166"/>
  <c r="E22" i="166"/>
  <c r="F22" i="166"/>
  <c r="F14" i="166" s="1"/>
  <c r="F13" i="166" s="1"/>
  <c r="F12" i="166" s="1"/>
  <c r="G22" i="166"/>
  <c r="H22" i="166"/>
  <c r="I22" i="166"/>
  <c r="E30" i="166"/>
  <c r="F30" i="166"/>
  <c r="G30" i="166"/>
  <c r="H30" i="166"/>
  <c r="I30" i="166"/>
  <c r="E34" i="166"/>
  <c r="F34" i="166"/>
  <c r="G34" i="166"/>
  <c r="H34" i="166"/>
  <c r="I34" i="166"/>
  <c r="G37" i="166"/>
  <c r="H37" i="166"/>
  <c r="E38" i="166"/>
  <c r="F38" i="166"/>
  <c r="F37" i="166" s="1"/>
  <c r="G38" i="166"/>
  <c r="H38" i="166"/>
  <c r="I38" i="166"/>
  <c r="I37" i="166" s="1"/>
  <c r="E42" i="166"/>
  <c r="E37" i="166" s="1"/>
  <c r="F42" i="166"/>
  <c r="G42" i="166"/>
  <c r="H42" i="166"/>
  <c r="I42" i="166"/>
  <c r="F54" i="166"/>
  <c r="G54" i="166"/>
  <c r="H54" i="166"/>
  <c r="H60" i="166"/>
  <c r="I60" i="166"/>
  <c r="E61" i="166"/>
  <c r="E60" i="166" s="1"/>
  <c r="F61" i="166"/>
  <c r="F60" i="166" s="1"/>
  <c r="G61" i="166"/>
  <c r="G60" i="166" s="1"/>
  <c r="H61" i="166"/>
  <c r="I61" i="166"/>
  <c r="E64" i="166"/>
  <c r="E63" i="166" s="1"/>
  <c r="E59" i="166" s="1"/>
  <c r="E58" i="166" s="1"/>
  <c r="F64" i="166"/>
  <c r="G64" i="166"/>
  <c r="H64" i="166"/>
  <c r="H63" i="166" s="1"/>
  <c r="H59" i="166" s="1"/>
  <c r="H58" i="166" s="1"/>
  <c r="I64" i="166"/>
  <c r="E66" i="166"/>
  <c r="F66" i="166"/>
  <c r="G66" i="166"/>
  <c r="H66" i="166"/>
  <c r="I66" i="166"/>
  <c r="E69" i="166"/>
  <c r="F69" i="166"/>
  <c r="G69" i="166"/>
  <c r="G63" i="166" s="1"/>
  <c r="G59" i="166" s="1"/>
  <c r="G58" i="166" s="1"/>
  <c r="H69" i="166"/>
  <c r="I69" i="166"/>
  <c r="E76" i="166"/>
  <c r="F76" i="166"/>
  <c r="G76" i="166"/>
  <c r="H76" i="166"/>
  <c r="I76" i="166"/>
  <c r="F88" i="166"/>
  <c r="F129" i="166" s="1"/>
  <c r="F191" i="166" s="1"/>
  <c r="G88" i="166"/>
  <c r="H88" i="166"/>
  <c r="E92" i="166"/>
  <c r="F92" i="166"/>
  <c r="G92" i="166"/>
  <c r="H92" i="166"/>
  <c r="I92" i="166"/>
  <c r="E96" i="166"/>
  <c r="F96" i="166"/>
  <c r="G96" i="166"/>
  <c r="H96" i="166"/>
  <c r="I96" i="166"/>
  <c r="E99" i="166"/>
  <c r="F99" i="166"/>
  <c r="G99" i="166"/>
  <c r="H99" i="166"/>
  <c r="I99" i="166"/>
  <c r="E104" i="166"/>
  <c r="F104" i="166"/>
  <c r="F63" i="166" s="1"/>
  <c r="F59" i="166" s="1"/>
  <c r="F58" i="166" s="1"/>
  <c r="G104" i="166"/>
  <c r="H104" i="166"/>
  <c r="I104" i="166"/>
  <c r="E108" i="166"/>
  <c r="F108" i="166"/>
  <c r="G108" i="166"/>
  <c r="H108" i="166"/>
  <c r="I108" i="166"/>
  <c r="I63" i="166" s="1"/>
  <c r="I59" i="166" s="1"/>
  <c r="I58" i="166" s="1"/>
  <c r="E110" i="166"/>
  <c r="F110" i="166"/>
  <c r="G110" i="166"/>
  <c r="H110" i="166"/>
  <c r="I110" i="166"/>
  <c r="E114" i="166"/>
  <c r="F114" i="166"/>
  <c r="G114" i="166"/>
  <c r="H114" i="166"/>
  <c r="I114" i="166"/>
  <c r="E116" i="166"/>
  <c r="F116" i="166"/>
  <c r="G116" i="166"/>
  <c r="H116" i="166"/>
  <c r="I116" i="166"/>
  <c r="E119" i="166"/>
  <c r="F119" i="166"/>
  <c r="H119" i="166"/>
  <c r="I119" i="166"/>
  <c r="E120" i="166"/>
  <c r="F120" i="166"/>
  <c r="G120" i="166"/>
  <c r="G119" i="166" s="1"/>
  <c r="G118" i="166" s="1"/>
  <c r="H120" i="166"/>
  <c r="I120" i="166"/>
  <c r="G129" i="166"/>
  <c r="H129" i="166"/>
  <c r="F133" i="166"/>
  <c r="F122" i="166" s="1"/>
  <c r="F118" i="166" s="1"/>
  <c r="G133" i="166"/>
  <c r="G122" i="166" s="1"/>
  <c r="E134" i="166"/>
  <c r="E133" i="166" s="1"/>
  <c r="E122" i="166" s="1"/>
  <c r="E118" i="166" s="1"/>
  <c r="F134" i="166"/>
  <c r="G134" i="166"/>
  <c r="H134" i="166"/>
  <c r="H133" i="166" s="1"/>
  <c r="H122" i="166" s="1"/>
  <c r="I134" i="166"/>
  <c r="I133" i="166" s="1"/>
  <c r="I122" i="166" s="1"/>
  <c r="E135" i="166"/>
  <c r="F135" i="166"/>
  <c r="G135" i="166"/>
  <c r="H135" i="166"/>
  <c r="I135" i="166"/>
  <c r="G140" i="166"/>
  <c r="H140" i="166"/>
  <c r="G141" i="166"/>
  <c r="H141" i="166"/>
  <c r="E142" i="166"/>
  <c r="E141" i="166" s="1"/>
  <c r="E140" i="166" s="1"/>
  <c r="F142" i="166"/>
  <c r="F141" i="166" s="1"/>
  <c r="F140" i="166" s="1"/>
  <c r="G142" i="166"/>
  <c r="H142" i="166"/>
  <c r="I142" i="166"/>
  <c r="I141" i="166" s="1"/>
  <c r="I140" i="166" s="1"/>
  <c r="H145" i="166"/>
  <c r="I145" i="166"/>
  <c r="E146" i="166"/>
  <c r="E145" i="166" s="1"/>
  <c r="E144" i="166" s="1"/>
  <c r="F146" i="166"/>
  <c r="F145" i="166" s="1"/>
  <c r="G146" i="166"/>
  <c r="G145" i="166" s="1"/>
  <c r="H146" i="166"/>
  <c r="I146" i="166"/>
  <c r="F163" i="166"/>
  <c r="G163" i="166"/>
  <c r="H163" i="166"/>
  <c r="F179" i="166"/>
  <c r="G179" i="166"/>
  <c r="E180" i="166"/>
  <c r="E179" i="166" s="1"/>
  <c r="F180" i="166"/>
  <c r="G180" i="166"/>
  <c r="H180" i="166"/>
  <c r="H179" i="166" s="1"/>
  <c r="I180" i="166"/>
  <c r="I179" i="166" s="1"/>
  <c r="I144" i="166" s="1"/>
  <c r="E183" i="166"/>
  <c r="I183" i="166"/>
  <c r="E184" i="166"/>
  <c r="F184" i="166"/>
  <c r="F183" i="166" s="1"/>
  <c r="G184" i="166"/>
  <c r="G183" i="166" s="1"/>
  <c r="H184" i="166"/>
  <c r="H183" i="166" s="1"/>
  <c r="I184" i="166"/>
  <c r="G191" i="166"/>
  <c r="H191" i="166"/>
  <c r="E196" i="166"/>
  <c r="G196" i="166"/>
  <c r="H196" i="166"/>
  <c r="E197" i="166"/>
  <c r="F197" i="166"/>
  <c r="F196" i="166" s="1"/>
  <c r="G197" i="166"/>
  <c r="H197" i="166"/>
  <c r="I197" i="166"/>
  <c r="I196" i="166" s="1"/>
  <c r="I59" i="164"/>
  <c r="F58" i="164"/>
  <c r="O58" i="164" s="1"/>
  <c r="E58" i="164"/>
  <c r="F57" i="164"/>
  <c r="F56" i="164"/>
  <c r="F55" i="164"/>
  <c r="E55" i="164"/>
  <c r="E54" i="164"/>
  <c r="F54" i="164" s="1"/>
  <c r="O54" i="164" s="1"/>
  <c r="E53" i="164"/>
  <c r="F53" i="164" s="1"/>
  <c r="O53" i="164" s="1"/>
  <c r="M52" i="164"/>
  <c r="J52" i="164"/>
  <c r="J51" i="164" s="1"/>
  <c r="E52" i="164"/>
  <c r="E51" i="164" s="1"/>
  <c r="D52" i="164"/>
  <c r="F52" i="164" s="1"/>
  <c r="O52" i="164" s="1"/>
  <c r="M51" i="164"/>
  <c r="P51" i="164" s="1"/>
  <c r="L51" i="164"/>
  <c r="K51" i="164"/>
  <c r="K25" i="164" s="1"/>
  <c r="F50" i="164"/>
  <c r="O50" i="164" s="1"/>
  <c r="M49" i="164"/>
  <c r="O49" i="164" s="1"/>
  <c r="J49" i="164"/>
  <c r="F49" i="164"/>
  <c r="E49" i="164"/>
  <c r="E48" i="164" s="1"/>
  <c r="D49" i="164"/>
  <c r="M48" i="164"/>
  <c r="O48" i="164" s="1"/>
  <c r="J48" i="164"/>
  <c r="D48" i="164"/>
  <c r="F48" i="164" s="1"/>
  <c r="M44" i="164"/>
  <c r="J44" i="164"/>
  <c r="F44" i="164"/>
  <c r="F36" i="164"/>
  <c r="F35" i="164"/>
  <c r="F34" i="164"/>
  <c r="M33" i="164"/>
  <c r="L33" i="164"/>
  <c r="K33" i="164"/>
  <c r="J33" i="164"/>
  <c r="J32" i="164" s="1"/>
  <c r="J25" i="164" s="1"/>
  <c r="E33" i="164"/>
  <c r="E32" i="164" s="1"/>
  <c r="F32" i="164" s="1"/>
  <c r="D33" i="164"/>
  <c r="M32" i="164"/>
  <c r="D32" i="164"/>
  <c r="F31" i="164"/>
  <c r="F30" i="164"/>
  <c r="E30" i="164"/>
  <c r="F29" i="164"/>
  <c r="E29" i="164"/>
  <c r="O28" i="164"/>
  <c r="F28" i="164"/>
  <c r="M27" i="164"/>
  <c r="O27" i="164" s="1"/>
  <c r="L27" i="164"/>
  <c r="K27" i="164"/>
  <c r="J27" i="164"/>
  <c r="E27" i="164"/>
  <c r="E26" i="164" s="1"/>
  <c r="D27" i="164"/>
  <c r="F27" i="164" s="1"/>
  <c r="M26" i="164"/>
  <c r="M25" i="164" s="1"/>
  <c r="J26" i="164"/>
  <c r="L25" i="164"/>
  <c r="O24" i="164"/>
  <c r="F24" i="164"/>
  <c r="M23" i="164"/>
  <c r="J23" i="164"/>
  <c r="J20" i="164" s="1"/>
  <c r="J19" i="164" s="1"/>
  <c r="J18" i="164" s="1"/>
  <c r="E23" i="164"/>
  <c r="F23" i="164" s="1"/>
  <c r="D23" i="164"/>
  <c r="F22" i="164"/>
  <c r="M21" i="164"/>
  <c r="M20" i="164" s="1"/>
  <c r="J21" i="164"/>
  <c r="E21" i="164"/>
  <c r="F21" i="164" s="1"/>
  <c r="D21" i="164"/>
  <c r="L20" i="164"/>
  <c r="K20" i="164"/>
  <c r="E20" i="164"/>
  <c r="E19" i="164" s="1"/>
  <c r="D20" i="164"/>
  <c r="D19" i="164"/>
  <c r="D18" i="164"/>
  <c r="O17" i="164"/>
  <c r="L17" i="164"/>
  <c r="K17" i="164"/>
  <c r="F17" i="164"/>
  <c r="O16" i="164"/>
  <c r="L16" i="164"/>
  <c r="K16" i="164"/>
  <c r="F16" i="164"/>
  <c r="M15" i="164"/>
  <c r="J15" i="164"/>
  <c r="J14" i="164" s="1"/>
  <c r="J13" i="164" s="1"/>
  <c r="J12" i="164" s="1"/>
  <c r="J59" i="164" s="1"/>
  <c r="E15" i="164"/>
  <c r="D15" i="164"/>
  <c r="F15" i="164" s="1"/>
  <c r="M14" i="164"/>
  <c r="M13" i="164" s="1"/>
  <c r="E14" i="164"/>
  <c r="E13" i="164" s="1"/>
  <c r="L12" i="164"/>
  <c r="L59" i="164" s="1"/>
  <c r="K12" i="164"/>
  <c r="K59" i="164" s="1"/>
  <c r="F114" i="162"/>
  <c r="F113" i="162"/>
  <c r="F112" i="162"/>
  <c r="F111" i="162"/>
  <c r="F110" i="162"/>
  <c r="G109" i="162"/>
  <c r="G108" i="162" s="1"/>
  <c r="F109" i="162"/>
  <c r="E109" i="162"/>
  <c r="D109" i="162"/>
  <c r="D108" i="162" s="1"/>
  <c r="F108" i="162" s="1"/>
  <c r="E108" i="162"/>
  <c r="F101" i="162"/>
  <c r="G100" i="162"/>
  <c r="G99" i="162" s="1"/>
  <c r="E100" i="162"/>
  <c r="D100" i="162"/>
  <c r="D99" i="162" s="1"/>
  <c r="F99" i="162" s="1"/>
  <c r="E99" i="162"/>
  <c r="E88" i="162" s="1"/>
  <c r="F98" i="162"/>
  <c r="F97" i="162"/>
  <c r="G96" i="162"/>
  <c r="F96" i="162"/>
  <c r="E96" i="162"/>
  <c r="D96" i="162"/>
  <c r="D95" i="162" s="1"/>
  <c r="F95" i="162" s="1"/>
  <c r="G95" i="162"/>
  <c r="E95" i="162"/>
  <c r="F94" i="162"/>
  <c r="F93" i="162"/>
  <c r="F92" i="162"/>
  <c r="F91" i="162"/>
  <c r="G90" i="162"/>
  <c r="G89" i="162" s="1"/>
  <c r="E90" i="162"/>
  <c r="D90" i="162"/>
  <c r="F90" i="162" s="1"/>
  <c r="F89" i="162"/>
  <c r="E89" i="162"/>
  <c r="D89" i="162"/>
  <c r="D88" i="162" s="1"/>
  <c r="F88" i="162" s="1"/>
  <c r="F87" i="162"/>
  <c r="F86" i="162"/>
  <c r="F85" i="162"/>
  <c r="G84" i="162"/>
  <c r="G83" i="162" s="1"/>
  <c r="G82" i="162" s="1"/>
  <c r="F84" i="162"/>
  <c r="E84" i="162"/>
  <c r="D84" i="162"/>
  <c r="D83" i="162" s="1"/>
  <c r="E83" i="162"/>
  <c r="E82" i="162" s="1"/>
  <c r="F81" i="162"/>
  <c r="G80" i="162"/>
  <c r="F80" i="162"/>
  <c r="E80" i="162"/>
  <c r="D80" i="162"/>
  <c r="F71" i="162"/>
  <c r="F70" i="162"/>
  <c r="G69" i="162"/>
  <c r="F69" i="162"/>
  <c r="E69" i="162"/>
  <c r="D69" i="162"/>
  <c r="F68" i="162"/>
  <c r="F67" i="162"/>
  <c r="G66" i="162"/>
  <c r="E66" i="162"/>
  <c r="D66" i="162"/>
  <c r="F66" i="162" s="1"/>
  <c r="F65" i="162"/>
  <c r="G64" i="162"/>
  <c r="F64" i="162"/>
  <c r="E64" i="162"/>
  <c r="D64" i="162"/>
  <c r="F63" i="162"/>
  <c r="F62" i="162"/>
  <c r="G61" i="162"/>
  <c r="G30" i="162" s="1"/>
  <c r="G29" i="162" s="1"/>
  <c r="G28" i="162" s="1"/>
  <c r="E61" i="162"/>
  <c r="D61" i="162"/>
  <c r="F61" i="162" s="1"/>
  <c r="G59" i="162"/>
  <c r="E59" i="162"/>
  <c r="D59" i="162"/>
  <c r="F59" i="162" s="1"/>
  <c r="F58" i="162"/>
  <c r="F57" i="162"/>
  <c r="G56" i="162"/>
  <c r="F56" i="162"/>
  <c r="E56" i="162"/>
  <c r="D56" i="162"/>
  <c r="F55" i="162"/>
  <c r="F54" i="162"/>
  <c r="F53" i="162"/>
  <c r="F52" i="162"/>
  <c r="F51" i="162"/>
  <c r="F50" i="162"/>
  <c r="F49" i="162"/>
  <c r="G48" i="162"/>
  <c r="E48" i="162"/>
  <c r="D48" i="162"/>
  <c r="D30" i="162" s="1"/>
  <c r="F47" i="162"/>
  <c r="F46" i="162"/>
  <c r="F45" i="162"/>
  <c r="F44" i="162"/>
  <c r="F43" i="162"/>
  <c r="G42" i="162"/>
  <c r="E42" i="162"/>
  <c r="D42" i="162"/>
  <c r="F42" i="162" s="1"/>
  <c r="G39" i="162"/>
  <c r="G77" i="162" s="1"/>
  <c r="G106" i="162" s="1"/>
  <c r="F39" i="162"/>
  <c r="F77" i="162" s="1"/>
  <c r="F106" i="162" s="1"/>
  <c r="F33" i="162"/>
  <c r="F32" i="162"/>
  <c r="G31" i="162"/>
  <c r="E31" i="162"/>
  <c r="E30" i="162" s="1"/>
  <c r="E29" i="162" s="1"/>
  <c r="D31" i="162"/>
  <c r="F31" i="162" s="1"/>
  <c r="F26" i="162"/>
  <c r="F25" i="162"/>
  <c r="F24" i="162"/>
  <c r="G23" i="162"/>
  <c r="E23" i="162"/>
  <c r="D23" i="162"/>
  <c r="F23" i="162" s="1"/>
  <c r="F22" i="162"/>
  <c r="F21" i="162"/>
  <c r="F20" i="162"/>
  <c r="G19" i="162"/>
  <c r="G18" i="162" s="1"/>
  <c r="F19" i="162"/>
  <c r="E19" i="162"/>
  <c r="D19" i="162"/>
  <c r="D18" i="162"/>
  <c r="F17" i="162"/>
  <c r="F16" i="162"/>
  <c r="G15" i="162"/>
  <c r="E15" i="162"/>
  <c r="D15" i="162"/>
  <c r="F15" i="162" s="1"/>
  <c r="F14" i="162"/>
  <c r="G13" i="162"/>
  <c r="G12" i="162" s="1"/>
  <c r="G11" i="162" s="1"/>
  <c r="G10" i="162" s="1"/>
  <c r="G9" i="162" s="1"/>
  <c r="F13" i="162"/>
  <c r="E13" i="162"/>
  <c r="E12" i="162" s="1"/>
  <c r="D13" i="162"/>
  <c r="D12" i="162"/>
  <c r="D11" i="162" s="1"/>
  <c r="H144" i="166" l="1"/>
  <c r="I13" i="166"/>
  <c r="I12" i="166" s="1"/>
  <c r="I11" i="166" s="1"/>
  <c r="I203" i="166" s="1"/>
  <c r="F11" i="166"/>
  <c r="H11" i="166"/>
  <c r="G144" i="166"/>
  <c r="G11" i="166"/>
  <c r="F144" i="166"/>
  <c r="I118" i="166"/>
  <c r="H118" i="166"/>
  <c r="E11" i="166"/>
  <c r="E203" i="166" s="1"/>
  <c r="F18" i="164"/>
  <c r="E12" i="164"/>
  <c r="E59" i="164" s="1"/>
  <c r="O20" i="164"/>
  <c r="M19" i="164"/>
  <c r="E18" i="164"/>
  <c r="F19" i="164"/>
  <c r="F12" i="164"/>
  <c r="E25" i="164"/>
  <c r="O23" i="164"/>
  <c r="O15" i="164"/>
  <c r="D14" i="164"/>
  <c r="F20" i="164"/>
  <c r="F33" i="164"/>
  <c r="D51" i="164"/>
  <c r="F51" i="164" s="1"/>
  <c r="O51" i="164" s="1"/>
  <c r="D26" i="164"/>
  <c r="G115" i="162"/>
  <c r="D29" i="162"/>
  <c r="F30" i="162"/>
  <c r="D82" i="162"/>
  <c r="F82" i="162" s="1"/>
  <c r="F83" i="162"/>
  <c r="D10" i="162"/>
  <c r="E28" i="162"/>
  <c r="E27" i="162"/>
  <c r="G88" i="162"/>
  <c r="F12" i="162"/>
  <c r="F48" i="162"/>
  <c r="F100" i="162"/>
  <c r="F114" i="160"/>
  <c r="F113" i="160"/>
  <c r="F112" i="160"/>
  <c r="F111" i="160"/>
  <c r="F110" i="160"/>
  <c r="G109" i="160"/>
  <c r="G108" i="160" s="1"/>
  <c r="E109" i="160"/>
  <c r="E108" i="160" s="1"/>
  <c r="D109" i="160"/>
  <c r="D108" i="160" s="1"/>
  <c r="F108" i="160" s="1"/>
  <c r="F101" i="160"/>
  <c r="G100" i="160"/>
  <c r="G99" i="160" s="1"/>
  <c r="E100" i="160"/>
  <c r="F100" i="160" s="1"/>
  <c r="D100" i="160"/>
  <c r="D99" i="160"/>
  <c r="F98" i="160"/>
  <c r="F97" i="160"/>
  <c r="G96" i="160"/>
  <c r="G95" i="160" s="1"/>
  <c r="E96" i="160"/>
  <c r="D96" i="160"/>
  <c r="F96" i="160" s="1"/>
  <c r="E95" i="160"/>
  <c r="D95" i="160"/>
  <c r="F94" i="160"/>
  <c r="F93" i="160"/>
  <c r="F92" i="160"/>
  <c r="F91" i="160"/>
  <c r="G90" i="160"/>
  <c r="E90" i="160"/>
  <c r="E89" i="160" s="1"/>
  <c r="D90" i="160"/>
  <c r="D89" i="160" s="1"/>
  <c r="G89" i="160"/>
  <c r="F87" i="160"/>
  <c r="F86" i="160"/>
  <c r="F85" i="160"/>
  <c r="G84" i="160"/>
  <c r="E84" i="160"/>
  <c r="E83" i="160" s="1"/>
  <c r="E82" i="160" s="1"/>
  <c r="D84" i="160"/>
  <c r="D83" i="160" s="1"/>
  <c r="G83" i="160"/>
  <c r="G82" i="160" s="1"/>
  <c r="F81" i="160"/>
  <c r="G80" i="160"/>
  <c r="E80" i="160"/>
  <c r="D80" i="160"/>
  <c r="F80" i="160" s="1"/>
  <c r="F71" i="160"/>
  <c r="F70" i="160"/>
  <c r="G69" i="160"/>
  <c r="E69" i="160"/>
  <c r="D69" i="160"/>
  <c r="F68" i="160"/>
  <c r="F67" i="160"/>
  <c r="G66" i="160"/>
  <c r="E66" i="160"/>
  <c r="D66" i="160"/>
  <c r="F65" i="160"/>
  <c r="G64" i="160"/>
  <c r="E64" i="160"/>
  <c r="D64" i="160"/>
  <c r="F63" i="160"/>
  <c r="F62" i="160"/>
  <c r="G61" i="160"/>
  <c r="E61" i="160"/>
  <c r="D61" i="160"/>
  <c r="G59" i="160"/>
  <c r="E59" i="160"/>
  <c r="D59" i="160"/>
  <c r="F59" i="160" s="1"/>
  <c r="F58" i="160"/>
  <c r="F57" i="160"/>
  <c r="G56" i="160"/>
  <c r="E56" i="160"/>
  <c r="F56" i="160" s="1"/>
  <c r="D56" i="160"/>
  <c r="F55" i="160"/>
  <c r="F54" i="160"/>
  <c r="F53" i="160"/>
  <c r="F52" i="160"/>
  <c r="F51" i="160"/>
  <c r="F50" i="160"/>
  <c r="F49" i="160"/>
  <c r="G48" i="160"/>
  <c r="E48" i="160"/>
  <c r="D48" i="160"/>
  <c r="F47" i="160"/>
  <c r="F46" i="160"/>
  <c r="F45" i="160"/>
  <c r="F44" i="160"/>
  <c r="F43" i="160"/>
  <c r="G42" i="160"/>
  <c r="E42" i="160"/>
  <c r="D42" i="160"/>
  <c r="F42" i="160" s="1"/>
  <c r="G39" i="160"/>
  <c r="G77" i="160" s="1"/>
  <c r="G106" i="160" s="1"/>
  <c r="F39" i="160"/>
  <c r="F77" i="160" s="1"/>
  <c r="F106" i="160" s="1"/>
  <c r="F33" i="160"/>
  <c r="F32" i="160"/>
  <c r="G31" i="160"/>
  <c r="E31" i="160"/>
  <c r="D31" i="160"/>
  <c r="F31" i="160" s="1"/>
  <c r="F26" i="160"/>
  <c r="F25" i="160"/>
  <c r="F24" i="160"/>
  <c r="G23" i="160"/>
  <c r="E23" i="160"/>
  <c r="D23" i="160"/>
  <c r="F23" i="160" s="1"/>
  <c r="F22" i="160"/>
  <c r="F21" i="160"/>
  <c r="F20" i="160"/>
  <c r="G19" i="160"/>
  <c r="G18" i="160" s="1"/>
  <c r="E19" i="160"/>
  <c r="D19" i="160"/>
  <c r="F17" i="160"/>
  <c r="F16" i="160"/>
  <c r="G15" i="160"/>
  <c r="E15" i="160"/>
  <c r="D15" i="160"/>
  <c r="F14" i="160"/>
  <c r="G13" i="160"/>
  <c r="E13" i="160"/>
  <c r="F13" i="160" s="1"/>
  <c r="D13" i="160"/>
  <c r="D12" i="160" s="1"/>
  <c r="G12" i="160"/>
  <c r="E12" i="160"/>
  <c r="I59" i="157"/>
  <c r="E58" i="157"/>
  <c r="F58" i="157" s="1"/>
  <c r="O58" i="157" s="1"/>
  <c r="F57" i="157"/>
  <c r="F56" i="157"/>
  <c r="E55" i="157"/>
  <c r="F55" i="157" s="1"/>
  <c r="F54" i="157"/>
  <c r="O54" i="157" s="1"/>
  <c r="E53" i="157"/>
  <c r="F53" i="157" s="1"/>
  <c r="O53" i="157" s="1"/>
  <c r="M52" i="157"/>
  <c r="J52" i="157"/>
  <c r="D52" i="157"/>
  <c r="L51" i="157"/>
  <c r="K51" i="157"/>
  <c r="K25" i="157" s="1"/>
  <c r="J51" i="157"/>
  <c r="F50" i="157"/>
  <c r="O50" i="157" s="1"/>
  <c r="M49" i="157"/>
  <c r="J49" i="157"/>
  <c r="E49" i="157"/>
  <c r="E48" i="157" s="1"/>
  <c r="D49" i="157"/>
  <c r="M48" i="157"/>
  <c r="J48" i="157"/>
  <c r="D48" i="157"/>
  <c r="F48" i="157" s="1"/>
  <c r="M44" i="157"/>
  <c r="J44" i="157"/>
  <c r="F44" i="157"/>
  <c r="F36" i="157"/>
  <c r="F35" i="157"/>
  <c r="F34" i="157"/>
  <c r="M33" i="157"/>
  <c r="M32" i="157" s="1"/>
  <c r="L33" i="157"/>
  <c r="K33" i="157"/>
  <c r="J33" i="157"/>
  <c r="J32" i="157" s="1"/>
  <c r="E33" i="157"/>
  <c r="D33" i="157"/>
  <c r="D32" i="157" s="1"/>
  <c r="E32" i="157"/>
  <c r="F31" i="157"/>
  <c r="E30" i="157"/>
  <c r="E27" i="157" s="1"/>
  <c r="E26" i="157" s="1"/>
  <c r="F29" i="157"/>
  <c r="F28" i="157"/>
  <c r="O28" i="157" s="1"/>
  <c r="M27" i="157"/>
  <c r="L27" i="157"/>
  <c r="K27" i="157"/>
  <c r="J27" i="157"/>
  <c r="J26" i="157" s="1"/>
  <c r="D27" i="157"/>
  <c r="M26" i="157"/>
  <c r="L25" i="157"/>
  <c r="F24" i="157"/>
  <c r="O24" i="157" s="1"/>
  <c r="M23" i="157"/>
  <c r="J23" i="157"/>
  <c r="E23" i="157"/>
  <c r="E20" i="157" s="1"/>
  <c r="E19" i="157" s="1"/>
  <c r="E18" i="157" s="1"/>
  <c r="D23" i="157"/>
  <c r="F22" i="157"/>
  <c r="M21" i="157"/>
  <c r="J21" i="157"/>
  <c r="E21" i="157"/>
  <c r="D21" i="157"/>
  <c r="F21" i="157" s="1"/>
  <c r="L20" i="157"/>
  <c r="K20" i="157"/>
  <c r="J20" i="157"/>
  <c r="J19" i="157" s="1"/>
  <c r="J18" i="157" s="1"/>
  <c r="D20" i="157"/>
  <c r="F20" i="157" s="1"/>
  <c r="L17" i="157"/>
  <c r="K17" i="157"/>
  <c r="F17" i="157"/>
  <c r="O17" i="157" s="1"/>
  <c r="L16" i="157"/>
  <c r="K16" i="157"/>
  <c r="F16" i="157"/>
  <c r="O16" i="157" s="1"/>
  <c r="M15" i="157"/>
  <c r="M14" i="157" s="1"/>
  <c r="M13" i="157" s="1"/>
  <c r="J15" i="157"/>
  <c r="E15" i="157"/>
  <c r="E14" i="157" s="1"/>
  <c r="E13" i="157" s="1"/>
  <c r="D15" i="157"/>
  <c r="J14" i="157"/>
  <c r="J13" i="157" s="1"/>
  <c r="D14" i="157"/>
  <c r="F14" i="157" s="1"/>
  <c r="L12" i="157"/>
  <c r="L59" i="157" s="1"/>
  <c r="K12" i="157"/>
  <c r="I196" i="155"/>
  <c r="I195" i="155" s="1"/>
  <c r="H196" i="155"/>
  <c r="G196" i="155"/>
  <c r="G195" i="155" s="1"/>
  <c r="F196" i="155"/>
  <c r="E196" i="155"/>
  <c r="E195" i="155" s="1"/>
  <c r="H195" i="155"/>
  <c r="F195" i="155"/>
  <c r="G190" i="155"/>
  <c r="I183" i="155"/>
  <c r="H183" i="155"/>
  <c r="G183" i="155"/>
  <c r="F183" i="155"/>
  <c r="F182" i="155" s="1"/>
  <c r="E183" i="155"/>
  <c r="E182" i="155" s="1"/>
  <c r="I182" i="155"/>
  <c r="H182" i="155"/>
  <c r="G182" i="155"/>
  <c r="I179" i="155"/>
  <c r="H179" i="155"/>
  <c r="H178" i="155" s="1"/>
  <c r="G179" i="155"/>
  <c r="F179" i="155"/>
  <c r="F178" i="155" s="1"/>
  <c r="E179" i="155"/>
  <c r="E178" i="155" s="1"/>
  <c r="I178" i="155"/>
  <c r="G178" i="155"/>
  <c r="G163" i="155"/>
  <c r="F163" i="155"/>
  <c r="I146" i="155"/>
  <c r="I145" i="155" s="1"/>
  <c r="I144" i="155" s="1"/>
  <c r="H146" i="155"/>
  <c r="H145" i="155" s="1"/>
  <c r="G146" i="155"/>
  <c r="G145" i="155" s="1"/>
  <c r="G144" i="155" s="1"/>
  <c r="F146" i="155"/>
  <c r="F145" i="155" s="1"/>
  <c r="F144" i="155" s="1"/>
  <c r="E146" i="155"/>
  <c r="E145" i="155" s="1"/>
  <c r="I142" i="155"/>
  <c r="I141" i="155" s="1"/>
  <c r="I140" i="155" s="1"/>
  <c r="H142" i="155"/>
  <c r="H141" i="155" s="1"/>
  <c r="H140" i="155" s="1"/>
  <c r="G142" i="155"/>
  <c r="G141" i="155" s="1"/>
  <c r="G140" i="155" s="1"/>
  <c r="F142" i="155"/>
  <c r="F141" i="155" s="1"/>
  <c r="F140" i="155" s="1"/>
  <c r="E142" i="155"/>
  <c r="E141" i="155" s="1"/>
  <c r="E140" i="155" s="1"/>
  <c r="I135" i="155"/>
  <c r="H135" i="155"/>
  <c r="H133" i="155" s="1"/>
  <c r="H122" i="155" s="1"/>
  <c r="G135" i="155"/>
  <c r="F135" i="155"/>
  <c r="E135" i="155"/>
  <c r="I134" i="155"/>
  <c r="H134" i="155"/>
  <c r="G134" i="155"/>
  <c r="F134" i="155"/>
  <c r="E134" i="155"/>
  <c r="E133" i="155" s="1"/>
  <c r="E122" i="155" s="1"/>
  <c r="F133" i="155"/>
  <c r="F122" i="155" s="1"/>
  <c r="G129" i="155"/>
  <c r="I120" i="155"/>
  <c r="I119" i="155" s="1"/>
  <c r="H120" i="155"/>
  <c r="H119" i="155" s="1"/>
  <c r="G120" i="155"/>
  <c r="G119" i="155" s="1"/>
  <c r="F120" i="155"/>
  <c r="E120" i="155"/>
  <c r="E119" i="155" s="1"/>
  <c r="F119" i="155"/>
  <c r="I116" i="155"/>
  <c r="H116" i="155"/>
  <c r="G116" i="155"/>
  <c r="F116" i="155"/>
  <c r="E116" i="155"/>
  <c r="I114" i="155"/>
  <c r="H114" i="155"/>
  <c r="G114" i="155"/>
  <c r="F114" i="155"/>
  <c r="E114" i="155"/>
  <c r="I110" i="155"/>
  <c r="H110" i="155"/>
  <c r="G110" i="155"/>
  <c r="F110" i="155"/>
  <c r="E110" i="155"/>
  <c r="I108" i="155"/>
  <c r="H108" i="155"/>
  <c r="G108" i="155"/>
  <c r="F108" i="155"/>
  <c r="E108" i="155"/>
  <c r="I104" i="155"/>
  <c r="H104" i="155"/>
  <c r="G104" i="155"/>
  <c r="F104" i="155"/>
  <c r="E104" i="155"/>
  <c r="I99" i="155"/>
  <c r="H99" i="155"/>
  <c r="G99" i="155"/>
  <c r="F99" i="155"/>
  <c r="E99" i="155"/>
  <c r="I96" i="155"/>
  <c r="H96" i="155"/>
  <c r="G96" i="155"/>
  <c r="F96" i="155"/>
  <c r="E96" i="155"/>
  <c r="I92" i="155"/>
  <c r="H92" i="155"/>
  <c r="G92" i="155"/>
  <c r="F92" i="155"/>
  <c r="F63" i="155" s="1"/>
  <c r="F59" i="155" s="1"/>
  <c r="F58" i="155" s="1"/>
  <c r="E92" i="155"/>
  <c r="G88" i="155"/>
  <c r="I76" i="155"/>
  <c r="H76" i="155"/>
  <c r="G76" i="155"/>
  <c r="F76" i="155"/>
  <c r="E76" i="155"/>
  <c r="I69" i="155"/>
  <c r="H69" i="155"/>
  <c r="G69" i="155"/>
  <c r="F69" i="155"/>
  <c r="E69" i="155"/>
  <c r="I66" i="155"/>
  <c r="H66" i="155"/>
  <c r="G66" i="155"/>
  <c r="F66" i="155"/>
  <c r="E66" i="155"/>
  <c r="I64" i="155"/>
  <c r="H64" i="155"/>
  <c r="G64" i="155"/>
  <c r="F64" i="155"/>
  <c r="E64" i="155"/>
  <c r="E63" i="155"/>
  <c r="E59" i="155" s="1"/>
  <c r="E58" i="155" s="1"/>
  <c r="I61" i="155"/>
  <c r="H61" i="155"/>
  <c r="G61" i="155"/>
  <c r="F61" i="155"/>
  <c r="F60" i="155" s="1"/>
  <c r="E61" i="155"/>
  <c r="I60" i="155"/>
  <c r="H60" i="155"/>
  <c r="G60" i="155"/>
  <c r="E60" i="155"/>
  <c r="H54" i="155"/>
  <c r="H88" i="155" s="1"/>
  <c r="H129" i="155" s="1"/>
  <c r="H163" i="155" s="1"/>
  <c r="H190" i="155" s="1"/>
  <c r="G54" i="155"/>
  <c r="F54" i="155"/>
  <c r="F88" i="155" s="1"/>
  <c r="F129" i="155" s="1"/>
  <c r="F190" i="155" s="1"/>
  <c r="I42" i="155"/>
  <c r="H42" i="155"/>
  <c r="G42" i="155"/>
  <c r="F42" i="155"/>
  <c r="E42" i="155"/>
  <c r="I38" i="155"/>
  <c r="H38" i="155"/>
  <c r="G38" i="155"/>
  <c r="F38" i="155"/>
  <c r="E38" i="155"/>
  <c r="I34" i="155"/>
  <c r="H34" i="155"/>
  <c r="G34" i="155"/>
  <c r="F34" i="155"/>
  <c r="E34" i="155"/>
  <c r="I30" i="155"/>
  <c r="H30" i="155"/>
  <c r="G30" i="155"/>
  <c r="F30" i="155"/>
  <c r="E30" i="155"/>
  <c r="I22" i="155"/>
  <c r="H22" i="155"/>
  <c r="G22" i="155"/>
  <c r="F22" i="155"/>
  <c r="E22" i="155"/>
  <c r="I19" i="155"/>
  <c r="H19" i="155"/>
  <c r="G19" i="155"/>
  <c r="F19" i="155"/>
  <c r="E19" i="155"/>
  <c r="I15" i="155"/>
  <c r="H15" i="155"/>
  <c r="G15" i="155"/>
  <c r="F15" i="155"/>
  <c r="E15" i="155"/>
  <c r="I14" i="155"/>
  <c r="H203" i="166" l="1"/>
  <c r="F203" i="166"/>
  <c r="G203" i="166"/>
  <c r="F14" i="164"/>
  <c r="O14" i="164" s="1"/>
  <c r="D13" i="164"/>
  <c r="D25" i="164"/>
  <c r="F25" i="164" s="1"/>
  <c r="O25" i="164" s="1"/>
  <c r="F26" i="164"/>
  <c r="O26" i="164" s="1"/>
  <c r="O19" i="164"/>
  <c r="M18" i="164"/>
  <c r="D9" i="162"/>
  <c r="E18" i="162"/>
  <c r="F27" i="162"/>
  <c r="D28" i="162"/>
  <c r="F28" i="162" s="1"/>
  <c r="F29" i="162"/>
  <c r="J25" i="157"/>
  <c r="G14" i="155"/>
  <c r="F37" i="155"/>
  <c r="I37" i="155"/>
  <c r="I13" i="155" s="1"/>
  <c r="I12" i="155" s="1"/>
  <c r="I11" i="155" s="1"/>
  <c r="I202" i="155" s="1"/>
  <c r="G133" i="155"/>
  <c r="G122" i="155" s="1"/>
  <c r="G118" i="155" s="1"/>
  <c r="E144" i="155"/>
  <c r="F64" i="160"/>
  <c r="F69" i="160"/>
  <c r="G88" i="160"/>
  <c r="F95" i="160"/>
  <c r="G11" i="160"/>
  <c r="G10" i="160" s="1"/>
  <c r="G9" i="160" s="1"/>
  <c r="G115" i="160" s="1"/>
  <c r="F14" i="155"/>
  <c r="F13" i="155" s="1"/>
  <c r="F12" i="155" s="1"/>
  <c r="F32" i="157"/>
  <c r="E30" i="160"/>
  <c r="E29" i="160" s="1"/>
  <c r="E28" i="160" s="1"/>
  <c r="E14" i="155"/>
  <c r="H37" i="155"/>
  <c r="I133" i="155"/>
  <c r="I122" i="155" s="1"/>
  <c r="I118" i="155" s="1"/>
  <c r="H144" i="155"/>
  <c r="E52" i="157"/>
  <c r="E51" i="157" s="1"/>
  <c r="E25" i="157" s="1"/>
  <c r="D18" i="160"/>
  <c r="D11" i="160" s="1"/>
  <c r="G30" i="160"/>
  <c r="G29" i="160" s="1"/>
  <c r="G28" i="160" s="1"/>
  <c r="F61" i="160"/>
  <c r="F118" i="155"/>
  <c r="I63" i="155"/>
  <c r="I59" i="155" s="1"/>
  <c r="I58" i="155" s="1"/>
  <c r="G63" i="155"/>
  <c r="G59" i="155" s="1"/>
  <c r="G58" i="155" s="1"/>
  <c r="K59" i="157"/>
  <c r="H14" i="155"/>
  <c r="G37" i="155"/>
  <c r="E37" i="155"/>
  <c r="H63" i="155"/>
  <c r="H59" i="155" s="1"/>
  <c r="H58" i="155" s="1"/>
  <c r="M20" i="157"/>
  <c r="F15" i="160"/>
  <c r="F19" i="160"/>
  <c r="F66" i="160"/>
  <c r="F12" i="160"/>
  <c r="D88" i="160"/>
  <c r="F89" i="160"/>
  <c r="F83" i="160"/>
  <c r="D82" i="160"/>
  <c r="F82" i="160" s="1"/>
  <c r="F48" i="160"/>
  <c r="D30" i="160"/>
  <c r="F90" i="160"/>
  <c r="F84" i="160"/>
  <c r="E99" i="160"/>
  <c r="E88" i="160" s="1"/>
  <c r="F109" i="160"/>
  <c r="F27" i="157"/>
  <c r="O27" i="157" s="1"/>
  <c r="O48" i="157"/>
  <c r="J12" i="157"/>
  <c r="J59" i="157" s="1"/>
  <c r="E12" i="157"/>
  <c r="O20" i="157"/>
  <c r="M19" i="157"/>
  <c r="F49" i="157"/>
  <c r="O49" i="157" s="1"/>
  <c r="O14" i="157"/>
  <c r="D26" i="157"/>
  <c r="F15" i="157"/>
  <c r="F23" i="157"/>
  <c r="O23" i="157" s="1"/>
  <c r="F30" i="157"/>
  <c r="M51" i="157"/>
  <c r="F33" i="157"/>
  <c r="D13" i="157"/>
  <c r="D19" i="157"/>
  <c r="D51" i="157"/>
  <c r="F51" i="157" s="1"/>
  <c r="F11" i="155"/>
  <c r="F202" i="155" s="1"/>
  <c r="H13" i="155"/>
  <c r="H12" i="155" s="1"/>
  <c r="H11" i="155" s="1"/>
  <c r="H202" i="155" s="1"/>
  <c r="H118" i="155"/>
  <c r="E118" i="155"/>
  <c r="F13" i="164" l="1"/>
  <c r="O13" i="164" s="1"/>
  <c r="D12" i="164"/>
  <c r="D59" i="164" s="1"/>
  <c r="F59" i="164" s="1"/>
  <c r="O18" i="164"/>
  <c r="M12" i="164"/>
  <c r="D115" i="162"/>
  <c r="F18" i="162"/>
  <c r="E11" i="162"/>
  <c r="G13" i="155"/>
  <c r="G12" i="155" s="1"/>
  <c r="G11" i="155" s="1"/>
  <c r="G202" i="155" s="1"/>
  <c r="E59" i="157"/>
  <c r="E27" i="160"/>
  <c r="F27" i="160" s="1"/>
  <c r="F52" i="157"/>
  <c r="O52" i="157" s="1"/>
  <c r="E13" i="155"/>
  <c r="E12" i="155" s="1"/>
  <c r="E11" i="155" s="1"/>
  <c r="E202" i="155" s="1"/>
  <c r="F88" i="160"/>
  <c r="E18" i="160"/>
  <c r="F99" i="160"/>
  <c r="D29" i="160"/>
  <c r="F30" i="160"/>
  <c r="D10" i="160"/>
  <c r="P51" i="157"/>
  <c r="O51" i="157"/>
  <c r="O19" i="157"/>
  <c r="M18" i="157"/>
  <c r="O15" i="157"/>
  <c r="F26" i="157"/>
  <c r="O26" i="157" s="1"/>
  <c r="D25" i="157"/>
  <c r="F25" i="157" s="1"/>
  <c r="D18" i="157"/>
  <c r="F18" i="157" s="1"/>
  <c r="F12" i="157" s="1"/>
  <c r="F19" i="157"/>
  <c r="F13" i="157"/>
  <c r="O13" i="157" s="1"/>
  <c r="M25" i="157"/>
  <c r="O25" i="157" s="1"/>
  <c r="M59" i="164" l="1"/>
  <c r="O59" i="164" s="1"/>
  <c r="O12" i="164"/>
  <c r="E10" i="162"/>
  <c r="F11" i="162"/>
  <c r="F29" i="160"/>
  <c r="D28" i="160"/>
  <c r="F28" i="160" s="1"/>
  <c r="E11" i="160"/>
  <c r="F18" i="160"/>
  <c r="D12" i="157"/>
  <c r="D59" i="157" s="1"/>
  <c r="F59" i="157" s="1"/>
  <c r="O18" i="157"/>
  <c r="M12" i="157"/>
  <c r="E9" i="162" l="1"/>
  <c r="F10" i="162"/>
  <c r="E10" i="160"/>
  <c r="F11" i="160"/>
  <c r="D9" i="160"/>
  <c r="O12" i="157"/>
  <c r="M59" i="157"/>
  <c r="O59" i="157" s="1"/>
  <c r="E115" i="162" l="1"/>
  <c r="F9" i="162"/>
  <c r="F115" i="162" s="1"/>
  <c r="E9" i="160"/>
  <c r="E115" i="160" s="1"/>
  <c r="F10" i="160"/>
  <c r="F9" i="160"/>
  <c r="F115" i="160" s="1"/>
  <c r="D115" i="160"/>
  <c r="F114" i="153" l="1"/>
  <c r="F113" i="153"/>
  <c r="F112" i="153"/>
  <c r="F111" i="153"/>
  <c r="F110" i="153"/>
  <c r="G109" i="153"/>
  <c r="G108" i="153" s="1"/>
  <c r="E109" i="153"/>
  <c r="E108" i="153" s="1"/>
  <c r="D109" i="153"/>
  <c r="D108" i="153" s="1"/>
  <c r="F108" i="153" s="1"/>
  <c r="F101" i="153"/>
  <c r="G100" i="153"/>
  <c r="E100" i="153"/>
  <c r="E99" i="153" s="1"/>
  <c r="D100" i="153"/>
  <c r="D99" i="153" s="1"/>
  <c r="G99" i="153"/>
  <c r="F98" i="153"/>
  <c r="F97" i="153"/>
  <c r="G96" i="153"/>
  <c r="E96" i="153"/>
  <c r="D96" i="153"/>
  <c r="D95" i="153" s="1"/>
  <c r="G95" i="153"/>
  <c r="E95" i="153"/>
  <c r="F94" i="153"/>
  <c r="F93" i="153"/>
  <c r="F92" i="153"/>
  <c r="F91" i="153"/>
  <c r="G90" i="153"/>
  <c r="G89" i="153" s="1"/>
  <c r="E90" i="153"/>
  <c r="D90" i="153"/>
  <c r="F90" i="153" s="1"/>
  <c r="E89" i="153"/>
  <c r="F87" i="153"/>
  <c r="F86" i="153"/>
  <c r="F85" i="153"/>
  <c r="G84" i="153"/>
  <c r="G83" i="153" s="1"/>
  <c r="G82" i="153" s="1"/>
  <c r="E84" i="153"/>
  <c r="E83" i="153" s="1"/>
  <c r="E82" i="153" s="1"/>
  <c r="D84" i="153"/>
  <c r="D83" i="153" s="1"/>
  <c r="F81" i="153"/>
  <c r="G80" i="153"/>
  <c r="E80" i="153"/>
  <c r="D80" i="153"/>
  <c r="F80" i="153" s="1"/>
  <c r="F71" i="153"/>
  <c r="F70" i="153"/>
  <c r="G69" i="153"/>
  <c r="E69" i="153"/>
  <c r="D69" i="153"/>
  <c r="F69" i="153" s="1"/>
  <c r="F68" i="153"/>
  <c r="F67" i="153"/>
  <c r="G66" i="153"/>
  <c r="E66" i="153"/>
  <c r="F66" i="153" s="1"/>
  <c r="D66" i="153"/>
  <c r="F65" i="153"/>
  <c r="G64" i="153"/>
  <c r="F64" i="153"/>
  <c r="E64" i="153"/>
  <c r="D64" i="153"/>
  <c r="F63" i="153"/>
  <c r="F62" i="153"/>
  <c r="G61" i="153"/>
  <c r="E61" i="153"/>
  <c r="D61" i="153"/>
  <c r="F61" i="153" s="1"/>
  <c r="G59" i="153"/>
  <c r="E59" i="153"/>
  <c r="F59" i="153" s="1"/>
  <c r="D59" i="153"/>
  <c r="F58" i="153"/>
  <c r="F57" i="153"/>
  <c r="G56" i="153"/>
  <c r="E56" i="153"/>
  <c r="D56" i="153"/>
  <c r="F56" i="153" s="1"/>
  <c r="F55" i="153"/>
  <c r="F54" i="153"/>
  <c r="F53" i="153"/>
  <c r="F52" i="153"/>
  <c r="F51" i="153"/>
  <c r="F50" i="153"/>
  <c r="F49" i="153"/>
  <c r="G48" i="153"/>
  <c r="E48" i="153"/>
  <c r="D48" i="153"/>
  <c r="F48" i="153" s="1"/>
  <c r="F47" i="153"/>
  <c r="F46" i="153"/>
  <c r="F45" i="153"/>
  <c r="F44" i="153"/>
  <c r="F43" i="153"/>
  <c r="G42" i="153"/>
  <c r="E42" i="153"/>
  <c r="D42" i="153"/>
  <c r="F42" i="153" s="1"/>
  <c r="G39" i="153"/>
  <c r="G77" i="153" s="1"/>
  <c r="G106" i="153" s="1"/>
  <c r="F39" i="153"/>
  <c r="F77" i="153" s="1"/>
  <c r="F106" i="153" s="1"/>
  <c r="F33" i="153"/>
  <c r="F32" i="153"/>
  <c r="G31" i="153"/>
  <c r="E31" i="153"/>
  <c r="D31" i="153"/>
  <c r="F31" i="153" s="1"/>
  <c r="G30" i="153"/>
  <c r="G29" i="153" s="1"/>
  <c r="G28" i="153" s="1"/>
  <c r="F26" i="153"/>
  <c r="F25" i="153"/>
  <c r="F24" i="153"/>
  <c r="G23" i="153"/>
  <c r="E23" i="153"/>
  <c r="D23" i="153"/>
  <c r="F23" i="153" s="1"/>
  <c r="F22" i="153"/>
  <c r="F21" i="153"/>
  <c r="F20" i="153"/>
  <c r="G19" i="153"/>
  <c r="G18" i="153" s="1"/>
  <c r="E19" i="153"/>
  <c r="D19" i="153"/>
  <c r="D18" i="153" s="1"/>
  <c r="F17" i="153"/>
  <c r="F16" i="153"/>
  <c r="G15" i="153"/>
  <c r="E15" i="153"/>
  <c r="F15" i="153" s="1"/>
  <c r="D15" i="153"/>
  <c r="F14" i="153"/>
  <c r="G13" i="153"/>
  <c r="E13" i="153"/>
  <c r="F13" i="153" s="1"/>
  <c r="D13" i="153"/>
  <c r="D12" i="153" s="1"/>
  <c r="G12" i="153"/>
  <c r="I59" i="150"/>
  <c r="E58" i="150"/>
  <c r="F58" i="150" s="1"/>
  <c r="O58" i="150" s="1"/>
  <c r="F57" i="150"/>
  <c r="F56" i="150"/>
  <c r="E55" i="150"/>
  <c r="F54" i="150"/>
  <c r="O54" i="150" s="1"/>
  <c r="E53" i="150"/>
  <c r="F53" i="150" s="1"/>
  <c r="O53" i="150" s="1"/>
  <c r="M52" i="150"/>
  <c r="J52" i="150"/>
  <c r="J51" i="150" s="1"/>
  <c r="D52" i="150"/>
  <c r="D51" i="150" s="1"/>
  <c r="M51" i="150"/>
  <c r="P51" i="150" s="1"/>
  <c r="L51" i="150"/>
  <c r="K51" i="150"/>
  <c r="K25" i="150" s="1"/>
  <c r="F50" i="150"/>
  <c r="O50" i="150" s="1"/>
  <c r="M49" i="150"/>
  <c r="M48" i="150" s="1"/>
  <c r="J49" i="150"/>
  <c r="J48" i="150" s="1"/>
  <c r="F49" i="150"/>
  <c r="E49" i="150"/>
  <c r="E48" i="150" s="1"/>
  <c r="D49" i="150"/>
  <c r="D48" i="150"/>
  <c r="M44" i="150"/>
  <c r="J44" i="150"/>
  <c r="F44" i="150"/>
  <c r="F36" i="150"/>
  <c r="F35" i="150"/>
  <c r="F34" i="150"/>
  <c r="M33" i="150"/>
  <c r="M32" i="150" s="1"/>
  <c r="L33" i="150"/>
  <c r="K33" i="150"/>
  <c r="J33" i="150"/>
  <c r="J32" i="150" s="1"/>
  <c r="E33" i="150"/>
  <c r="E32" i="150" s="1"/>
  <c r="D33" i="150"/>
  <c r="D32" i="150" s="1"/>
  <c r="F31" i="150"/>
  <c r="E30" i="150"/>
  <c r="F30" i="150" s="1"/>
  <c r="F29" i="150"/>
  <c r="F28" i="150"/>
  <c r="O28" i="150" s="1"/>
  <c r="M27" i="150"/>
  <c r="L27" i="150"/>
  <c r="K27" i="150"/>
  <c r="J27" i="150"/>
  <c r="E27" i="150"/>
  <c r="E26" i="150" s="1"/>
  <c r="D27" i="150"/>
  <c r="F27" i="150" s="1"/>
  <c r="J26" i="150"/>
  <c r="D26" i="150"/>
  <c r="L25" i="150"/>
  <c r="F24" i="150"/>
  <c r="O24" i="150" s="1"/>
  <c r="M23" i="150"/>
  <c r="J23" i="150"/>
  <c r="E23" i="150"/>
  <c r="D23" i="150"/>
  <c r="F23" i="150" s="1"/>
  <c r="O23" i="150" s="1"/>
  <c r="F22" i="150"/>
  <c r="M21" i="150"/>
  <c r="J21" i="150"/>
  <c r="E21" i="150"/>
  <c r="E20" i="150" s="1"/>
  <c r="E19" i="150" s="1"/>
  <c r="E18" i="150" s="1"/>
  <c r="E12" i="150" s="1"/>
  <c r="D21" i="150"/>
  <c r="M20" i="150"/>
  <c r="M19" i="150" s="1"/>
  <c r="L20" i="150"/>
  <c r="K20" i="150"/>
  <c r="J20" i="150"/>
  <c r="J19" i="150" s="1"/>
  <c r="J18" i="150" s="1"/>
  <c r="L17" i="150"/>
  <c r="K17" i="150"/>
  <c r="F17" i="150"/>
  <c r="O17" i="150" s="1"/>
  <c r="L16" i="150"/>
  <c r="K16" i="150"/>
  <c r="F16" i="150"/>
  <c r="O16" i="150" s="1"/>
  <c r="M15" i="150"/>
  <c r="J15" i="150"/>
  <c r="E15" i="150"/>
  <c r="D15" i="150"/>
  <c r="F15" i="150" s="1"/>
  <c r="M14" i="150"/>
  <c r="J14" i="150"/>
  <c r="J13" i="150" s="1"/>
  <c r="J12" i="150" s="1"/>
  <c r="E14" i="150"/>
  <c r="E13" i="150" s="1"/>
  <c r="M13" i="150"/>
  <c r="L12" i="150"/>
  <c r="L59" i="150" s="1"/>
  <c r="K12" i="150"/>
  <c r="K59" i="150" s="1"/>
  <c r="I196" i="148"/>
  <c r="I195" i="148" s="1"/>
  <c r="H196" i="148"/>
  <c r="H195" i="148" s="1"/>
  <c r="G196" i="148"/>
  <c r="G195" i="148" s="1"/>
  <c r="F196" i="148"/>
  <c r="F195" i="148" s="1"/>
  <c r="E196" i="148"/>
  <c r="E195" i="148" s="1"/>
  <c r="G190" i="148"/>
  <c r="I183" i="148"/>
  <c r="H183" i="148"/>
  <c r="G183" i="148"/>
  <c r="G182" i="148" s="1"/>
  <c r="F183" i="148"/>
  <c r="F182" i="148" s="1"/>
  <c r="E183" i="148"/>
  <c r="E182" i="148" s="1"/>
  <c r="I182" i="148"/>
  <c r="H182" i="148"/>
  <c r="I179" i="148"/>
  <c r="I178" i="148" s="1"/>
  <c r="H179" i="148"/>
  <c r="H178" i="148" s="1"/>
  <c r="G179" i="148"/>
  <c r="G178" i="148" s="1"/>
  <c r="F179" i="148"/>
  <c r="F178" i="148" s="1"/>
  <c r="E179" i="148"/>
  <c r="E178" i="148" s="1"/>
  <c r="G163" i="148"/>
  <c r="F163" i="148"/>
  <c r="I146" i="148"/>
  <c r="I145" i="148" s="1"/>
  <c r="H146" i="148"/>
  <c r="G146" i="148"/>
  <c r="G145" i="148" s="1"/>
  <c r="G144" i="148" s="1"/>
  <c r="F146" i="148"/>
  <c r="F145" i="148" s="1"/>
  <c r="F144" i="148" s="1"/>
  <c r="E146" i="148"/>
  <c r="E145" i="148" s="1"/>
  <c r="H145" i="148"/>
  <c r="H144" i="148" s="1"/>
  <c r="I142" i="148"/>
  <c r="I141" i="148" s="1"/>
  <c r="I140" i="148" s="1"/>
  <c r="H142" i="148"/>
  <c r="H141" i="148" s="1"/>
  <c r="H140" i="148" s="1"/>
  <c r="G142" i="148"/>
  <c r="G141" i="148" s="1"/>
  <c r="G140" i="148" s="1"/>
  <c r="F142" i="148"/>
  <c r="F141" i="148" s="1"/>
  <c r="F140" i="148" s="1"/>
  <c r="E142" i="148"/>
  <c r="E141" i="148" s="1"/>
  <c r="E140" i="148" s="1"/>
  <c r="I135" i="148"/>
  <c r="I133" i="148" s="1"/>
  <c r="I122" i="148" s="1"/>
  <c r="H135" i="148"/>
  <c r="G135" i="148"/>
  <c r="F135" i="148"/>
  <c r="E135" i="148"/>
  <c r="I134" i="148"/>
  <c r="H134" i="148"/>
  <c r="G134" i="148"/>
  <c r="G133" i="148" s="1"/>
  <c r="G122" i="148" s="1"/>
  <c r="F134" i="148"/>
  <c r="E134" i="148"/>
  <c r="H133" i="148"/>
  <c r="G129" i="148"/>
  <c r="H122" i="148"/>
  <c r="I120" i="148"/>
  <c r="I119" i="148" s="1"/>
  <c r="H120" i="148"/>
  <c r="H119" i="148" s="1"/>
  <c r="G120" i="148"/>
  <c r="G119" i="148" s="1"/>
  <c r="F120" i="148"/>
  <c r="F119" i="148" s="1"/>
  <c r="E120" i="148"/>
  <c r="E119" i="148" s="1"/>
  <c r="I116" i="148"/>
  <c r="H116" i="148"/>
  <c r="G116" i="148"/>
  <c r="F116" i="148"/>
  <c r="E116" i="148"/>
  <c r="I114" i="148"/>
  <c r="H114" i="148"/>
  <c r="G114" i="148"/>
  <c r="F114" i="148"/>
  <c r="E114" i="148"/>
  <c r="I110" i="148"/>
  <c r="H110" i="148"/>
  <c r="G110" i="148"/>
  <c r="F110" i="148"/>
  <c r="E110" i="148"/>
  <c r="I108" i="148"/>
  <c r="H108" i="148"/>
  <c r="G108" i="148"/>
  <c r="F108" i="148"/>
  <c r="E108" i="148"/>
  <c r="I104" i="148"/>
  <c r="H104" i="148"/>
  <c r="G104" i="148"/>
  <c r="F104" i="148"/>
  <c r="E104" i="148"/>
  <c r="I99" i="148"/>
  <c r="H99" i="148"/>
  <c r="G99" i="148"/>
  <c r="F99" i="148"/>
  <c r="E99" i="148"/>
  <c r="I96" i="148"/>
  <c r="H96" i="148"/>
  <c r="G96" i="148"/>
  <c r="F96" i="148"/>
  <c r="E96" i="148"/>
  <c r="I92" i="148"/>
  <c r="H92" i="148"/>
  <c r="G92" i="148"/>
  <c r="F92" i="148"/>
  <c r="E92" i="148"/>
  <c r="G88" i="148"/>
  <c r="I76" i="148"/>
  <c r="H76" i="148"/>
  <c r="G76" i="148"/>
  <c r="F76" i="148"/>
  <c r="E76" i="148"/>
  <c r="I69" i="148"/>
  <c r="H69" i="148"/>
  <c r="G69" i="148"/>
  <c r="F69" i="148"/>
  <c r="F63" i="148" s="1"/>
  <c r="F59" i="148" s="1"/>
  <c r="F58" i="148" s="1"/>
  <c r="E69" i="148"/>
  <c r="I66" i="148"/>
  <c r="H66" i="148"/>
  <c r="G66" i="148"/>
  <c r="F66" i="148"/>
  <c r="E66" i="148"/>
  <c r="I64" i="148"/>
  <c r="H64" i="148"/>
  <c r="G64" i="148"/>
  <c r="F64" i="148"/>
  <c r="E64" i="148"/>
  <c r="I61" i="148"/>
  <c r="I60" i="148" s="1"/>
  <c r="H61" i="148"/>
  <c r="H60" i="148" s="1"/>
  <c r="G61" i="148"/>
  <c r="G60" i="148" s="1"/>
  <c r="F61" i="148"/>
  <c r="F60" i="148" s="1"/>
  <c r="E61" i="148"/>
  <c r="E60" i="148"/>
  <c r="H54" i="148"/>
  <c r="H88" i="148" s="1"/>
  <c r="H129" i="148" s="1"/>
  <c r="H163" i="148" s="1"/>
  <c r="H190" i="148" s="1"/>
  <c r="G54" i="148"/>
  <c r="F54" i="148"/>
  <c r="F88" i="148" s="1"/>
  <c r="F129" i="148" s="1"/>
  <c r="F190" i="148" s="1"/>
  <c r="I42" i="148"/>
  <c r="H42" i="148"/>
  <c r="G42" i="148"/>
  <c r="F42" i="148"/>
  <c r="E42" i="148"/>
  <c r="I38" i="148"/>
  <c r="I37" i="148" s="1"/>
  <c r="H38" i="148"/>
  <c r="H37" i="148" s="1"/>
  <c r="G38" i="148"/>
  <c r="G37" i="148" s="1"/>
  <c r="F38" i="148"/>
  <c r="E38" i="148"/>
  <c r="E37" i="148" s="1"/>
  <c r="F37" i="148"/>
  <c r="I34" i="148"/>
  <c r="H34" i="148"/>
  <c r="G34" i="148"/>
  <c r="F34" i="148"/>
  <c r="E34" i="148"/>
  <c r="I30" i="148"/>
  <c r="H30" i="148"/>
  <c r="G30" i="148"/>
  <c r="F30" i="148"/>
  <c r="E30" i="148"/>
  <c r="I22" i="148"/>
  <c r="H22" i="148"/>
  <c r="H14" i="148" s="1"/>
  <c r="G22" i="148"/>
  <c r="F22" i="148"/>
  <c r="E22" i="148"/>
  <c r="I19" i="148"/>
  <c r="H19" i="148"/>
  <c r="G19" i="148"/>
  <c r="F19" i="148"/>
  <c r="E19" i="148"/>
  <c r="I15" i="148"/>
  <c r="H15" i="148"/>
  <c r="G15" i="148"/>
  <c r="F15" i="148"/>
  <c r="E15" i="148"/>
  <c r="H63" i="148" l="1"/>
  <c r="H59" i="148" s="1"/>
  <c r="H58" i="148" s="1"/>
  <c r="G11" i="153"/>
  <c r="G10" i="153" s="1"/>
  <c r="F84" i="153"/>
  <c r="F95" i="153"/>
  <c r="O27" i="150"/>
  <c r="G63" i="148"/>
  <c r="G59" i="148" s="1"/>
  <c r="G58" i="148" s="1"/>
  <c r="E133" i="148"/>
  <c r="E122" i="148" s="1"/>
  <c r="E118" i="148" s="1"/>
  <c r="F21" i="150"/>
  <c r="E30" i="153"/>
  <c r="E29" i="153" s="1"/>
  <c r="E28" i="153" s="1"/>
  <c r="G88" i="153"/>
  <c r="F100" i="153"/>
  <c r="F109" i="153"/>
  <c r="E14" i="148"/>
  <c r="E13" i="148" s="1"/>
  <c r="E12" i="148" s="1"/>
  <c r="F133" i="148"/>
  <c r="F122" i="148" s="1"/>
  <c r="F118" i="148" s="1"/>
  <c r="I14" i="148"/>
  <c r="I13" i="148" s="1"/>
  <c r="I12" i="148" s="1"/>
  <c r="E52" i="150"/>
  <c r="E51" i="150" s="1"/>
  <c r="F51" i="150" s="1"/>
  <c r="F52" i="150"/>
  <c r="O52" i="150" s="1"/>
  <c r="F99" i="153"/>
  <c r="G14" i="148"/>
  <c r="H118" i="148"/>
  <c r="D25" i="150"/>
  <c r="F19" i="153"/>
  <c r="I63" i="148"/>
  <c r="I59" i="148" s="1"/>
  <c r="I58" i="148" s="1"/>
  <c r="M26" i="150"/>
  <c r="M25" i="150" s="1"/>
  <c r="F14" i="148"/>
  <c r="F13" i="148" s="1"/>
  <c r="F12" i="148" s="1"/>
  <c r="E63" i="148"/>
  <c r="E59" i="148" s="1"/>
  <c r="E58" i="148" s="1"/>
  <c r="F48" i="150"/>
  <c r="D89" i="153"/>
  <c r="D82" i="153"/>
  <c r="F82" i="153" s="1"/>
  <c r="F83" i="153"/>
  <c r="G9" i="153"/>
  <c r="G115" i="153" s="1"/>
  <c r="D11" i="153"/>
  <c r="D88" i="153"/>
  <c r="E88" i="153"/>
  <c r="F89" i="153"/>
  <c r="F96" i="153"/>
  <c r="E12" i="153"/>
  <c r="F12" i="153" s="1"/>
  <c r="D30" i="153"/>
  <c r="M18" i="150"/>
  <c r="M12" i="150" s="1"/>
  <c r="J25" i="150"/>
  <c r="J59" i="150" s="1"/>
  <c r="O48" i="150"/>
  <c r="O15" i="150"/>
  <c r="F32" i="150"/>
  <c r="E25" i="150"/>
  <c r="E59" i="150" s="1"/>
  <c r="O49" i="150"/>
  <c r="F55" i="150"/>
  <c r="D14" i="150"/>
  <c r="D20" i="150"/>
  <c r="F26" i="150"/>
  <c r="O26" i="150" s="1"/>
  <c r="F33" i="150"/>
  <c r="O51" i="150"/>
  <c r="G118" i="148"/>
  <c r="I144" i="148"/>
  <c r="G13" i="148"/>
  <c r="G12" i="148" s="1"/>
  <c r="I118" i="148"/>
  <c r="I11" i="148" s="1"/>
  <c r="H202" i="148"/>
  <c r="E144" i="148"/>
  <c r="H13" i="148"/>
  <c r="H12" i="148" s="1"/>
  <c r="H11" i="148" s="1"/>
  <c r="F114" i="146"/>
  <c r="F113" i="146"/>
  <c r="F112" i="146"/>
  <c r="F111" i="146"/>
  <c r="F110" i="146"/>
  <c r="G109" i="146"/>
  <c r="G108" i="146" s="1"/>
  <c r="E109" i="146"/>
  <c r="D109" i="146"/>
  <c r="D108" i="146" s="1"/>
  <c r="E108" i="146"/>
  <c r="F101" i="146"/>
  <c r="G100" i="146"/>
  <c r="G99" i="146" s="1"/>
  <c r="E100" i="146"/>
  <c r="E99" i="146" s="1"/>
  <c r="D100" i="146"/>
  <c r="D99" i="146" s="1"/>
  <c r="F98" i="146"/>
  <c r="F97" i="146"/>
  <c r="G96" i="146"/>
  <c r="G95" i="146" s="1"/>
  <c r="E96" i="146"/>
  <c r="E95" i="146" s="1"/>
  <c r="D96" i="146"/>
  <c r="D95" i="146" s="1"/>
  <c r="F94" i="146"/>
  <c r="F93" i="146"/>
  <c r="F92" i="146"/>
  <c r="F91" i="146"/>
  <c r="G90" i="146"/>
  <c r="G89" i="146" s="1"/>
  <c r="E90" i="146"/>
  <c r="E89" i="146" s="1"/>
  <c r="D90" i="146"/>
  <c r="D89" i="146"/>
  <c r="F87" i="146"/>
  <c r="F86" i="146"/>
  <c r="F85" i="146"/>
  <c r="G84" i="146"/>
  <c r="G83" i="146" s="1"/>
  <c r="G82" i="146" s="1"/>
  <c r="E84" i="146"/>
  <c r="E83" i="146" s="1"/>
  <c r="E82" i="146" s="1"/>
  <c r="D84" i="146"/>
  <c r="D83" i="146" s="1"/>
  <c r="F81" i="146"/>
  <c r="G80" i="146"/>
  <c r="E80" i="146"/>
  <c r="D80" i="146"/>
  <c r="F80" i="146" s="1"/>
  <c r="F71" i="146"/>
  <c r="F70" i="146"/>
  <c r="G69" i="146"/>
  <c r="E69" i="146"/>
  <c r="D69" i="146"/>
  <c r="F69" i="146" s="1"/>
  <c r="F68" i="146"/>
  <c r="F67" i="146"/>
  <c r="G66" i="146"/>
  <c r="E66" i="146"/>
  <c r="D66" i="146"/>
  <c r="F66" i="146" s="1"/>
  <c r="F65" i="146"/>
  <c r="G64" i="146"/>
  <c r="E64" i="146"/>
  <c r="D64" i="146"/>
  <c r="F64" i="146" s="1"/>
  <c r="F63" i="146"/>
  <c r="F62" i="146"/>
  <c r="G61" i="146"/>
  <c r="E61" i="146"/>
  <c r="D61" i="146"/>
  <c r="F61" i="146" s="1"/>
  <c r="G59" i="146"/>
  <c r="E59" i="146"/>
  <c r="D59" i="146"/>
  <c r="F59" i="146" s="1"/>
  <c r="F58" i="146"/>
  <c r="F57" i="146"/>
  <c r="G56" i="146"/>
  <c r="E56" i="146"/>
  <c r="D56" i="146"/>
  <c r="F55" i="146"/>
  <c r="F54" i="146"/>
  <c r="F53" i="146"/>
  <c r="F52" i="146"/>
  <c r="F51" i="146"/>
  <c r="F50" i="146"/>
  <c r="F49" i="146"/>
  <c r="G48" i="146"/>
  <c r="E48" i="146"/>
  <c r="D48" i="146"/>
  <c r="F47" i="146"/>
  <c r="F46" i="146"/>
  <c r="F45" i="146"/>
  <c r="F44" i="146"/>
  <c r="F43" i="146"/>
  <c r="G42" i="146"/>
  <c r="E42" i="146"/>
  <c r="D42" i="146"/>
  <c r="F42" i="146" s="1"/>
  <c r="G39" i="146"/>
  <c r="G77" i="146" s="1"/>
  <c r="G106" i="146" s="1"/>
  <c r="F39" i="146"/>
  <c r="F77" i="146" s="1"/>
  <c r="F106" i="146" s="1"/>
  <c r="F33" i="146"/>
  <c r="F32" i="146"/>
  <c r="G31" i="146"/>
  <c r="E31" i="146"/>
  <c r="E30" i="146" s="1"/>
  <c r="E29" i="146" s="1"/>
  <c r="D31" i="146"/>
  <c r="F31" i="146" s="1"/>
  <c r="F26" i="146"/>
  <c r="F25" i="146"/>
  <c r="F24" i="146"/>
  <c r="G23" i="146"/>
  <c r="E23" i="146"/>
  <c r="D23" i="146"/>
  <c r="F23" i="146" s="1"/>
  <c r="F22" i="146"/>
  <c r="F21" i="146"/>
  <c r="F20" i="146"/>
  <c r="G19" i="146"/>
  <c r="G18" i="146" s="1"/>
  <c r="F19" i="146"/>
  <c r="E19" i="146"/>
  <c r="D19" i="146"/>
  <c r="D18" i="146" s="1"/>
  <c r="F17" i="146"/>
  <c r="F16" i="146"/>
  <c r="G15" i="146"/>
  <c r="E15" i="146"/>
  <c r="D15" i="146"/>
  <c r="F15" i="146" s="1"/>
  <c r="F14" i="146"/>
  <c r="G13" i="146"/>
  <c r="G12" i="146" s="1"/>
  <c r="G11" i="146" s="1"/>
  <c r="G10" i="146" s="1"/>
  <c r="E13" i="146"/>
  <c r="E12" i="146" s="1"/>
  <c r="D13" i="146"/>
  <c r="F13" i="146" s="1"/>
  <c r="D12" i="146"/>
  <c r="I59" i="145"/>
  <c r="E58" i="145"/>
  <c r="F58" i="145" s="1"/>
  <c r="O58" i="145" s="1"/>
  <c r="F57" i="145"/>
  <c r="F56" i="145"/>
  <c r="E55" i="145"/>
  <c r="E52" i="145" s="1"/>
  <c r="F54" i="145"/>
  <c r="O54" i="145" s="1"/>
  <c r="E53" i="145"/>
  <c r="F53" i="145" s="1"/>
  <c r="O53" i="145" s="1"/>
  <c r="M52" i="145"/>
  <c r="M51" i="145" s="1"/>
  <c r="P51" i="145" s="1"/>
  <c r="J52" i="145"/>
  <c r="J51" i="145" s="1"/>
  <c r="D52" i="145"/>
  <c r="L51" i="145"/>
  <c r="K51" i="145"/>
  <c r="K25" i="145" s="1"/>
  <c r="D51" i="145"/>
  <c r="F50" i="145"/>
  <c r="O50" i="145" s="1"/>
  <c r="M49" i="145"/>
  <c r="M48" i="145" s="1"/>
  <c r="O48" i="145" s="1"/>
  <c r="J49" i="145"/>
  <c r="J48" i="145" s="1"/>
  <c r="E49" i="145"/>
  <c r="D49" i="145"/>
  <c r="F49" i="145" s="1"/>
  <c r="F48" i="145"/>
  <c r="E48" i="145"/>
  <c r="D48" i="145"/>
  <c r="M44" i="145"/>
  <c r="J44" i="145"/>
  <c r="F44" i="145"/>
  <c r="F36" i="145"/>
  <c r="F35" i="145"/>
  <c r="F34" i="145"/>
  <c r="M33" i="145"/>
  <c r="L33" i="145"/>
  <c r="K33" i="145"/>
  <c r="J33" i="145"/>
  <c r="J32" i="145" s="1"/>
  <c r="E33" i="145"/>
  <c r="E32" i="145" s="1"/>
  <c r="F32" i="145" s="1"/>
  <c r="D33" i="145"/>
  <c r="M32" i="145"/>
  <c r="D32" i="145"/>
  <c r="F31" i="145"/>
  <c r="E30" i="145"/>
  <c r="F30" i="145" s="1"/>
  <c r="F29" i="145"/>
  <c r="F28" i="145"/>
  <c r="O28" i="145" s="1"/>
  <c r="M27" i="145"/>
  <c r="L27" i="145"/>
  <c r="K27" i="145"/>
  <c r="J27" i="145"/>
  <c r="E27" i="145"/>
  <c r="E26" i="145" s="1"/>
  <c r="D27" i="145"/>
  <c r="D26" i="145" s="1"/>
  <c r="D25" i="145" s="1"/>
  <c r="M26" i="145"/>
  <c r="J26" i="145"/>
  <c r="L25" i="145"/>
  <c r="F24" i="145"/>
  <c r="O24" i="145" s="1"/>
  <c r="M23" i="145"/>
  <c r="J23" i="145"/>
  <c r="J20" i="145" s="1"/>
  <c r="J19" i="145" s="1"/>
  <c r="J18" i="145" s="1"/>
  <c r="E23" i="145"/>
  <c r="D23" i="145"/>
  <c r="F23" i="145" s="1"/>
  <c r="F22" i="145"/>
  <c r="M21" i="145"/>
  <c r="J21" i="145"/>
  <c r="E21" i="145"/>
  <c r="E20" i="145" s="1"/>
  <c r="E19" i="145" s="1"/>
  <c r="E18" i="145" s="1"/>
  <c r="D21" i="145"/>
  <c r="F21" i="145" s="1"/>
  <c r="M20" i="145"/>
  <c r="M19" i="145" s="1"/>
  <c r="M18" i="145" s="1"/>
  <c r="L20" i="145"/>
  <c r="K20" i="145"/>
  <c r="L17" i="145"/>
  <c r="K17" i="145"/>
  <c r="F17" i="145"/>
  <c r="O17" i="145" s="1"/>
  <c r="L16" i="145"/>
  <c r="K16" i="145"/>
  <c r="F16" i="145"/>
  <c r="O16" i="145" s="1"/>
  <c r="M15" i="145"/>
  <c r="J15" i="145"/>
  <c r="J14" i="145" s="1"/>
  <c r="J13" i="145" s="1"/>
  <c r="E15" i="145"/>
  <c r="D15" i="145"/>
  <c r="F15" i="145" s="1"/>
  <c r="M14" i="145"/>
  <c r="M13" i="145" s="1"/>
  <c r="E14" i="145"/>
  <c r="E13" i="145" s="1"/>
  <c r="L12" i="145"/>
  <c r="L59" i="145" s="1"/>
  <c r="K12" i="145"/>
  <c r="K59" i="145" s="1"/>
  <c r="I196" i="143"/>
  <c r="I195" i="143" s="1"/>
  <c r="H196" i="143"/>
  <c r="H195" i="143" s="1"/>
  <c r="G196" i="143"/>
  <c r="G195" i="143" s="1"/>
  <c r="F196" i="143"/>
  <c r="F195" i="143" s="1"/>
  <c r="E196" i="143"/>
  <c r="E195" i="143" s="1"/>
  <c r="G190" i="143"/>
  <c r="I183" i="143"/>
  <c r="H183" i="143"/>
  <c r="G183" i="143"/>
  <c r="F183" i="143"/>
  <c r="F182" i="143" s="1"/>
  <c r="E183" i="143"/>
  <c r="E182" i="143" s="1"/>
  <c r="I182" i="143"/>
  <c r="H182" i="143"/>
  <c r="G182" i="143"/>
  <c r="I179" i="143"/>
  <c r="H179" i="143"/>
  <c r="H178" i="143" s="1"/>
  <c r="G179" i="143"/>
  <c r="G178" i="143" s="1"/>
  <c r="F179" i="143"/>
  <c r="F178" i="143" s="1"/>
  <c r="E179" i="143"/>
  <c r="E178" i="143" s="1"/>
  <c r="I178" i="143"/>
  <c r="G163" i="143"/>
  <c r="F163" i="143"/>
  <c r="I146" i="143"/>
  <c r="I145" i="143" s="1"/>
  <c r="H146" i="143"/>
  <c r="H145" i="143" s="1"/>
  <c r="H144" i="143" s="1"/>
  <c r="G146" i="143"/>
  <c r="G145" i="143" s="1"/>
  <c r="G144" i="143" s="1"/>
  <c r="F146" i="143"/>
  <c r="E146" i="143"/>
  <c r="F145" i="143"/>
  <c r="E145" i="143"/>
  <c r="I142" i="143"/>
  <c r="I141" i="143" s="1"/>
  <c r="I140" i="143" s="1"/>
  <c r="H142" i="143"/>
  <c r="H141" i="143" s="1"/>
  <c r="H140" i="143" s="1"/>
  <c r="G142" i="143"/>
  <c r="G141" i="143" s="1"/>
  <c r="G140" i="143" s="1"/>
  <c r="F142" i="143"/>
  <c r="E142" i="143"/>
  <c r="F141" i="143"/>
  <c r="F140" i="143" s="1"/>
  <c r="E141" i="143"/>
  <c r="E140" i="143" s="1"/>
  <c r="I135" i="143"/>
  <c r="I133" i="143" s="1"/>
  <c r="I122" i="143" s="1"/>
  <c r="H135" i="143"/>
  <c r="G135" i="143"/>
  <c r="F135" i="143"/>
  <c r="E135" i="143"/>
  <c r="I134" i="143"/>
  <c r="H134" i="143"/>
  <c r="G134" i="143"/>
  <c r="F134" i="143"/>
  <c r="F133" i="143" s="1"/>
  <c r="F122" i="143" s="1"/>
  <c r="E134" i="143"/>
  <c r="E133" i="143" s="1"/>
  <c r="E122" i="143" s="1"/>
  <c r="G129" i="143"/>
  <c r="I120" i="143"/>
  <c r="H120" i="143"/>
  <c r="H119" i="143" s="1"/>
  <c r="G120" i="143"/>
  <c r="G119" i="143" s="1"/>
  <c r="F120" i="143"/>
  <c r="F119" i="143" s="1"/>
  <c r="F118" i="143" s="1"/>
  <c r="E120" i="143"/>
  <c r="E119" i="143" s="1"/>
  <c r="E118" i="143" s="1"/>
  <c r="I119" i="143"/>
  <c r="I116" i="143"/>
  <c r="H116" i="143"/>
  <c r="G116" i="143"/>
  <c r="F116" i="143"/>
  <c r="E116" i="143"/>
  <c r="I114" i="143"/>
  <c r="H114" i="143"/>
  <c r="G114" i="143"/>
  <c r="F114" i="143"/>
  <c r="E114" i="143"/>
  <c r="I110" i="143"/>
  <c r="H110" i="143"/>
  <c r="G110" i="143"/>
  <c r="F110" i="143"/>
  <c r="E110" i="143"/>
  <c r="I108" i="143"/>
  <c r="H108" i="143"/>
  <c r="G108" i="143"/>
  <c r="F108" i="143"/>
  <c r="E108" i="143"/>
  <c r="I104" i="143"/>
  <c r="H104" i="143"/>
  <c r="G104" i="143"/>
  <c r="F104" i="143"/>
  <c r="E104" i="143"/>
  <c r="I99" i="143"/>
  <c r="H99" i="143"/>
  <c r="G99" i="143"/>
  <c r="F99" i="143"/>
  <c r="E99" i="143"/>
  <c r="I96" i="143"/>
  <c r="H96" i="143"/>
  <c r="G96" i="143"/>
  <c r="F96" i="143"/>
  <c r="E96" i="143"/>
  <c r="I92" i="143"/>
  <c r="H92" i="143"/>
  <c r="G92" i="143"/>
  <c r="F92" i="143"/>
  <c r="E92" i="143"/>
  <c r="G88" i="143"/>
  <c r="I76" i="143"/>
  <c r="H76" i="143"/>
  <c r="G76" i="143"/>
  <c r="F76" i="143"/>
  <c r="E76" i="143"/>
  <c r="I69" i="143"/>
  <c r="H69" i="143"/>
  <c r="G69" i="143"/>
  <c r="F69" i="143"/>
  <c r="E69" i="143"/>
  <c r="I66" i="143"/>
  <c r="H66" i="143"/>
  <c r="G66" i="143"/>
  <c r="F66" i="143"/>
  <c r="E66" i="143"/>
  <c r="I64" i="143"/>
  <c r="H64" i="143"/>
  <c r="G64" i="143"/>
  <c r="F64" i="143"/>
  <c r="E64" i="143"/>
  <c r="F63" i="143"/>
  <c r="I61" i="143"/>
  <c r="I60" i="143" s="1"/>
  <c r="H61" i="143"/>
  <c r="G61" i="143"/>
  <c r="F61" i="143"/>
  <c r="F60" i="143" s="1"/>
  <c r="E61" i="143"/>
  <c r="H60" i="143"/>
  <c r="G60" i="143"/>
  <c r="E60" i="143"/>
  <c r="H54" i="143"/>
  <c r="H88" i="143" s="1"/>
  <c r="H129" i="143" s="1"/>
  <c r="H163" i="143" s="1"/>
  <c r="H190" i="143" s="1"/>
  <c r="G54" i="143"/>
  <c r="F54" i="143"/>
  <c r="F88" i="143" s="1"/>
  <c r="F129" i="143" s="1"/>
  <c r="F190" i="143" s="1"/>
  <c r="I42" i="143"/>
  <c r="H42" i="143"/>
  <c r="G42" i="143"/>
  <c r="F42" i="143"/>
  <c r="E42" i="143"/>
  <c r="I38" i="143"/>
  <c r="H38" i="143"/>
  <c r="H37" i="143" s="1"/>
  <c r="G38" i="143"/>
  <c r="F38" i="143"/>
  <c r="E38" i="143"/>
  <c r="E37" i="143"/>
  <c r="I34" i="143"/>
  <c r="H34" i="143"/>
  <c r="G34" i="143"/>
  <c r="F34" i="143"/>
  <c r="E34" i="143"/>
  <c r="I30" i="143"/>
  <c r="H30" i="143"/>
  <c r="G30" i="143"/>
  <c r="F30" i="143"/>
  <c r="E30" i="143"/>
  <c r="I22" i="143"/>
  <c r="H22" i="143"/>
  <c r="G22" i="143"/>
  <c r="F22" i="143"/>
  <c r="E22" i="143"/>
  <c r="I19" i="143"/>
  <c r="I14" i="143" s="1"/>
  <c r="H19" i="143"/>
  <c r="H14" i="143" s="1"/>
  <c r="G19" i="143"/>
  <c r="F19" i="143"/>
  <c r="E19" i="143"/>
  <c r="I15" i="143"/>
  <c r="H15" i="143"/>
  <c r="G15" i="143"/>
  <c r="F15" i="143"/>
  <c r="E15" i="143"/>
  <c r="E14" i="143" s="1"/>
  <c r="E13" i="143" s="1"/>
  <c r="E12" i="143" s="1"/>
  <c r="M12" i="145" l="1"/>
  <c r="F11" i="148"/>
  <c r="F202" i="148" s="1"/>
  <c r="E12" i="145"/>
  <c r="E11" i="148"/>
  <c r="D30" i="146"/>
  <c r="D29" i="146" s="1"/>
  <c r="G88" i="146"/>
  <c r="F108" i="146"/>
  <c r="F27" i="145"/>
  <c r="F37" i="143"/>
  <c r="I37" i="143"/>
  <c r="E63" i="143"/>
  <c r="E59" i="143" s="1"/>
  <c r="E58" i="143" s="1"/>
  <c r="E27" i="153"/>
  <c r="I144" i="143"/>
  <c r="F96" i="146"/>
  <c r="G37" i="143"/>
  <c r="F56" i="146"/>
  <c r="E202" i="148"/>
  <c r="I63" i="143"/>
  <c r="I59" i="143" s="1"/>
  <c r="I58" i="143" s="1"/>
  <c r="G63" i="143"/>
  <c r="G59" i="143" s="1"/>
  <c r="G58" i="143" s="1"/>
  <c r="G133" i="143"/>
  <c r="G122" i="143" s="1"/>
  <c r="G118" i="143" s="1"/>
  <c r="O27" i="145"/>
  <c r="J25" i="145"/>
  <c r="F14" i="143"/>
  <c r="H63" i="143"/>
  <c r="H59" i="143" s="1"/>
  <c r="H58" i="143" s="1"/>
  <c r="H133" i="143"/>
  <c r="H122" i="143" s="1"/>
  <c r="H118" i="143" s="1"/>
  <c r="E144" i="143"/>
  <c r="E202" i="143" s="1"/>
  <c r="O23" i="145"/>
  <c r="F144" i="143"/>
  <c r="G11" i="148"/>
  <c r="G202" i="148" s="1"/>
  <c r="G14" i="143"/>
  <c r="I118" i="143"/>
  <c r="G30" i="146"/>
  <c r="G29" i="146" s="1"/>
  <c r="G28" i="146" s="1"/>
  <c r="G9" i="146" s="1"/>
  <c r="G115" i="146" s="1"/>
  <c r="F90" i="146"/>
  <c r="F95" i="146"/>
  <c r="D29" i="153"/>
  <c r="F30" i="153"/>
  <c r="F88" i="153"/>
  <c r="D10" i="153"/>
  <c r="F25" i="150"/>
  <c r="O25" i="150" s="1"/>
  <c r="F20" i="150"/>
  <c r="O20" i="150" s="1"/>
  <c r="D19" i="150"/>
  <c r="F14" i="150"/>
  <c r="O14" i="150" s="1"/>
  <c r="D13" i="150"/>
  <c r="M59" i="150"/>
  <c r="I202" i="148"/>
  <c r="E28" i="146"/>
  <c r="E27" i="146"/>
  <c r="D88" i="146"/>
  <c r="F88" i="146" s="1"/>
  <c r="F99" i="146"/>
  <c r="D82" i="146"/>
  <c r="F82" i="146" s="1"/>
  <c r="F83" i="146"/>
  <c r="F89" i="146"/>
  <c r="E88" i="146"/>
  <c r="D11" i="146"/>
  <c r="F12" i="146"/>
  <c r="F48" i="146"/>
  <c r="F100" i="146"/>
  <c r="F84" i="146"/>
  <c r="F109" i="146"/>
  <c r="O15" i="145"/>
  <c r="J12" i="145"/>
  <c r="J59" i="145" s="1"/>
  <c r="F52" i="145"/>
  <c r="O52" i="145" s="1"/>
  <c r="E51" i="145"/>
  <c r="F51" i="145" s="1"/>
  <c r="O51" i="145" s="1"/>
  <c r="M25" i="145"/>
  <c r="M59" i="145" s="1"/>
  <c r="O26" i="145"/>
  <c r="O49" i="145"/>
  <c r="F55" i="145"/>
  <c r="D14" i="145"/>
  <c r="D20" i="145"/>
  <c r="F26" i="145"/>
  <c r="F33" i="145"/>
  <c r="I13" i="143"/>
  <c r="I12" i="143" s="1"/>
  <c r="I11" i="143" s="1"/>
  <c r="G13" i="143"/>
  <c r="G12" i="143" s="1"/>
  <c r="E11" i="143"/>
  <c r="H13" i="143"/>
  <c r="H12" i="143" s="1"/>
  <c r="F59" i="143"/>
  <c r="F58" i="143" s="1"/>
  <c r="F114" i="141"/>
  <c r="F113" i="141"/>
  <c r="F112" i="141"/>
  <c r="F111" i="141"/>
  <c r="F110" i="141"/>
  <c r="G109" i="141"/>
  <c r="G108" i="141" s="1"/>
  <c r="E109" i="141"/>
  <c r="E108" i="141" s="1"/>
  <c r="D109" i="141"/>
  <c r="F101" i="141"/>
  <c r="G100" i="141"/>
  <c r="E100" i="141"/>
  <c r="E99" i="141" s="1"/>
  <c r="D100" i="141"/>
  <c r="G99" i="141"/>
  <c r="F98" i="141"/>
  <c r="F97" i="141"/>
  <c r="G96" i="141"/>
  <c r="G95" i="141" s="1"/>
  <c r="E96" i="141"/>
  <c r="E95" i="141" s="1"/>
  <c r="D96" i="141"/>
  <c r="F96" i="141" s="1"/>
  <c r="F94" i="141"/>
  <c r="F93" i="141"/>
  <c r="F92" i="141"/>
  <c r="F91" i="141"/>
  <c r="G90" i="141"/>
  <c r="G89" i="141" s="1"/>
  <c r="E90" i="141"/>
  <c r="E89" i="141" s="1"/>
  <c r="D90" i="141"/>
  <c r="D89" i="141" s="1"/>
  <c r="F87" i="141"/>
  <c r="F86" i="141"/>
  <c r="F85" i="141"/>
  <c r="G84" i="141"/>
  <c r="E84" i="141"/>
  <c r="E83" i="141" s="1"/>
  <c r="E82" i="141" s="1"/>
  <c r="D84" i="141"/>
  <c r="F84" i="141" s="1"/>
  <c r="G83" i="141"/>
  <c r="G82" i="141" s="1"/>
  <c r="F81" i="141"/>
  <c r="G80" i="141"/>
  <c r="E80" i="141"/>
  <c r="D80" i="141"/>
  <c r="F80" i="141" s="1"/>
  <c r="F71" i="141"/>
  <c r="F70" i="141"/>
  <c r="G69" i="141"/>
  <c r="E69" i="141"/>
  <c r="D69" i="141"/>
  <c r="F69" i="141" s="1"/>
  <c r="F68" i="141"/>
  <c r="F67" i="141"/>
  <c r="G66" i="141"/>
  <c r="E66" i="141"/>
  <c r="D66" i="141"/>
  <c r="F65" i="141"/>
  <c r="G64" i="141"/>
  <c r="E64" i="141"/>
  <c r="D64" i="141"/>
  <c r="F63" i="141"/>
  <c r="F62" i="141"/>
  <c r="G61" i="141"/>
  <c r="E61" i="141"/>
  <c r="D61" i="141"/>
  <c r="G59" i="141"/>
  <c r="E59" i="141"/>
  <c r="D59" i="141"/>
  <c r="F58" i="141"/>
  <c r="F57" i="141"/>
  <c r="G56" i="141"/>
  <c r="E56" i="141"/>
  <c r="D56" i="141"/>
  <c r="F56" i="141" s="1"/>
  <c r="F55" i="141"/>
  <c r="F54" i="141"/>
  <c r="F53" i="141"/>
  <c r="F52" i="141"/>
  <c r="F51" i="141"/>
  <c r="F50" i="141"/>
  <c r="F49" i="141"/>
  <c r="G48" i="141"/>
  <c r="E48" i="141"/>
  <c r="D48" i="141"/>
  <c r="F48" i="141" s="1"/>
  <c r="F47" i="141"/>
  <c r="F46" i="141"/>
  <c r="F45" i="141"/>
  <c r="F44" i="141"/>
  <c r="F43" i="141"/>
  <c r="G42" i="141"/>
  <c r="E42" i="141"/>
  <c r="D42" i="141"/>
  <c r="F42" i="141" s="1"/>
  <c r="G39" i="141"/>
  <c r="G77" i="141" s="1"/>
  <c r="G106" i="141" s="1"/>
  <c r="F39" i="141"/>
  <c r="F77" i="141" s="1"/>
  <c r="F106" i="141" s="1"/>
  <c r="F33" i="141"/>
  <c r="F32" i="141"/>
  <c r="G31" i="141"/>
  <c r="E31" i="141"/>
  <c r="D31" i="141"/>
  <c r="F31" i="141" s="1"/>
  <c r="F26" i="141"/>
  <c r="F25" i="141"/>
  <c r="F24" i="141"/>
  <c r="G23" i="141"/>
  <c r="E23" i="141"/>
  <c r="D23" i="141"/>
  <c r="F22" i="141"/>
  <c r="F21" i="141"/>
  <c r="F20" i="141"/>
  <c r="G19" i="141"/>
  <c r="E19" i="141"/>
  <c r="D19" i="141"/>
  <c r="F19" i="141" s="1"/>
  <c r="G18" i="141"/>
  <c r="F17" i="141"/>
  <c r="F16" i="141"/>
  <c r="G15" i="141"/>
  <c r="E15" i="141"/>
  <c r="D15" i="141"/>
  <c r="F15" i="141" s="1"/>
  <c r="F14" i="141"/>
  <c r="G13" i="141"/>
  <c r="G12" i="141" s="1"/>
  <c r="E13" i="141"/>
  <c r="E12" i="141" s="1"/>
  <c r="D13" i="141"/>
  <c r="F13" i="141" s="1"/>
  <c r="I59" i="140"/>
  <c r="E58" i="140"/>
  <c r="F58" i="140" s="1"/>
  <c r="O58" i="140" s="1"/>
  <c r="F57" i="140"/>
  <c r="F56" i="140"/>
  <c r="E55" i="140"/>
  <c r="F55" i="140" s="1"/>
  <c r="F54" i="140"/>
  <c r="O54" i="140" s="1"/>
  <c r="E53" i="140"/>
  <c r="F53" i="140" s="1"/>
  <c r="O53" i="140" s="1"/>
  <c r="M52" i="140"/>
  <c r="M51" i="140" s="1"/>
  <c r="J52" i="140"/>
  <c r="J51" i="140" s="1"/>
  <c r="D52" i="140"/>
  <c r="L51" i="140"/>
  <c r="K51" i="140"/>
  <c r="F50" i="140"/>
  <c r="O50" i="140" s="1"/>
  <c r="M49" i="140"/>
  <c r="J49" i="140"/>
  <c r="J48" i="140" s="1"/>
  <c r="E49" i="140"/>
  <c r="E48" i="140" s="1"/>
  <c r="D49" i="140"/>
  <c r="D48" i="140"/>
  <c r="M44" i="140"/>
  <c r="J44" i="140"/>
  <c r="F44" i="140"/>
  <c r="F36" i="140"/>
  <c r="F35" i="140"/>
  <c r="F34" i="140"/>
  <c r="M33" i="140"/>
  <c r="L33" i="140"/>
  <c r="K33" i="140"/>
  <c r="J33" i="140"/>
  <c r="J32" i="140" s="1"/>
  <c r="E33" i="140"/>
  <c r="E32" i="140" s="1"/>
  <c r="D33" i="140"/>
  <c r="D32" i="140" s="1"/>
  <c r="F32" i="140" s="1"/>
  <c r="M32" i="140"/>
  <c r="F31" i="140"/>
  <c r="E30" i="140"/>
  <c r="F30" i="140" s="1"/>
  <c r="F29" i="140"/>
  <c r="F28" i="140"/>
  <c r="O28" i="140" s="1"/>
  <c r="M27" i="140"/>
  <c r="M26" i="140" s="1"/>
  <c r="L27" i="140"/>
  <c r="K27" i="140"/>
  <c r="J27" i="140"/>
  <c r="D27" i="140"/>
  <c r="D26" i="140" s="1"/>
  <c r="J26" i="140"/>
  <c r="L25" i="140"/>
  <c r="K25" i="140"/>
  <c r="F24" i="140"/>
  <c r="O24" i="140" s="1"/>
  <c r="M23" i="140"/>
  <c r="J23" i="140"/>
  <c r="E23" i="140"/>
  <c r="D23" i="140"/>
  <c r="F23" i="140" s="1"/>
  <c r="F22" i="140"/>
  <c r="M21" i="140"/>
  <c r="M20" i="140" s="1"/>
  <c r="M19" i="140" s="1"/>
  <c r="M18" i="140" s="1"/>
  <c r="J21" i="140"/>
  <c r="J20" i="140" s="1"/>
  <c r="J19" i="140" s="1"/>
  <c r="J18" i="140" s="1"/>
  <c r="E21" i="140"/>
  <c r="E20" i="140" s="1"/>
  <c r="E19" i="140" s="1"/>
  <c r="E18" i="140" s="1"/>
  <c r="D21" i="140"/>
  <c r="L20" i="140"/>
  <c r="K20" i="140"/>
  <c r="D20" i="140"/>
  <c r="L17" i="140"/>
  <c r="K17" i="140"/>
  <c r="F17" i="140"/>
  <c r="O17" i="140" s="1"/>
  <c r="L16" i="140"/>
  <c r="K16" i="140"/>
  <c r="F16" i="140"/>
  <c r="O16" i="140" s="1"/>
  <c r="M15" i="140"/>
  <c r="M14" i="140" s="1"/>
  <c r="M13" i="140" s="1"/>
  <c r="J15" i="140"/>
  <c r="J14" i="140" s="1"/>
  <c r="J13" i="140" s="1"/>
  <c r="E15" i="140"/>
  <c r="E14" i="140" s="1"/>
  <c r="E13" i="140" s="1"/>
  <c r="E12" i="140" s="1"/>
  <c r="D15" i="140"/>
  <c r="D14" i="140"/>
  <c r="D13" i="140" s="1"/>
  <c r="L12" i="140"/>
  <c r="K12" i="140"/>
  <c r="I196" i="139"/>
  <c r="I195" i="139" s="1"/>
  <c r="H196" i="139"/>
  <c r="H195" i="139" s="1"/>
  <c r="G196" i="139"/>
  <c r="F196" i="139"/>
  <c r="F195" i="139" s="1"/>
  <c r="E196" i="139"/>
  <c r="E195" i="139" s="1"/>
  <c r="G195" i="139"/>
  <c r="G190" i="139"/>
  <c r="I183" i="139"/>
  <c r="I182" i="139" s="1"/>
  <c r="H183" i="139"/>
  <c r="G183" i="139"/>
  <c r="G182" i="139" s="1"/>
  <c r="F183" i="139"/>
  <c r="E183" i="139"/>
  <c r="E182" i="139" s="1"/>
  <c r="H182" i="139"/>
  <c r="F182" i="139"/>
  <c r="I179" i="139"/>
  <c r="I178" i="139" s="1"/>
  <c r="H179" i="139"/>
  <c r="G179" i="139"/>
  <c r="G178" i="139" s="1"/>
  <c r="F179" i="139"/>
  <c r="E179" i="139"/>
  <c r="E178" i="139" s="1"/>
  <c r="H178" i="139"/>
  <c r="F178" i="139"/>
  <c r="G163" i="139"/>
  <c r="F163" i="139"/>
  <c r="I146" i="139"/>
  <c r="I145" i="139" s="1"/>
  <c r="I144" i="139" s="1"/>
  <c r="H146" i="139"/>
  <c r="H145" i="139" s="1"/>
  <c r="G146" i="139"/>
  <c r="F146" i="139"/>
  <c r="F145" i="139" s="1"/>
  <c r="E146" i="139"/>
  <c r="E145" i="139" s="1"/>
  <c r="G145" i="139"/>
  <c r="I142" i="139"/>
  <c r="I141" i="139" s="1"/>
  <c r="I140" i="139" s="1"/>
  <c r="H142" i="139"/>
  <c r="H141" i="139" s="1"/>
  <c r="H140" i="139" s="1"/>
  <c r="G142" i="139"/>
  <c r="G141" i="139" s="1"/>
  <c r="G140" i="139" s="1"/>
  <c r="F142" i="139"/>
  <c r="E142" i="139"/>
  <c r="E141" i="139" s="1"/>
  <c r="E140" i="139" s="1"/>
  <c r="F141" i="139"/>
  <c r="F140" i="139" s="1"/>
  <c r="I135" i="139"/>
  <c r="H135" i="139"/>
  <c r="G135" i="139"/>
  <c r="F135" i="139"/>
  <c r="E135" i="139"/>
  <c r="I134" i="139"/>
  <c r="H134" i="139"/>
  <c r="H133" i="139" s="1"/>
  <c r="H122" i="139" s="1"/>
  <c r="G134" i="139"/>
  <c r="G133" i="139" s="1"/>
  <c r="G122" i="139" s="1"/>
  <c r="F134" i="139"/>
  <c r="F133" i="139" s="1"/>
  <c r="F122" i="139" s="1"/>
  <c r="E134" i="139"/>
  <c r="G129" i="139"/>
  <c r="I120" i="139"/>
  <c r="I119" i="139" s="1"/>
  <c r="H120" i="139"/>
  <c r="H119" i="139" s="1"/>
  <c r="G120" i="139"/>
  <c r="G119" i="139" s="1"/>
  <c r="F120" i="139"/>
  <c r="F119" i="139" s="1"/>
  <c r="E120" i="139"/>
  <c r="E119" i="139" s="1"/>
  <c r="I116" i="139"/>
  <c r="H116" i="139"/>
  <c r="G116" i="139"/>
  <c r="F116" i="139"/>
  <c r="E116" i="139"/>
  <c r="I114" i="139"/>
  <c r="H114" i="139"/>
  <c r="G114" i="139"/>
  <c r="F114" i="139"/>
  <c r="E114" i="139"/>
  <c r="I110" i="139"/>
  <c r="H110" i="139"/>
  <c r="G110" i="139"/>
  <c r="F110" i="139"/>
  <c r="E110" i="139"/>
  <c r="I108" i="139"/>
  <c r="H108" i="139"/>
  <c r="G108" i="139"/>
  <c r="F108" i="139"/>
  <c r="E108" i="139"/>
  <c r="I104" i="139"/>
  <c r="H104" i="139"/>
  <c r="G104" i="139"/>
  <c r="F104" i="139"/>
  <c r="E104" i="139"/>
  <c r="I99" i="139"/>
  <c r="H99" i="139"/>
  <c r="G99" i="139"/>
  <c r="F99" i="139"/>
  <c r="E99" i="139"/>
  <c r="I96" i="139"/>
  <c r="H96" i="139"/>
  <c r="G96" i="139"/>
  <c r="F96" i="139"/>
  <c r="E96" i="139"/>
  <c r="I92" i="139"/>
  <c r="H92" i="139"/>
  <c r="G92" i="139"/>
  <c r="F92" i="139"/>
  <c r="E92" i="139"/>
  <c r="G88" i="139"/>
  <c r="I76" i="139"/>
  <c r="H76" i="139"/>
  <c r="G76" i="139"/>
  <c r="F76" i="139"/>
  <c r="E76" i="139"/>
  <c r="I69" i="139"/>
  <c r="H69" i="139"/>
  <c r="G69" i="139"/>
  <c r="F69" i="139"/>
  <c r="E69" i="139"/>
  <c r="I66" i="139"/>
  <c r="H66" i="139"/>
  <c r="G66" i="139"/>
  <c r="F66" i="139"/>
  <c r="E66" i="139"/>
  <c r="I64" i="139"/>
  <c r="H64" i="139"/>
  <c r="G64" i="139"/>
  <c r="F64" i="139"/>
  <c r="E64" i="139"/>
  <c r="I61" i="139"/>
  <c r="H61" i="139"/>
  <c r="H60" i="139" s="1"/>
  <c r="G61" i="139"/>
  <c r="G60" i="139" s="1"/>
  <c r="F61" i="139"/>
  <c r="F60" i="139" s="1"/>
  <c r="E61" i="139"/>
  <c r="E60" i="139" s="1"/>
  <c r="I60" i="139"/>
  <c r="H54" i="139"/>
  <c r="H88" i="139" s="1"/>
  <c r="H129" i="139" s="1"/>
  <c r="H163" i="139" s="1"/>
  <c r="H190" i="139" s="1"/>
  <c r="G54" i="139"/>
  <c r="F54" i="139"/>
  <c r="F88" i="139" s="1"/>
  <c r="F129" i="139" s="1"/>
  <c r="F190" i="139" s="1"/>
  <c r="I42" i="139"/>
  <c r="H42" i="139"/>
  <c r="G42" i="139"/>
  <c r="F42" i="139"/>
  <c r="E42" i="139"/>
  <c r="I38" i="139"/>
  <c r="H38" i="139"/>
  <c r="H37" i="139" s="1"/>
  <c r="G38" i="139"/>
  <c r="G37" i="139" s="1"/>
  <c r="F38" i="139"/>
  <c r="E38" i="139"/>
  <c r="E37" i="139"/>
  <c r="I34" i="139"/>
  <c r="H34" i="139"/>
  <c r="G34" i="139"/>
  <c r="F34" i="139"/>
  <c r="E34" i="139"/>
  <c r="I30" i="139"/>
  <c r="H30" i="139"/>
  <c r="G30" i="139"/>
  <c r="F30" i="139"/>
  <c r="E30" i="139"/>
  <c r="I22" i="139"/>
  <c r="H22" i="139"/>
  <c r="G22" i="139"/>
  <c r="F22" i="139"/>
  <c r="E22" i="139"/>
  <c r="I19" i="139"/>
  <c r="H19" i="139"/>
  <c r="G19" i="139"/>
  <c r="F19" i="139"/>
  <c r="E19" i="139"/>
  <c r="I15" i="139"/>
  <c r="H15" i="139"/>
  <c r="G15" i="139"/>
  <c r="G14" i="139" s="1"/>
  <c r="F15" i="139"/>
  <c r="E15" i="139"/>
  <c r="E14" i="139" s="1"/>
  <c r="E144" i="139" l="1"/>
  <c r="I63" i="139"/>
  <c r="I59" i="139" s="1"/>
  <c r="I58" i="139" s="1"/>
  <c r="E30" i="141"/>
  <c r="E29" i="141" s="1"/>
  <c r="G30" i="141"/>
  <c r="G29" i="141" s="1"/>
  <c r="G28" i="141" s="1"/>
  <c r="I37" i="139"/>
  <c r="F49" i="140"/>
  <c r="E52" i="140"/>
  <c r="E51" i="140" s="1"/>
  <c r="H11" i="143"/>
  <c r="H202" i="143" s="1"/>
  <c r="G88" i="141"/>
  <c r="H144" i="139"/>
  <c r="F100" i="141"/>
  <c r="F30" i="146"/>
  <c r="E13" i="139"/>
  <c r="E12" i="139" s="1"/>
  <c r="G63" i="139"/>
  <c r="G59" i="139" s="1"/>
  <c r="G58" i="139" s="1"/>
  <c r="E63" i="139"/>
  <c r="E59" i="139" s="1"/>
  <c r="E58" i="139" s="1"/>
  <c r="D83" i="141"/>
  <c r="G11" i="143"/>
  <c r="G202" i="143" s="1"/>
  <c r="I14" i="139"/>
  <c r="I13" i="139" s="1"/>
  <c r="I12" i="139" s="1"/>
  <c r="O23" i="140"/>
  <c r="O49" i="140"/>
  <c r="F61" i="141"/>
  <c r="I202" i="143"/>
  <c r="F13" i="143"/>
  <c r="F12" i="143" s="1"/>
  <c r="F11" i="143" s="1"/>
  <c r="F202" i="143" s="1"/>
  <c r="F27" i="153"/>
  <c r="E18" i="153"/>
  <c r="E133" i="139"/>
  <c r="E122" i="139" s="1"/>
  <c r="E118" i="139" s="1"/>
  <c r="L59" i="140"/>
  <c r="D18" i="141"/>
  <c r="F23" i="141"/>
  <c r="D28" i="153"/>
  <c r="F28" i="153" s="1"/>
  <c r="F29" i="153"/>
  <c r="F13" i="150"/>
  <c r="O13" i="150" s="1"/>
  <c r="D12" i="150"/>
  <c r="D59" i="150" s="1"/>
  <c r="F59" i="150" s="1"/>
  <c r="O59" i="150" s="1"/>
  <c r="F19" i="150"/>
  <c r="O19" i="150" s="1"/>
  <c r="D18" i="150"/>
  <c r="F18" i="150" s="1"/>
  <c r="D28" i="146"/>
  <c r="F28" i="146" s="1"/>
  <c r="F29" i="146"/>
  <c r="D10" i="146"/>
  <c r="E18" i="146"/>
  <c r="F27" i="146"/>
  <c r="E25" i="145"/>
  <c r="F20" i="145"/>
  <c r="O20" i="145" s="1"/>
  <c r="D19" i="145"/>
  <c r="F14" i="145"/>
  <c r="O14" i="145" s="1"/>
  <c r="D13" i="145"/>
  <c r="F13" i="140"/>
  <c r="O13" i="140" s="1"/>
  <c r="F118" i="139"/>
  <c r="E28" i="141"/>
  <c r="E27" i="141"/>
  <c r="H118" i="139"/>
  <c r="J12" i="140"/>
  <c r="M12" i="140"/>
  <c r="F89" i="141"/>
  <c r="E88" i="141"/>
  <c r="J25" i="140"/>
  <c r="F37" i="139"/>
  <c r="G118" i="139"/>
  <c r="F15" i="140"/>
  <c r="F21" i="140"/>
  <c r="G11" i="141"/>
  <c r="G10" i="141" s="1"/>
  <c r="G9" i="141" s="1"/>
  <c r="G115" i="141" s="1"/>
  <c r="F83" i="141"/>
  <c r="F109" i="141"/>
  <c r="E27" i="140"/>
  <c r="E26" i="140" s="1"/>
  <c r="F26" i="140" s="1"/>
  <c r="O26" i="140" s="1"/>
  <c r="F48" i="140"/>
  <c r="F59" i="141"/>
  <c r="F64" i="141"/>
  <c r="F14" i="139"/>
  <c r="F13" i="139" s="1"/>
  <c r="F12" i="139" s="1"/>
  <c r="H63" i="139"/>
  <c r="H59" i="139" s="1"/>
  <c r="H58" i="139" s="1"/>
  <c r="H11" i="139" s="1"/>
  <c r="H202" i="139" s="1"/>
  <c r="I133" i="139"/>
  <c r="I122" i="139" s="1"/>
  <c r="I118" i="139" s="1"/>
  <c r="I11" i="139" s="1"/>
  <c r="I202" i="139" s="1"/>
  <c r="F14" i="140"/>
  <c r="D51" i="140"/>
  <c r="F63" i="139"/>
  <c r="F59" i="139" s="1"/>
  <c r="F58" i="139" s="1"/>
  <c r="F11" i="139" s="1"/>
  <c r="F202" i="139" s="1"/>
  <c r="F20" i="140"/>
  <c r="O20" i="140" s="1"/>
  <c r="F144" i="139"/>
  <c r="K59" i="140"/>
  <c r="D82" i="141"/>
  <c r="F82" i="141" s="1"/>
  <c r="D108" i="141"/>
  <c r="F108" i="141" s="1"/>
  <c r="H14" i="139"/>
  <c r="H13" i="139" s="1"/>
  <c r="H12" i="139" s="1"/>
  <c r="D19" i="140"/>
  <c r="M48" i="140"/>
  <c r="O48" i="140" s="1"/>
  <c r="D95" i="141"/>
  <c r="F95" i="141" s="1"/>
  <c r="D99" i="141"/>
  <c r="F99" i="141" s="1"/>
  <c r="G13" i="139"/>
  <c r="G12" i="139" s="1"/>
  <c r="F27" i="140"/>
  <c r="O27" i="140" s="1"/>
  <c r="D30" i="141"/>
  <c r="F33" i="140"/>
  <c r="D12" i="141"/>
  <c r="F66" i="141"/>
  <c r="F90" i="141"/>
  <c r="O14" i="140"/>
  <c r="O15" i="140"/>
  <c r="P51" i="140"/>
  <c r="G144" i="139"/>
  <c r="H141" i="131"/>
  <c r="F51" i="140" l="1"/>
  <c r="O51" i="140" s="1"/>
  <c r="E11" i="139"/>
  <c r="E202" i="139" s="1"/>
  <c r="F52" i="140"/>
  <c r="O52" i="140" s="1"/>
  <c r="F18" i="153"/>
  <c r="E11" i="153"/>
  <c r="E25" i="140"/>
  <c r="E59" i="140" s="1"/>
  <c r="D9" i="153"/>
  <c r="F12" i="150"/>
  <c r="O12" i="150" s="1"/>
  <c r="O18" i="150"/>
  <c r="F18" i="146"/>
  <c r="E11" i="146"/>
  <c r="D9" i="146"/>
  <c r="F13" i="145"/>
  <c r="O13" i="145" s="1"/>
  <c r="D12" i="145"/>
  <c r="D59" i="145" s="1"/>
  <c r="E59" i="145"/>
  <c r="F25" i="145"/>
  <c r="O25" i="145" s="1"/>
  <c r="F19" i="145"/>
  <c r="O19" i="145" s="1"/>
  <c r="D18" i="145"/>
  <c r="F18" i="145" s="1"/>
  <c r="E18" i="141"/>
  <c r="F27" i="141"/>
  <c r="D25" i="140"/>
  <c r="F25" i="140" s="1"/>
  <c r="D88" i="141"/>
  <c r="F88" i="141" s="1"/>
  <c r="F12" i="141"/>
  <c r="D11" i="141"/>
  <c r="F19" i="140"/>
  <c r="O19" i="140" s="1"/>
  <c r="D18" i="140"/>
  <c r="F30" i="141"/>
  <c r="D29" i="141"/>
  <c r="M25" i="140"/>
  <c r="G11" i="139"/>
  <c r="G202" i="139" s="1"/>
  <c r="J59" i="140"/>
  <c r="F114" i="137"/>
  <c r="F113" i="137"/>
  <c r="F112" i="137"/>
  <c r="F111" i="137"/>
  <c r="F110" i="137"/>
  <c r="G109" i="137"/>
  <c r="G108" i="137" s="1"/>
  <c r="E109" i="137"/>
  <c r="D109" i="137"/>
  <c r="D108" i="137" s="1"/>
  <c r="E108" i="137"/>
  <c r="F101" i="137"/>
  <c r="G100" i="137"/>
  <c r="G99" i="137" s="1"/>
  <c r="E100" i="137"/>
  <c r="E99" i="137" s="1"/>
  <c r="D100" i="137"/>
  <c r="D99" i="137" s="1"/>
  <c r="F98" i="137"/>
  <c r="F97" i="137"/>
  <c r="G96" i="137"/>
  <c r="G95" i="137" s="1"/>
  <c r="E96" i="137"/>
  <c r="D96" i="137"/>
  <c r="D95" i="137" s="1"/>
  <c r="E95" i="137"/>
  <c r="F94" i="137"/>
  <c r="F93" i="137"/>
  <c r="F92" i="137"/>
  <c r="F91" i="137"/>
  <c r="G90" i="137"/>
  <c r="G89" i="137" s="1"/>
  <c r="E90" i="137"/>
  <c r="E89" i="137" s="1"/>
  <c r="D90" i="137"/>
  <c r="F90" i="137" s="1"/>
  <c r="F87" i="137"/>
  <c r="F86" i="137"/>
  <c r="F85" i="137"/>
  <c r="G84" i="137"/>
  <c r="G83" i="137" s="1"/>
  <c r="G82" i="137" s="1"/>
  <c r="E84" i="137"/>
  <c r="E83" i="137" s="1"/>
  <c r="E82" i="137" s="1"/>
  <c r="D84" i="137"/>
  <c r="D83" i="137" s="1"/>
  <c r="F81" i="137"/>
  <c r="G80" i="137"/>
  <c r="E80" i="137"/>
  <c r="F80" i="137" s="1"/>
  <c r="D80" i="137"/>
  <c r="F71" i="137"/>
  <c r="F70" i="137"/>
  <c r="G69" i="137"/>
  <c r="E69" i="137"/>
  <c r="D69" i="137"/>
  <c r="F69" i="137" s="1"/>
  <c r="F68" i="137"/>
  <c r="F67" i="137"/>
  <c r="G66" i="137"/>
  <c r="E66" i="137"/>
  <c r="D66" i="137"/>
  <c r="F66" i="137" s="1"/>
  <c r="F65" i="137"/>
  <c r="G64" i="137"/>
  <c r="E64" i="137"/>
  <c r="D64" i="137"/>
  <c r="F64" i="137" s="1"/>
  <c r="F63" i="137"/>
  <c r="F62" i="137"/>
  <c r="G61" i="137"/>
  <c r="E61" i="137"/>
  <c r="D61" i="137"/>
  <c r="G59" i="137"/>
  <c r="E59" i="137"/>
  <c r="D59" i="137"/>
  <c r="F58" i="137"/>
  <c r="F57" i="137"/>
  <c r="G56" i="137"/>
  <c r="E56" i="137"/>
  <c r="D56" i="137"/>
  <c r="F55" i="137"/>
  <c r="F54" i="137"/>
  <c r="F53" i="137"/>
  <c r="F52" i="137"/>
  <c r="F51" i="137"/>
  <c r="F50" i="137"/>
  <c r="F49" i="137"/>
  <c r="G48" i="137"/>
  <c r="E48" i="137"/>
  <c r="D48" i="137"/>
  <c r="F47" i="137"/>
  <c r="F46" i="137"/>
  <c r="F45" i="137"/>
  <c r="F44" i="137"/>
  <c r="F43" i="137"/>
  <c r="G42" i="137"/>
  <c r="E42" i="137"/>
  <c r="D42" i="137"/>
  <c r="F42" i="137" s="1"/>
  <c r="G39" i="137"/>
  <c r="G77" i="137" s="1"/>
  <c r="G106" i="137" s="1"/>
  <c r="F39" i="137"/>
  <c r="F77" i="137" s="1"/>
  <c r="F106" i="137" s="1"/>
  <c r="F33" i="137"/>
  <c r="F32" i="137"/>
  <c r="G31" i="137"/>
  <c r="E31" i="137"/>
  <c r="D31" i="137"/>
  <c r="F26" i="137"/>
  <c r="F25" i="137"/>
  <c r="F24" i="137"/>
  <c r="G23" i="137"/>
  <c r="E23" i="137"/>
  <c r="D23" i="137"/>
  <c r="F23" i="137" s="1"/>
  <c r="F22" i="137"/>
  <c r="F21" i="137"/>
  <c r="F20" i="137"/>
  <c r="G19" i="137"/>
  <c r="G18" i="137" s="1"/>
  <c r="G11" i="137" s="1"/>
  <c r="G10" i="137" s="1"/>
  <c r="E19" i="137"/>
  <c r="D19" i="137"/>
  <c r="F19" i="137" s="1"/>
  <c r="F17" i="137"/>
  <c r="F16" i="137"/>
  <c r="G15" i="137"/>
  <c r="E15" i="137"/>
  <c r="D15" i="137"/>
  <c r="F14" i="137"/>
  <c r="G13" i="137"/>
  <c r="E13" i="137"/>
  <c r="E12" i="137" s="1"/>
  <c r="D13" i="137"/>
  <c r="F13" i="137" s="1"/>
  <c r="G12" i="137"/>
  <c r="I59" i="133"/>
  <c r="E58" i="133"/>
  <c r="F58" i="133" s="1"/>
  <c r="O58" i="133" s="1"/>
  <c r="F57" i="133"/>
  <c r="F56" i="133"/>
  <c r="E55" i="133"/>
  <c r="F55" i="133" s="1"/>
  <c r="F54" i="133"/>
  <c r="O54" i="133" s="1"/>
  <c r="E53" i="133"/>
  <c r="M52" i="133"/>
  <c r="M51" i="133" s="1"/>
  <c r="P51" i="133" s="1"/>
  <c r="J52" i="133"/>
  <c r="J51" i="133" s="1"/>
  <c r="D52" i="133"/>
  <c r="D51" i="133" s="1"/>
  <c r="L51" i="133"/>
  <c r="K51" i="133"/>
  <c r="K25" i="133" s="1"/>
  <c r="F50" i="133"/>
  <c r="O50" i="133" s="1"/>
  <c r="M49" i="133"/>
  <c r="M48" i="133" s="1"/>
  <c r="J49" i="133"/>
  <c r="J48" i="133" s="1"/>
  <c r="E49" i="133"/>
  <c r="E48" i="133" s="1"/>
  <c r="D49" i="133"/>
  <c r="F49" i="133" s="1"/>
  <c r="D48" i="133"/>
  <c r="M44" i="133"/>
  <c r="J44" i="133"/>
  <c r="F44" i="133"/>
  <c r="F36" i="133"/>
  <c r="F35" i="133"/>
  <c r="F34" i="133"/>
  <c r="M33" i="133"/>
  <c r="M32" i="133" s="1"/>
  <c r="L33" i="133"/>
  <c r="K33" i="133"/>
  <c r="J33" i="133"/>
  <c r="J32" i="133" s="1"/>
  <c r="E33" i="133"/>
  <c r="E32" i="133" s="1"/>
  <c r="D33" i="133"/>
  <c r="D32" i="133" s="1"/>
  <c r="F31" i="133"/>
  <c r="F30" i="133"/>
  <c r="F29" i="133"/>
  <c r="F28" i="133"/>
  <c r="O28" i="133" s="1"/>
  <c r="M27" i="133"/>
  <c r="M26" i="133" s="1"/>
  <c r="L27" i="133"/>
  <c r="K27" i="133"/>
  <c r="J27" i="133"/>
  <c r="J26" i="133" s="1"/>
  <c r="E27" i="133"/>
  <c r="E26" i="133" s="1"/>
  <c r="D27" i="133"/>
  <c r="F27" i="133" s="1"/>
  <c r="L25" i="133"/>
  <c r="F24" i="133"/>
  <c r="O24" i="133" s="1"/>
  <c r="M23" i="133"/>
  <c r="J23" i="133"/>
  <c r="E23" i="133"/>
  <c r="D23" i="133"/>
  <c r="F23" i="133" s="1"/>
  <c r="F22" i="133"/>
  <c r="M21" i="133"/>
  <c r="J21" i="133"/>
  <c r="J20" i="133" s="1"/>
  <c r="J19" i="133" s="1"/>
  <c r="J18" i="133" s="1"/>
  <c r="E21" i="133"/>
  <c r="E20" i="133" s="1"/>
  <c r="E19" i="133" s="1"/>
  <c r="E18" i="133" s="1"/>
  <c r="D21" i="133"/>
  <c r="D20" i="133" s="1"/>
  <c r="L20" i="133"/>
  <c r="K20" i="133"/>
  <c r="L17" i="133"/>
  <c r="K17" i="133"/>
  <c r="F17" i="133"/>
  <c r="O17" i="133" s="1"/>
  <c r="L16" i="133"/>
  <c r="K16" i="133"/>
  <c r="F16" i="133"/>
  <c r="O16" i="133" s="1"/>
  <c r="M15" i="133"/>
  <c r="M14" i="133" s="1"/>
  <c r="M13" i="133" s="1"/>
  <c r="J15" i="133"/>
  <c r="E15" i="133"/>
  <c r="D15" i="133"/>
  <c r="F15" i="133" s="1"/>
  <c r="J14" i="133"/>
  <c r="J13" i="133" s="1"/>
  <c r="E14" i="133"/>
  <c r="E13" i="133" s="1"/>
  <c r="D14" i="133"/>
  <c r="F14" i="133" s="1"/>
  <c r="L12" i="133"/>
  <c r="K12" i="133"/>
  <c r="I194" i="131"/>
  <c r="I193" i="131" s="1"/>
  <c r="H194" i="131"/>
  <c r="H193" i="131" s="1"/>
  <c r="G194" i="131"/>
  <c r="G193" i="131" s="1"/>
  <c r="F194" i="131"/>
  <c r="F193" i="131" s="1"/>
  <c r="E194" i="131"/>
  <c r="E193" i="131"/>
  <c r="G188" i="131"/>
  <c r="I181" i="131"/>
  <c r="I180" i="131" s="1"/>
  <c r="H181" i="131"/>
  <c r="H180" i="131" s="1"/>
  <c r="G181" i="131"/>
  <c r="G180" i="131" s="1"/>
  <c r="F181" i="131"/>
  <c r="F180" i="131" s="1"/>
  <c r="E181" i="131"/>
  <c r="E180" i="131" s="1"/>
  <c r="I177" i="131"/>
  <c r="I176" i="131" s="1"/>
  <c r="H177" i="131"/>
  <c r="H176" i="131" s="1"/>
  <c r="G177" i="131"/>
  <c r="G176" i="131" s="1"/>
  <c r="F177" i="131"/>
  <c r="F176" i="131" s="1"/>
  <c r="E177" i="131"/>
  <c r="E176" i="131" s="1"/>
  <c r="G161" i="131"/>
  <c r="F161" i="131"/>
  <c r="I144" i="131"/>
  <c r="I143" i="131" s="1"/>
  <c r="H144" i="131"/>
  <c r="H143" i="131" s="1"/>
  <c r="G144" i="131"/>
  <c r="G143" i="131" s="1"/>
  <c r="G142" i="131" s="1"/>
  <c r="F144" i="131"/>
  <c r="F143" i="131" s="1"/>
  <c r="E144" i="131"/>
  <c r="E143" i="131" s="1"/>
  <c r="I141" i="131"/>
  <c r="I140" i="131" s="1"/>
  <c r="I139" i="131" s="1"/>
  <c r="I138" i="131" s="1"/>
  <c r="H140" i="131"/>
  <c r="H139" i="131" s="1"/>
  <c r="H138" i="131" s="1"/>
  <c r="G141" i="131"/>
  <c r="G140" i="131" s="1"/>
  <c r="G139" i="131" s="1"/>
  <c r="G138" i="131" s="1"/>
  <c r="F141" i="131"/>
  <c r="F140" i="131" s="1"/>
  <c r="F139" i="131" s="1"/>
  <c r="F138" i="131" s="1"/>
  <c r="E141" i="131"/>
  <c r="E140" i="131" s="1"/>
  <c r="E139" i="131" s="1"/>
  <c r="E138" i="131" s="1"/>
  <c r="I133" i="131"/>
  <c r="H133" i="131"/>
  <c r="G133" i="131"/>
  <c r="F133" i="131"/>
  <c r="E133" i="131"/>
  <c r="E131" i="131" s="1"/>
  <c r="E120" i="131" s="1"/>
  <c r="I132" i="131"/>
  <c r="I131" i="131" s="1"/>
  <c r="I120" i="131" s="1"/>
  <c r="H132" i="131"/>
  <c r="H131" i="131" s="1"/>
  <c r="H120" i="131" s="1"/>
  <c r="G132" i="131"/>
  <c r="F132" i="131"/>
  <c r="E132" i="131"/>
  <c r="G127" i="131"/>
  <c r="I118" i="131"/>
  <c r="I117" i="131" s="1"/>
  <c r="H118" i="131"/>
  <c r="H117" i="131" s="1"/>
  <c r="G118" i="131"/>
  <c r="G117" i="131" s="1"/>
  <c r="F118" i="131"/>
  <c r="F117" i="131" s="1"/>
  <c r="E118" i="131"/>
  <c r="E117" i="131" s="1"/>
  <c r="I114" i="131"/>
  <c r="H114" i="131"/>
  <c r="G114" i="131"/>
  <c r="F114" i="131"/>
  <c r="E114" i="131"/>
  <c r="I112" i="131"/>
  <c r="H112" i="131"/>
  <c r="G112" i="131"/>
  <c r="F112" i="131"/>
  <c r="E112" i="131"/>
  <c r="I108" i="131"/>
  <c r="H108" i="131"/>
  <c r="G108" i="131"/>
  <c r="F108" i="131"/>
  <c r="E108" i="131"/>
  <c r="I106" i="131"/>
  <c r="H106" i="131"/>
  <c r="G106" i="131"/>
  <c r="F106" i="131"/>
  <c r="E106" i="131"/>
  <c r="I102" i="131"/>
  <c r="H102" i="131"/>
  <c r="G102" i="131"/>
  <c r="F102" i="131"/>
  <c r="E102" i="131"/>
  <c r="I97" i="131"/>
  <c r="H97" i="131"/>
  <c r="G97" i="131"/>
  <c r="F97" i="131"/>
  <c r="E97" i="131"/>
  <c r="I94" i="131"/>
  <c r="H94" i="131"/>
  <c r="G94" i="131"/>
  <c r="F94" i="131"/>
  <c r="E94" i="131"/>
  <c r="I90" i="131"/>
  <c r="H90" i="131"/>
  <c r="G90" i="131"/>
  <c r="F90" i="131"/>
  <c r="E90" i="131"/>
  <c r="G86" i="131"/>
  <c r="I74" i="131"/>
  <c r="H74" i="131"/>
  <c r="G74" i="131"/>
  <c r="F74" i="131"/>
  <c r="E74" i="131"/>
  <c r="I69" i="131"/>
  <c r="H69" i="131"/>
  <c r="G69" i="131"/>
  <c r="F69" i="131"/>
  <c r="E69" i="131"/>
  <c r="I66" i="131"/>
  <c r="H66" i="131"/>
  <c r="G66" i="131"/>
  <c r="F66" i="131"/>
  <c r="E66" i="131"/>
  <c r="I64" i="131"/>
  <c r="H64" i="131"/>
  <c r="G64" i="131"/>
  <c r="F64" i="131"/>
  <c r="E64" i="131"/>
  <c r="I61" i="131"/>
  <c r="I60" i="131" s="1"/>
  <c r="H61" i="131"/>
  <c r="H60" i="131" s="1"/>
  <c r="G61" i="131"/>
  <c r="G60" i="131" s="1"/>
  <c r="F61" i="131"/>
  <c r="F60" i="131" s="1"/>
  <c r="E61" i="131"/>
  <c r="E60" i="131"/>
  <c r="H54" i="131"/>
  <c r="H86" i="131" s="1"/>
  <c r="H127" i="131" s="1"/>
  <c r="H161" i="131" s="1"/>
  <c r="H188" i="131" s="1"/>
  <c r="G54" i="131"/>
  <c r="F54" i="131"/>
  <c r="F86" i="131" s="1"/>
  <c r="F127" i="131" s="1"/>
  <c r="F188" i="131" s="1"/>
  <c r="I42" i="131"/>
  <c r="H42" i="131"/>
  <c r="G42" i="131"/>
  <c r="F42" i="131"/>
  <c r="E42" i="131"/>
  <c r="E37" i="131" s="1"/>
  <c r="I38" i="131"/>
  <c r="I37" i="131" s="1"/>
  <c r="H38" i="131"/>
  <c r="H37" i="131" s="1"/>
  <c r="G38" i="131"/>
  <c r="G37" i="131" s="1"/>
  <c r="F38" i="131"/>
  <c r="F37" i="131" s="1"/>
  <c r="E38" i="131"/>
  <c r="I34" i="131"/>
  <c r="H34" i="131"/>
  <c r="G34" i="131"/>
  <c r="F34" i="131"/>
  <c r="E34" i="131"/>
  <c r="I30" i="131"/>
  <c r="H30" i="131"/>
  <c r="G30" i="131"/>
  <c r="F30" i="131"/>
  <c r="E30" i="131"/>
  <c r="I22" i="131"/>
  <c r="H22" i="131"/>
  <c r="G22" i="131"/>
  <c r="F22" i="131"/>
  <c r="E22" i="131"/>
  <c r="I19" i="131"/>
  <c r="H19" i="131"/>
  <c r="G19" i="131"/>
  <c r="G14" i="131" s="1"/>
  <c r="G13" i="131" s="1"/>
  <c r="G12" i="131" s="1"/>
  <c r="F19" i="131"/>
  <c r="E19" i="131"/>
  <c r="I15" i="131"/>
  <c r="H15" i="131"/>
  <c r="G15" i="131"/>
  <c r="F15" i="131"/>
  <c r="E15" i="131"/>
  <c r="F14" i="131"/>
  <c r="H14" i="131" l="1"/>
  <c r="I116" i="131"/>
  <c r="G63" i="131"/>
  <c r="G59" i="131" s="1"/>
  <c r="G58" i="131" s="1"/>
  <c r="F48" i="133"/>
  <c r="K59" i="133"/>
  <c r="E10" i="153"/>
  <c r="F11" i="153"/>
  <c r="G131" i="131"/>
  <c r="G120" i="131" s="1"/>
  <c r="G116" i="131" s="1"/>
  <c r="G11" i="131" s="1"/>
  <c r="G200" i="131" s="1"/>
  <c r="O23" i="133"/>
  <c r="D89" i="137"/>
  <c r="F33" i="133"/>
  <c r="D12" i="137"/>
  <c r="E52" i="133"/>
  <c r="F56" i="137"/>
  <c r="D115" i="153"/>
  <c r="E10" i="146"/>
  <c r="F11" i="146"/>
  <c r="D115" i="146"/>
  <c r="O18" i="145"/>
  <c r="F12" i="145"/>
  <c r="O12" i="145" s="1"/>
  <c r="F59" i="145"/>
  <c r="O59" i="145" s="1"/>
  <c r="E12" i="133"/>
  <c r="J12" i="133"/>
  <c r="O14" i="133"/>
  <c r="D10" i="141"/>
  <c r="F20" i="133"/>
  <c r="M20" i="133"/>
  <c r="F31" i="137"/>
  <c r="I63" i="131"/>
  <c r="I59" i="131" s="1"/>
  <c r="I58" i="131" s="1"/>
  <c r="H63" i="131"/>
  <c r="H59" i="131" s="1"/>
  <c r="H58" i="131" s="1"/>
  <c r="F142" i="131"/>
  <c r="E30" i="137"/>
  <c r="E29" i="137" s="1"/>
  <c r="E28" i="137" s="1"/>
  <c r="O25" i="140"/>
  <c r="M59" i="140"/>
  <c r="F13" i="131"/>
  <c r="F12" i="131" s="1"/>
  <c r="F15" i="137"/>
  <c r="H13" i="131"/>
  <c r="H12" i="131" s="1"/>
  <c r="E63" i="131"/>
  <c r="E59" i="131" s="1"/>
  <c r="E58" i="131" s="1"/>
  <c r="F32" i="133"/>
  <c r="F61" i="137"/>
  <c r="F99" i="137"/>
  <c r="E14" i="131"/>
  <c r="E13" i="131" s="1"/>
  <c r="E12" i="131" s="1"/>
  <c r="F63" i="131"/>
  <c r="F59" i="131" s="1"/>
  <c r="F58" i="131" s="1"/>
  <c r="E116" i="131"/>
  <c r="L59" i="133"/>
  <c r="D18" i="137"/>
  <c r="D11" i="137" s="1"/>
  <c r="D10" i="137" s="1"/>
  <c r="G30" i="137"/>
  <c r="G29" i="137" s="1"/>
  <c r="G28" i="137" s="1"/>
  <c r="G9" i="137" s="1"/>
  <c r="F95" i="137"/>
  <c r="F29" i="141"/>
  <c r="D28" i="141"/>
  <c r="F28" i="141" s="1"/>
  <c r="I14" i="131"/>
  <c r="I13" i="131" s="1"/>
  <c r="I12" i="131" s="1"/>
  <c r="O27" i="133"/>
  <c r="J25" i="133"/>
  <c r="F18" i="141"/>
  <c r="E11" i="141"/>
  <c r="E10" i="141" s="1"/>
  <c r="E9" i="141" s="1"/>
  <c r="E115" i="141" s="1"/>
  <c r="D30" i="137"/>
  <c r="F30" i="137" s="1"/>
  <c r="F59" i="137"/>
  <c r="F108" i="137"/>
  <c r="F131" i="131"/>
  <c r="F120" i="131" s="1"/>
  <c r="F116" i="131" s="1"/>
  <c r="F21" i="133"/>
  <c r="O48" i="133"/>
  <c r="F96" i="137"/>
  <c r="F18" i="140"/>
  <c r="D12" i="140"/>
  <c r="D59" i="140" s="1"/>
  <c r="F59" i="140" s="1"/>
  <c r="D88" i="137"/>
  <c r="D82" i="137"/>
  <c r="F82" i="137" s="1"/>
  <c r="F83" i="137"/>
  <c r="F89" i="137"/>
  <c r="E88" i="137"/>
  <c r="G88" i="137"/>
  <c r="F12" i="137"/>
  <c r="F48" i="137"/>
  <c r="F100" i="137"/>
  <c r="F84" i="137"/>
  <c r="F109" i="137"/>
  <c r="O20" i="133"/>
  <c r="M19" i="133"/>
  <c r="M25" i="133"/>
  <c r="F52" i="133"/>
  <c r="O52" i="133" s="1"/>
  <c r="E51" i="133"/>
  <c r="F51" i="133" s="1"/>
  <c r="O51" i="133" s="1"/>
  <c r="D26" i="133"/>
  <c r="O49" i="133"/>
  <c r="F53" i="133"/>
  <c r="O53" i="133" s="1"/>
  <c r="D13" i="133"/>
  <c r="D19" i="133"/>
  <c r="O15" i="133"/>
  <c r="I11" i="131"/>
  <c r="I142" i="131"/>
  <c r="F11" i="131"/>
  <c r="F200" i="131" s="1"/>
  <c r="H116" i="131"/>
  <c r="H142" i="131"/>
  <c r="E142" i="131"/>
  <c r="F114" i="129"/>
  <c r="F113" i="129"/>
  <c r="F112" i="129"/>
  <c r="F111" i="129"/>
  <c r="F110" i="129"/>
  <c r="G109" i="129"/>
  <c r="G108" i="129" s="1"/>
  <c r="E109" i="129"/>
  <c r="E108" i="129" s="1"/>
  <c r="D109" i="129"/>
  <c r="D108" i="129" s="1"/>
  <c r="F101" i="129"/>
  <c r="G100" i="129"/>
  <c r="G99" i="129" s="1"/>
  <c r="E100" i="129"/>
  <c r="E99" i="129" s="1"/>
  <c r="D100" i="129"/>
  <c r="D99" i="129" s="1"/>
  <c r="F99" i="129" s="1"/>
  <c r="F98" i="129"/>
  <c r="F97" i="129"/>
  <c r="G96" i="129"/>
  <c r="G95" i="129" s="1"/>
  <c r="E96" i="129"/>
  <c r="F96" i="129" s="1"/>
  <c r="D96" i="129"/>
  <c r="D95" i="129" s="1"/>
  <c r="F94" i="129"/>
  <c r="F93" i="129"/>
  <c r="F92" i="129"/>
  <c r="F91" i="129"/>
  <c r="G90" i="129"/>
  <c r="G89" i="129" s="1"/>
  <c r="E90" i="129"/>
  <c r="D90" i="129"/>
  <c r="E89" i="129"/>
  <c r="D89" i="129"/>
  <c r="F87" i="129"/>
  <c r="F86" i="129"/>
  <c r="F85" i="129"/>
  <c r="G84" i="129"/>
  <c r="G83" i="129" s="1"/>
  <c r="G82" i="129" s="1"/>
  <c r="E84" i="129"/>
  <c r="E83" i="129" s="1"/>
  <c r="E82" i="129" s="1"/>
  <c r="D84" i="129"/>
  <c r="D83" i="129" s="1"/>
  <c r="F81" i="129"/>
  <c r="G80" i="129"/>
  <c r="E80" i="129"/>
  <c r="F80" i="129" s="1"/>
  <c r="D80" i="129"/>
  <c r="F71" i="129"/>
  <c r="F70" i="129"/>
  <c r="G69" i="129"/>
  <c r="E69" i="129"/>
  <c r="D69" i="129"/>
  <c r="F68" i="129"/>
  <c r="F67" i="129"/>
  <c r="G66" i="129"/>
  <c r="E66" i="129"/>
  <c r="D66" i="129"/>
  <c r="F65" i="129"/>
  <c r="G64" i="129"/>
  <c r="E64" i="129"/>
  <c r="D64" i="129"/>
  <c r="F63" i="129"/>
  <c r="F62" i="129"/>
  <c r="G61" i="129"/>
  <c r="E61" i="129"/>
  <c r="D61" i="129"/>
  <c r="G59" i="129"/>
  <c r="E59" i="129"/>
  <c r="D59" i="129"/>
  <c r="F58" i="129"/>
  <c r="F57" i="129"/>
  <c r="G56" i="129"/>
  <c r="E56" i="129"/>
  <c r="D56" i="129"/>
  <c r="F55" i="129"/>
  <c r="F54" i="129"/>
  <c r="F53" i="129"/>
  <c r="F52" i="129"/>
  <c r="F51" i="129"/>
  <c r="F50" i="129"/>
  <c r="F49" i="129"/>
  <c r="G48" i="129"/>
  <c r="E48" i="129"/>
  <c r="D48" i="129"/>
  <c r="F48" i="129" s="1"/>
  <c r="F47" i="129"/>
  <c r="F46" i="129"/>
  <c r="F45" i="129"/>
  <c r="F44" i="129"/>
  <c r="F43" i="129"/>
  <c r="G42" i="129"/>
  <c r="E42" i="129"/>
  <c r="D42" i="129"/>
  <c r="F42" i="129" s="1"/>
  <c r="G39" i="129"/>
  <c r="G77" i="129" s="1"/>
  <c r="G106" i="129" s="1"/>
  <c r="F39" i="129"/>
  <c r="F77" i="129" s="1"/>
  <c r="F106" i="129" s="1"/>
  <c r="F33" i="129"/>
  <c r="F32" i="129"/>
  <c r="G31" i="129"/>
  <c r="E31" i="129"/>
  <c r="D31" i="129"/>
  <c r="F31" i="129" s="1"/>
  <c r="F26" i="129"/>
  <c r="F25" i="129"/>
  <c r="F24" i="129"/>
  <c r="G23" i="129"/>
  <c r="E23" i="129"/>
  <c r="D23" i="129"/>
  <c r="F22" i="129"/>
  <c r="F21" i="129"/>
  <c r="F20" i="129"/>
  <c r="G19" i="129"/>
  <c r="E19" i="129"/>
  <c r="F19" i="129" s="1"/>
  <c r="D19" i="129"/>
  <c r="F17" i="129"/>
  <c r="F16" i="129"/>
  <c r="G15" i="129"/>
  <c r="E15" i="129"/>
  <c r="D15" i="129"/>
  <c r="F14" i="129"/>
  <c r="G13" i="129"/>
  <c r="G12" i="129" s="1"/>
  <c r="E13" i="129"/>
  <c r="D13" i="129"/>
  <c r="D12" i="129" s="1"/>
  <c r="I59" i="127"/>
  <c r="E58" i="127"/>
  <c r="F58" i="127" s="1"/>
  <c r="O58" i="127" s="1"/>
  <c r="F57" i="127"/>
  <c r="F56" i="127"/>
  <c r="F55" i="127"/>
  <c r="F54" i="127"/>
  <c r="O54" i="127" s="1"/>
  <c r="E53" i="127"/>
  <c r="M52" i="127"/>
  <c r="J52" i="127"/>
  <c r="J51" i="127" s="1"/>
  <c r="D52" i="127"/>
  <c r="D51" i="127" s="1"/>
  <c r="L51" i="127"/>
  <c r="L25" i="127" s="1"/>
  <c r="K51" i="127"/>
  <c r="K25" i="127" s="1"/>
  <c r="F50" i="127"/>
  <c r="O50" i="127" s="1"/>
  <c r="M49" i="127"/>
  <c r="M48" i="127" s="1"/>
  <c r="J49" i="127"/>
  <c r="J48" i="127" s="1"/>
  <c r="E49" i="127"/>
  <c r="E48" i="127" s="1"/>
  <c r="D49" i="127"/>
  <c r="F49" i="127" s="1"/>
  <c r="O49" i="127" s="1"/>
  <c r="M44" i="127"/>
  <c r="J44" i="127"/>
  <c r="F44" i="127"/>
  <c r="F36" i="127"/>
  <c r="F35" i="127"/>
  <c r="F34" i="127"/>
  <c r="M33" i="127"/>
  <c r="M32" i="127" s="1"/>
  <c r="L33" i="127"/>
  <c r="K33" i="127"/>
  <c r="J33" i="127"/>
  <c r="J32" i="127" s="1"/>
  <c r="E33" i="127"/>
  <c r="E32" i="127" s="1"/>
  <c r="D33" i="127"/>
  <c r="D32" i="127" s="1"/>
  <c r="F31" i="127"/>
  <c r="F30" i="127"/>
  <c r="F29" i="127"/>
  <c r="F28" i="127"/>
  <c r="O28" i="127" s="1"/>
  <c r="M27" i="127"/>
  <c r="M26" i="127" s="1"/>
  <c r="L27" i="127"/>
  <c r="K27" i="127"/>
  <c r="J27" i="127"/>
  <c r="J26" i="127" s="1"/>
  <c r="E27" i="127"/>
  <c r="E26" i="127" s="1"/>
  <c r="D27" i="127"/>
  <c r="D26" i="127" s="1"/>
  <c r="F24" i="127"/>
  <c r="O24" i="127" s="1"/>
  <c r="M23" i="127"/>
  <c r="M20" i="127" s="1"/>
  <c r="M19" i="127" s="1"/>
  <c r="J23" i="127"/>
  <c r="E23" i="127"/>
  <c r="D23" i="127"/>
  <c r="F22" i="127"/>
  <c r="M21" i="127"/>
  <c r="J21" i="127"/>
  <c r="E21" i="127"/>
  <c r="D21" i="127"/>
  <c r="L20" i="127"/>
  <c r="K20" i="127"/>
  <c r="L17" i="127"/>
  <c r="K17" i="127"/>
  <c r="F17" i="127"/>
  <c r="O17" i="127" s="1"/>
  <c r="L16" i="127"/>
  <c r="K16" i="127"/>
  <c r="F16" i="127"/>
  <c r="O16" i="127" s="1"/>
  <c r="M15" i="127"/>
  <c r="J15" i="127"/>
  <c r="J14" i="127" s="1"/>
  <c r="J13" i="127" s="1"/>
  <c r="E15" i="127"/>
  <c r="E14" i="127" s="1"/>
  <c r="E13" i="127" s="1"/>
  <c r="D15" i="127"/>
  <c r="L12" i="127"/>
  <c r="K12" i="127"/>
  <c r="I193" i="125"/>
  <c r="I192" i="125" s="1"/>
  <c r="H193" i="125"/>
  <c r="H192" i="125" s="1"/>
  <c r="G193" i="125"/>
  <c r="G192" i="125" s="1"/>
  <c r="F193" i="125"/>
  <c r="F192" i="125" s="1"/>
  <c r="E193" i="125"/>
  <c r="E192" i="125" s="1"/>
  <c r="G187" i="125"/>
  <c r="I180" i="125"/>
  <c r="I179" i="125" s="1"/>
  <c r="H180" i="125"/>
  <c r="H179" i="125" s="1"/>
  <c r="G180" i="125"/>
  <c r="G179" i="125" s="1"/>
  <c r="F180" i="125"/>
  <c r="F179" i="125" s="1"/>
  <c r="E180" i="125"/>
  <c r="E179" i="125" s="1"/>
  <c r="I176" i="125"/>
  <c r="I175" i="125" s="1"/>
  <c r="H176" i="125"/>
  <c r="G176" i="125"/>
  <c r="G175" i="125" s="1"/>
  <c r="F176" i="125"/>
  <c r="F175" i="125" s="1"/>
  <c r="E176" i="125"/>
  <c r="E175" i="125" s="1"/>
  <c r="H175" i="125"/>
  <c r="G160" i="125"/>
  <c r="F160" i="125"/>
  <c r="I143" i="125"/>
  <c r="I142" i="125" s="1"/>
  <c r="H143" i="125"/>
  <c r="H142" i="125" s="1"/>
  <c r="G143" i="125"/>
  <c r="G142" i="125" s="1"/>
  <c r="F143" i="125"/>
  <c r="F142" i="125" s="1"/>
  <c r="E143" i="125"/>
  <c r="E142" i="125" s="1"/>
  <c r="I139" i="125"/>
  <c r="I138" i="125" s="1"/>
  <c r="I137" i="125" s="1"/>
  <c r="H139" i="125"/>
  <c r="H138" i="125" s="1"/>
  <c r="H137" i="125" s="1"/>
  <c r="G139" i="125"/>
  <c r="G138" i="125" s="1"/>
  <c r="G137" i="125" s="1"/>
  <c r="F139" i="125"/>
  <c r="F138" i="125" s="1"/>
  <c r="F137" i="125" s="1"/>
  <c r="E139" i="125"/>
  <c r="E138" i="125" s="1"/>
  <c r="E137" i="125" s="1"/>
  <c r="I132" i="125"/>
  <c r="H132" i="125"/>
  <c r="G132" i="125"/>
  <c r="F132" i="125"/>
  <c r="E132" i="125"/>
  <c r="I131" i="125"/>
  <c r="H131" i="125"/>
  <c r="H130" i="125" s="1"/>
  <c r="H119" i="125" s="1"/>
  <c r="G131" i="125"/>
  <c r="F131" i="125"/>
  <c r="E131" i="125"/>
  <c r="G126" i="125"/>
  <c r="I117" i="125"/>
  <c r="I116" i="125" s="1"/>
  <c r="H117" i="125"/>
  <c r="H116" i="125" s="1"/>
  <c r="G117" i="125"/>
  <c r="G116" i="125" s="1"/>
  <c r="F117" i="125"/>
  <c r="F116" i="125" s="1"/>
  <c r="E117" i="125"/>
  <c r="E116" i="125" s="1"/>
  <c r="I113" i="125"/>
  <c r="H113" i="125"/>
  <c r="G113" i="125"/>
  <c r="F113" i="125"/>
  <c r="E113" i="125"/>
  <c r="I111" i="125"/>
  <c r="H111" i="125"/>
  <c r="G111" i="125"/>
  <c r="F111" i="125"/>
  <c r="E111" i="125"/>
  <c r="I107" i="125"/>
  <c r="H107" i="125"/>
  <c r="G107" i="125"/>
  <c r="F107" i="125"/>
  <c r="E107" i="125"/>
  <c r="I105" i="125"/>
  <c r="H105" i="125"/>
  <c r="G105" i="125"/>
  <c r="F105" i="125"/>
  <c r="E105" i="125"/>
  <c r="I101" i="125"/>
  <c r="H101" i="125"/>
  <c r="G101" i="125"/>
  <c r="F101" i="125"/>
  <c r="E101" i="125"/>
  <c r="I96" i="125"/>
  <c r="H96" i="125"/>
  <c r="G96" i="125"/>
  <c r="F96" i="125"/>
  <c r="E96" i="125"/>
  <c r="I94" i="125"/>
  <c r="H94" i="125"/>
  <c r="G94" i="125"/>
  <c r="F94" i="125"/>
  <c r="E94" i="125"/>
  <c r="I90" i="125"/>
  <c r="H90" i="125"/>
  <c r="G90" i="125"/>
  <c r="F90" i="125"/>
  <c r="E90" i="125"/>
  <c r="G86" i="125"/>
  <c r="I74" i="125"/>
  <c r="H74" i="125"/>
  <c r="G74" i="125"/>
  <c r="F74" i="125"/>
  <c r="E74" i="125"/>
  <c r="I69" i="125"/>
  <c r="H69" i="125"/>
  <c r="G69" i="125"/>
  <c r="F69" i="125"/>
  <c r="E69" i="125"/>
  <c r="I66" i="125"/>
  <c r="H66" i="125"/>
  <c r="G66" i="125"/>
  <c r="F66" i="125"/>
  <c r="E66" i="125"/>
  <c r="I64" i="125"/>
  <c r="H64" i="125"/>
  <c r="G64" i="125"/>
  <c r="F64" i="125"/>
  <c r="E64" i="125"/>
  <c r="I61" i="125"/>
  <c r="I60" i="125" s="1"/>
  <c r="H61" i="125"/>
  <c r="H60" i="125" s="1"/>
  <c r="G61" i="125"/>
  <c r="G60" i="125" s="1"/>
  <c r="F61" i="125"/>
  <c r="E61" i="125"/>
  <c r="F60" i="125"/>
  <c r="E60" i="125"/>
  <c r="H54" i="125"/>
  <c r="H86" i="125" s="1"/>
  <c r="H126" i="125" s="1"/>
  <c r="H160" i="125" s="1"/>
  <c r="H187" i="125" s="1"/>
  <c r="G54" i="125"/>
  <c r="F54" i="125"/>
  <c r="F86" i="125" s="1"/>
  <c r="F126" i="125" s="1"/>
  <c r="F187" i="125" s="1"/>
  <c r="I42" i="125"/>
  <c r="H42" i="125"/>
  <c r="G42" i="125"/>
  <c r="F42" i="125"/>
  <c r="E42" i="125"/>
  <c r="I38" i="125"/>
  <c r="I37" i="125" s="1"/>
  <c r="H38" i="125"/>
  <c r="H37" i="125" s="1"/>
  <c r="G38" i="125"/>
  <c r="F38" i="125"/>
  <c r="E38" i="125"/>
  <c r="I34" i="125"/>
  <c r="H34" i="125"/>
  <c r="G34" i="125"/>
  <c r="F34" i="125"/>
  <c r="E34" i="125"/>
  <c r="I30" i="125"/>
  <c r="H30" i="125"/>
  <c r="G30" i="125"/>
  <c r="F30" i="125"/>
  <c r="E30" i="125"/>
  <c r="I22" i="125"/>
  <c r="H22" i="125"/>
  <c r="G22" i="125"/>
  <c r="F22" i="125"/>
  <c r="E22" i="125"/>
  <c r="I19" i="125"/>
  <c r="H19" i="125"/>
  <c r="G19" i="125"/>
  <c r="F19" i="125"/>
  <c r="E19" i="125"/>
  <c r="I15" i="125"/>
  <c r="H15" i="125"/>
  <c r="G15" i="125"/>
  <c r="G14" i="125" s="1"/>
  <c r="F15" i="125"/>
  <c r="E15" i="125"/>
  <c r="F37" i="125" l="1"/>
  <c r="D18" i="129"/>
  <c r="H11" i="131"/>
  <c r="E9" i="153"/>
  <c r="F10" i="153"/>
  <c r="E37" i="125"/>
  <c r="I200" i="131"/>
  <c r="E25" i="133"/>
  <c r="E59" i="133" s="1"/>
  <c r="E11" i="131"/>
  <c r="O59" i="140"/>
  <c r="F11" i="141"/>
  <c r="F61" i="129"/>
  <c r="G115" i="137"/>
  <c r="E9" i="146"/>
  <c r="F10" i="146"/>
  <c r="I63" i="125"/>
  <c r="I59" i="125" s="1"/>
  <c r="I58" i="125" s="1"/>
  <c r="F26" i="127"/>
  <c r="O26" i="127" s="1"/>
  <c r="F13" i="129"/>
  <c r="D29" i="137"/>
  <c r="E52" i="127"/>
  <c r="E51" i="127" s="1"/>
  <c r="F51" i="127" s="1"/>
  <c r="F64" i="129"/>
  <c r="O18" i="140"/>
  <c r="F12" i="140"/>
  <c r="O12" i="140" s="1"/>
  <c r="G63" i="125"/>
  <c r="G59" i="125" s="1"/>
  <c r="G58" i="125" s="1"/>
  <c r="F14" i="125"/>
  <c r="F13" i="125" s="1"/>
  <c r="F12" i="125" s="1"/>
  <c r="E130" i="125"/>
  <c r="E119" i="125" s="1"/>
  <c r="E115" i="125" s="1"/>
  <c r="J20" i="127"/>
  <c r="J19" i="127" s="1"/>
  <c r="J18" i="127" s="1"/>
  <c r="F53" i="127"/>
  <c r="O53" i="127" s="1"/>
  <c r="F69" i="129"/>
  <c r="F27" i="127"/>
  <c r="F130" i="125"/>
  <c r="F119" i="125" s="1"/>
  <c r="F115" i="125" s="1"/>
  <c r="F11" i="125" s="1"/>
  <c r="F199" i="125" s="1"/>
  <c r="E20" i="127"/>
  <c r="E19" i="127" s="1"/>
  <c r="E18" i="127" s="1"/>
  <c r="E12" i="127" s="1"/>
  <c r="E27" i="137"/>
  <c r="F10" i="141"/>
  <c r="D9" i="141"/>
  <c r="G130" i="125"/>
  <c r="G119" i="125" s="1"/>
  <c r="G115" i="125" s="1"/>
  <c r="F21" i="127"/>
  <c r="E12" i="129"/>
  <c r="F56" i="129"/>
  <c r="F66" i="129"/>
  <c r="J59" i="133"/>
  <c r="F88" i="137"/>
  <c r="F27" i="137"/>
  <c r="E18" i="137"/>
  <c r="D28" i="137"/>
  <c r="F28" i="137" s="1"/>
  <c r="F29" i="137"/>
  <c r="F19" i="133"/>
  <c r="O19" i="133" s="1"/>
  <c r="D18" i="133"/>
  <c r="F18" i="133" s="1"/>
  <c r="F12" i="133" s="1"/>
  <c r="M18" i="133"/>
  <c r="F13" i="133"/>
  <c r="O13" i="133" s="1"/>
  <c r="F26" i="133"/>
  <c r="O26" i="133" s="1"/>
  <c r="D25" i="133"/>
  <c r="E200" i="131"/>
  <c r="H200" i="131"/>
  <c r="G88" i="129"/>
  <c r="F83" i="129"/>
  <c r="D82" i="129"/>
  <c r="F82" i="129" s="1"/>
  <c r="F108" i="129"/>
  <c r="J25" i="127"/>
  <c r="G18" i="129"/>
  <c r="G11" i="129" s="1"/>
  <c r="G10" i="129" s="1"/>
  <c r="E14" i="125"/>
  <c r="E13" i="125" s="1"/>
  <c r="E12" i="125" s="1"/>
  <c r="H14" i="125"/>
  <c r="F15" i="127"/>
  <c r="O15" i="127" s="1"/>
  <c r="D11" i="129"/>
  <c r="D10" i="129" s="1"/>
  <c r="F109" i="129"/>
  <c r="F63" i="125"/>
  <c r="F59" i="125" s="1"/>
  <c r="F58" i="125" s="1"/>
  <c r="H115" i="125"/>
  <c r="F12" i="129"/>
  <c r="F84" i="129"/>
  <c r="E63" i="125"/>
  <c r="E59" i="125" s="1"/>
  <c r="E58" i="125" s="1"/>
  <c r="I130" i="125"/>
  <c r="I119" i="125" s="1"/>
  <c r="I115" i="125" s="1"/>
  <c r="F89" i="129"/>
  <c r="I14" i="125"/>
  <c r="I13" i="125" s="1"/>
  <c r="I12" i="125" s="1"/>
  <c r="F59" i="129"/>
  <c r="E95" i="129"/>
  <c r="G37" i="125"/>
  <c r="G13" i="125" s="1"/>
  <c r="G12" i="125" s="1"/>
  <c r="K59" i="127"/>
  <c r="F23" i="127"/>
  <c r="O23" i="127" s="1"/>
  <c r="O27" i="127"/>
  <c r="F23" i="129"/>
  <c r="E30" i="129"/>
  <c r="E29" i="129" s="1"/>
  <c r="E27" i="129" s="1"/>
  <c r="F27" i="129" s="1"/>
  <c r="F90" i="129"/>
  <c r="F141" i="125"/>
  <c r="H63" i="125"/>
  <c r="H59" i="125" s="1"/>
  <c r="H58" i="125" s="1"/>
  <c r="G30" i="129"/>
  <c r="G29" i="129" s="1"/>
  <c r="G28" i="129" s="1"/>
  <c r="F100" i="129"/>
  <c r="F15" i="129"/>
  <c r="D30" i="129"/>
  <c r="D88" i="129"/>
  <c r="F32" i="127"/>
  <c r="L59" i="127"/>
  <c r="J12" i="127"/>
  <c r="J59" i="127" s="1"/>
  <c r="D14" i="127"/>
  <c r="M14" i="127"/>
  <c r="M18" i="127"/>
  <c r="D20" i="127"/>
  <c r="F33" i="127"/>
  <c r="D48" i="127"/>
  <c r="F48" i="127" s="1"/>
  <c r="O48" i="127" s="1"/>
  <c r="M51" i="127"/>
  <c r="E141" i="125"/>
  <c r="G141" i="125"/>
  <c r="H13" i="125"/>
  <c r="H12" i="125" s="1"/>
  <c r="I141" i="125"/>
  <c r="H141" i="125"/>
  <c r="F114" i="123"/>
  <c r="F113" i="123"/>
  <c r="F112" i="123"/>
  <c r="F111" i="123"/>
  <c r="F110" i="123"/>
  <c r="G109" i="123"/>
  <c r="G108" i="123" s="1"/>
  <c r="E109" i="123"/>
  <c r="E108" i="123" s="1"/>
  <c r="D109" i="123"/>
  <c r="D108" i="123" s="1"/>
  <c r="F101" i="123"/>
  <c r="G100" i="123"/>
  <c r="G99" i="123" s="1"/>
  <c r="E100" i="123"/>
  <c r="E99" i="123" s="1"/>
  <c r="D100" i="123"/>
  <c r="D99" i="123" s="1"/>
  <c r="F98" i="123"/>
  <c r="F97" i="123"/>
  <c r="G96" i="123"/>
  <c r="G95" i="123" s="1"/>
  <c r="E96" i="123"/>
  <c r="D96" i="123"/>
  <c r="D95" i="123" s="1"/>
  <c r="E95" i="123"/>
  <c r="F94" i="123"/>
  <c r="F93" i="123"/>
  <c r="F92" i="123"/>
  <c r="F91" i="123"/>
  <c r="G90" i="123"/>
  <c r="G89" i="123" s="1"/>
  <c r="E90" i="123"/>
  <c r="E89" i="123" s="1"/>
  <c r="D90" i="123"/>
  <c r="F90" i="123" s="1"/>
  <c r="D89" i="123"/>
  <c r="F89" i="123" s="1"/>
  <c r="F87" i="123"/>
  <c r="F86" i="123"/>
  <c r="F85" i="123"/>
  <c r="G84" i="123"/>
  <c r="G83" i="123" s="1"/>
  <c r="G82" i="123" s="1"/>
  <c r="E84" i="123"/>
  <c r="E83" i="123" s="1"/>
  <c r="E82" i="123" s="1"/>
  <c r="D84" i="123"/>
  <c r="D83" i="123" s="1"/>
  <c r="F81" i="123"/>
  <c r="G80" i="123"/>
  <c r="E80" i="123"/>
  <c r="F80" i="123" s="1"/>
  <c r="D80" i="123"/>
  <c r="F71" i="123"/>
  <c r="F70" i="123"/>
  <c r="G69" i="123"/>
  <c r="E69" i="123"/>
  <c r="D69" i="123"/>
  <c r="F69" i="123" s="1"/>
  <c r="F68" i="123"/>
  <c r="F67" i="123"/>
  <c r="G66" i="123"/>
  <c r="E66" i="123"/>
  <c r="D66" i="123"/>
  <c r="F65" i="123"/>
  <c r="G64" i="123"/>
  <c r="E64" i="123"/>
  <c r="D64" i="123"/>
  <c r="F63" i="123"/>
  <c r="F62" i="123"/>
  <c r="G61" i="123"/>
  <c r="E61" i="123"/>
  <c r="D61" i="123"/>
  <c r="G59" i="123"/>
  <c r="E59" i="123"/>
  <c r="D59" i="123"/>
  <c r="F58" i="123"/>
  <c r="F57" i="123"/>
  <c r="G56" i="123"/>
  <c r="E56" i="123"/>
  <c r="D56" i="123"/>
  <c r="F56" i="123" s="1"/>
  <c r="F55" i="123"/>
  <c r="F54" i="123"/>
  <c r="F53" i="123"/>
  <c r="F52" i="123"/>
  <c r="F51" i="123"/>
  <c r="F50" i="123"/>
  <c r="F49" i="123"/>
  <c r="G48" i="123"/>
  <c r="E48" i="123"/>
  <c r="D48" i="123"/>
  <c r="F48" i="123" s="1"/>
  <c r="F47" i="123"/>
  <c r="F46" i="123"/>
  <c r="F45" i="123"/>
  <c r="F44" i="123"/>
  <c r="F43" i="123"/>
  <c r="G42" i="123"/>
  <c r="E42" i="123"/>
  <c r="D42" i="123"/>
  <c r="F41" i="123"/>
  <c r="F40" i="123"/>
  <c r="G39" i="123"/>
  <c r="E39" i="123"/>
  <c r="F39" i="123" s="1"/>
  <c r="D39" i="123"/>
  <c r="G33" i="123"/>
  <c r="G77" i="123" s="1"/>
  <c r="G106" i="123" s="1"/>
  <c r="F33" i="123"/>
  <c r="F77" i="123" s="1"/>
  <c r="F106" i="123" s="1"/>
  <c r="F26" i="123"/>
  <c r="F25" i="123"/>
  <c r="F24" i="123"/>
  <c r="G23" i="123"/>
  <c r="E23" i="123"/>
  <c r="D23" i="123"/>
  <c r="F23" i="123" s="1"/>
  <c r="F22" i="123"/>
  <c r="F21" i="123"/>
  <c r="F20" i="123"/>
  <c r="G19" i="123"/>
  <c r="G18" i="123" s="1"/>
  <c r="E19" i="123"/>
  <c r="D19" i="123"/>
  <c r="F17" i="123"/>
  <c r="F16" i="123"/>
  <c r="G15" i="123"/>
  <c r="E15" i="123"/>
  <c r="D15" i="123"/>
  <c r="F14" i="123"/>
  <c r="G13" i="123"/>
  <c r="G12" i="123" s="1"/>
  <c r="E13" i="123"/>
  <c r="E12" i="123" s="1"/>
  <c r="D13" i="123"/>
  <c r="F13" i="123" s="1"/>
  <c r="I59" i="120"/>
  <c r="E58" i="120"/>
  <c r="F58" i="120" s="1"/>
  <c r="O58" i="120" s="1"/>
  <c r="F57" i="120"/>
  <c r="F56" i="120"/>
  <c r="F55" i="120"/>
  <c r="F54" i="120"/>
  <c r="O54" i="120" s="1"/>
  <c r="E53" i="120"/>
  <c r="F53" i="120" s="1"/>
  <c r="O53" i="120" s="1"/>
  <c r="M52" i="120"/>
  <c r="J52" i="120"/>
  <c r="J51" i="120" s="1"/>
  <c r="D52" i="120"/>
  <c r="L51" i="120"/>
  <c r="L25" i="120" s="1"/>
  <c r="K51" i="120"/>
  <c r="K25" i="120" s="1"/>
  <c r="D51" i="120"/>
  <c r="F50" i="120"/>
  <c r="O50" i="120" s="1"/>
  <c r="M49" i="120"/>
  <c r="M48" i="120" s="1"/>
  <c r="J49" i="120"/>
  <c r="J48" i="120" s="1"/>
  <c r="E49" i="120"/>
  <c r="D49" i="120"/>
  <c r="F49" i="120" s="1"/>
  <c r="E48" i="120"/>
  <c r="M44" i="120"/>
  <c r="J44" i="120"/>
  <c r="F44" i="120"/>
  <c r="F36" i="120"/>
  <c r="F35" i="120"/>
  <c r="F34" i="120"/>
  <c r="M33" i="120"/>
  <c r="M32" i="120" s="1"/>
  <c r="L33" i="120"/>
  <c r="K33" i="120"/>
  <c r="J33" i="120"/>
  <c r="J32" i="120" s="1"/>
  <c r="E33" i="120"/>
  <c r="E32" i="120" s="1"/>
  <c r="D33" i="120"/>
  <c r="F33" i="120" s="1"/>
  <c r="F31" i="120"/>
  <c r="F30" i="120"/>
  <c r="F29" i="120"/>
  <c r="F28" i="120"/>
  <c r="O28" i="120" s="1"/>
  <c r="M27" i="120"/>
  <c r="O27" i="120" s="1"/>
  <c r="L27" i="120"/>
  <c r="K27" i="120"/>
  <c r="J27" i="120"/>
  <c r="J26" i="120" s="1"/>
  <c r="E27" i="120"/>
  <c r="E26" i="120" s="1"/>
  <c r="D27" i="120"/>
  <c r="F27" i="120" s="1"/>
  <c r="F24" i="120"/>
  <c r="O24" i="120" s="1"/>
  <c r="M23" i="120"/>
  <c r="J23" i="120"/>
  <c r="E23" i="120"/>
  <c r="D23" i="120"/>
  <c r="F22" i="120"/>
  <c r="M21" i="120"/>
  <c r="J21" i="120"/>
  <c r="E21" i="120"/>
  <c r="D21" i="120"/>
  <c r="D20" i="120" s="1"/>
  <c r="D19" i="120" s="1"/>
  <c r="D18" i="120" s="1"/>
  <c r="L20" i="120"/>
  <c r="K20" i="120"/>
  <c r="L17" i="120"/>
  <c r="K17" i="120"/>
  <c r="F17" i="120"/>
  <c r="O17" i="120" s="1"/>
  <c r="L16" i="120"/>
  <c r="K16" i="120"/>
  <c r="F16" i="120"/>
  <c r="O16" i="120" s="1"/>
  <c r="M15" i="120"/>
  <c r="J15" i="120"/>
  <c r="J14" i="120" s="1"/>
  <c r="J13" i="120" s="1"/>
  <c r="E15" i="120"/>
  <c r="D15" i="120"/>
  <c r="F15" i="120" s="1"/>
  <c r="E14" i="120"/>
  <c r="E13" i="120" s="1"/>
  <c r="D14" i="120"/>
  <c r="D13" i="120"/>
  <c r="L12" i="120"/>
  <c r="K12" i="120"/>
  <c r="I193" i="118"/>
  <c r="I192" i="118" s="1"/>
  <c r="H193" i="118"/>
  <c r="H192" i="118" s="1"/>
  <c r="G193" i="118"/>
  <c r="G192" i="118" s="1"/>
  <c r="F193" i="118"/>
  <c r="F192" i="118" s="1"/>
  <c r="E193" i="118"/>
  <c r="E192" i="118" s="1"/>
  <c r="G187" i="118"/>
  <c r="I180" i="118"/>
  <c r="H180" i="118"/>
  <c r="G180" i="118"/>
  <c r="G179" i="118" s="1"/>
  <c r="F180" i="118"/>
  <c r="F179" i="118" s="1"/>
  <c r="E180" i="118"/>
  <c r="E179" i="118" s="1"/>
  <c r="I179" i="118"/>
  <c r="H179" i="118"/>
  <c r="I176" i="118"/>
  <c r="I175" i="118" s="1"/>
  <c r="H176" i="118"/>
  <c r="H175" i="118" s="1"/>
  <c r="G176" i="118"/>
  <c r="F176" i="118"/>
  <c r="F175" i="118" s="1"/>
  <c r="E176" i="118"/>
  <c r="E175" i="118" s="1"/>
  <c r="G175" i="118"/>
  <c r="G160" i="118"/>
  <c r="F160" i="118"/>
  <c r="I143" i="118"/>
  <c r="I142" i="118" s="1"/>
  <c r="H143" i="118"/>
  <c r="H142" i="118" s="1"/>
  <c r="G143" i="118"/>
  <c r="G142" i="118" s="1"/>
  <c r="F143" i="118"/>
  <c r="F142" i="118" s="1"/>
  <c r="E143" i="118"/>
  <c r="E142" i="118" s="1"/>
  <c r="H140" i="118"/>
  <c r="G140" i="118"/>
  <c r="G139" i="118" s="1"/>
  <c r="G138" i="118" s="1"/>
  <c r="G137" i="118" s="1"/>
  <c r="F140" i="118"/>
  <c r="E140" i="118"/>
  <c r="E139" i="118" s="1"/>
  <c r="E138" i="118" s="1"/>
  <c r="E137" i="118" s="1"/>
  <c r="I139" i="118"/>
  <c r="I138" i="118" s="1"/>
  <c r="I137" i="118" s="1"/>
  <c r="H139" i="118"/>
  <c r="H138" i="118" s="1"/>
  <c r="H137" i="118" s="1"/>
  <c r="F139" i="118"/>
  <c r="F138" i="118" s="1"/>
  <c r="F137" i="118" s="1"/>
  <c r="I132" i="118"/>
  <c r="H132" i="118"/>
  <c r="G132" i="118"/>
  <c r="F132" i="118"/>
  <c r="E132" i="118"/>
  <c r="I131" i="118"/>
  <c r="I130" i="118" s="1"/>
  <c r="I119" i="118" s="1"/>
  <c r="H131" i="118"/>
  <c r="H130" i="118" s="1"/>
  <c r="H119" i="118" s="1"/>
  <c r="G131" i="118"/>
  <c r="G130" i="118" s="1"/>
  <c r="G119" i="118" s="1"/>
  <c r="F131" i="118"/>
  <c r="E131" i="118"/>
  <c r="F130" i="118"/>
  <c r="F119" i="118" s="1"/>
  <c r="G126" i="118"/>
  <c r="I117" i="118"/>
  <c r="I116" i="118" s="1"/>
  <c r="H117" i="118"/>
  <c r="H116" i="118" s="1"/>
  <c r="G117" i="118"/>
  <c r="G116" i="118" s="1"/>
  <c r="F117" i="118"/>
  <c r="F116" i="118" s="1"/>
  <c r="E117" i="118"/>
  <c r="E116" i="118" s="1"/>
  <c r="I113" i="118"/>
  <c r="H113" i="118"/>
  <c r="G113" i="118"/>
  <c r="F113" i="118"/>
  <c r="E113" i="118"/>
  <c r="I111" i="118"/>
  <c r="H111" i="118"/>
  <c r="G111" i="118"/>
  <c r="F111" i="118"/>
  <c r="E111" i="118"/>
  <c r="I107" i="118"/>
  <c r="H107" i="118"/>
  <c r="G107" i="118"/>
  <c r="F107" i="118"/>
  <c r="E107" i="118"/>
  <c r="I105" i="118"/>
  <c r="H105" i="118"/>
  <c r="G105" i="118"/>
  <c r="F105" i="118"/>
  <c r="E105" i="118"/>
  <c r="I101" i="118"/>
  <c r="H101" i="118"/>
  <c r="G101" i="118"/>
  <c r="F101" i="118"/>
  <c r="E101" i="118"/>
  <c r="I96" i="118"/>
  <c r="H96" i="118"/>
  <c r="G96" i="118"/>
  <c r="F96" i="118"/>
  <c r="E96" i="118"/>
  <c r="I94" i="118"/>
  <c r="H94" i="118"/>
  <c r="G94" i="118"/>
  <c r="F94" i="118"/>
  <c r="E94" i="118"/>
  <c r="I90" i="118"/>
  <c r="H90" i="118"/>
  <c r="G90" i="118"/>
  <c r="F90" i="118"/>
  <c r="E90" i="118"/>
  <c r="G86" i="118"/>
  <c r="I74" i="118"/>
  <c r="H74" i="118"/>
  <c r="G74" i="118"/>
  <c r="F74" i="118"/>
  <c r="E74" i="118"/>
  <c r="I69" i="118"/>
  <c r="H69" i="118"/>
  <c r="G69" i="118"/>
  <c r="F69" i="118"/>
  <c r="E69" i="118"/>
  <c r="I66" i="118"/>
  <c r="H66" i="118"/>
  <c r="G66" i="118"/>
  <c r="F66" i="118"/>
  <c r="E66" i="118"/>
  <c r="I64" i="118"/>
  <c r="H64" i="118"/>
  <c r="G64" i="118"/>
  <c r="F64" i="118"/>
  <c r="E64" i="118"/>
  <c r="I61" i="118"/>
  <c r="I60" i="118" s="1"/>
  <c r="H61" i="118"/>
  <c r="H60" i="118" s="1"/>
  <c r="G61" i="118"/>
  <c r="G60" i="118" s="1"/>
  <c r="F61" i="118"/>
  <c r="F60" i="118" s="1"/>
  <c r="E61" i="118"/>
  <c r="E60" i="118" s="1"/>
  <c r="H54" i="118"/>
  <c r="H86" i="118" s="1"/>
  <c r="H126" i="118" s="1"/>
  <c r="H160" i="118" s="1"/>
  <c r="H187" i="118" s="1"/>
  <c r="G54" i="118"/>
  <c r="F54" i="118"/>
  <c r="F86" i="118" s="1"/>
  <c r="F126" i="118" s="1"/>
  <c r="F187" i="118" s="1"/>
  <c r="I42" i="118"/>
  <c r="H42" i="118"/>
  <c r="G42" i="118"/>
  <c r="F42" i="118"/>
  <c r="E42" i="118"/>
  <c r="I38" i="118"/>
  <c r="H38" i="118"/>
  <c r="H37" i="118" s="1"/>
  <c r="G38" i="118"/>
  <c r="G37" i="118" s="1"/>
  <c r="F38" i="118"/>
  <c r="E38" i="118"/>
  <c r="E37" i="118" s="1"/>
  <c r="I34" i="118"/>
  <c r="H34" i="118"/>
  <c r="G34" i="118"/>
  <c r="F34" i="118"/>
  <c r="E34" i="118"/>
  <c r="I30" i="118"/>
  <c r="H30" i="118"/>
  <c r="G30" i="118"/>
  <c r="F30" i="118"/>
  <c r="E30" i="118"/>
  <c r="I22" i="118"/>
  <c r="H22" i="118"/>
  <c r="G22" i="118"/>
  <c r="F22" i="118"/>
  <c r="E22" i="118"/>
  <c r="I19" i="118"/>
  <c r="H19" i="118"/>
  <c r="G19" i="118"/>
  <c r="F19" i="118"/>
  <c r="E19" i="118"/>
  <c r="I15" i="118"/>
  <c r="I14" i="118" s="1"/>
  <c r="H15" i="118"/>
  <c r="G15" i="118"/>
  <c r="F15" i="118"/>
  <c r="F14" i="118" s="1"/>
  <c r="E15" i="118"/>
  <c r="F21" i="120" l="1"/>
  <c r="F15" i="123"/>
  <c r="D38" i="123"/>
  <c r="F25" i="133"/>
  <c r="O25" i="133" s="1"/>
  <c r="H14" i="118"/>
  <c r="I37" i="118"/>
  <c r="I13" i="118" s="1"/>
  <c r="I12" i="118" s="1"/>
  <c r="M20" i="120"/>
  <c r="M19" i="120" s="1"/>
  <c r="F96" i="123"/>
  <c r="E115" i="153"/>
  <c r="F9" i="153"/>
  <c r="F115" i="153" s="1"/>
  <c r="F37" i="118"/>
  <c r="D9" i="137"/>
  <c r="E115" i="146"/>
  <c r="F9" i="146"/>
  <c r="F115" i="146" s="1"/>
  <c r="D115" i="141"/>
  <c r="F9" i="141"/>
  <c r="F115" i="141" s="1"/>
  <c r="F23" i="120"/>
  <c r="E52" i="120"/>
  <c r="E51" i="120" s="1"/>
  <c r="F99" i="123"/>
  <c r="G9" i="129"/>
  <c r="G115" i="129" s="1"/>
  <c r="E25" i="127"/>
  <c r="E59" i="127" s="1"/>
  <c r="G38" i="123"/>
  <c r="G37" i="123" s="1"/>
  <c r="G36" i="123" s="1"/>
  <c r="F95" i="123"/>
  <c r="G11" i="123"/>
  <c r="G10" i="123" s="1"/>
  <c r="E28" i="129"/>
  <c r="D12" i="120"/>
  <c r="F52" i="127"/>
  <c r="O52" i="127" s="1"/>
  <c r="D115" i="137"/>
  <c r="F18" i="137"/>
  <c r="E11" i="137"/>
  <c r="D12" i="133"/>
  <c r="D59" i="133" s="1"/>
  <c r="F59" i="133" s="1"/>
  <c r="O18" i="133"/>
  <c r="M12" i="133"/>
  <c r="H13" i="118"/>
  <c r="H12" i="118" s="1"/>
  <c r="I115" i="118"/>
  <c r="H141" i="118"/>
  <c r="F52" i="120"/>
  <c r="O52" i="120" s="1"/>
  <c r="G14" i="118"/>
  <c r="G13" i="118" s="1"/>
  <c r="G12" i="118" s="1"/>
  <c r="I63" i="118"/>
  <c r="J20" i="120"/>
  <c r="J19" i="120" s="1"/>
  <c r="J18" i="120" s="1"/>
  <c r="D32" i="120"/>
  <c r="F32" i="120" s="1"/>
  <c r="O49" i="120"/>
  <c r="L59" i="120"/>
  <c r="D12" i="123"/>
  <c r="F12" i="123" s="1"/>
  <c r="I11" i="125"/>
  <c r="I199" i="125" s="1"/>
  <c r="F13" i="118"/>
  <c r="F12" i="118" s="1"/>
  <c r="K59" i="120"/>
  <c r="O23" i="120"/>
  <c r="F59" i="123"/>
  <c r="F64" i="123"/>
  <c r="O15" i="120"/>
  <c r="F115" i="118"/>
  <c r="E141" i="118"/>
  <c r="F108" i="123"/>
  <c r="G115" i="118"/>
  <c r="E20" i="120"/>
  <c r="E19" i="120" s="1"/>
  <c r="M26" i="120"/>
  <c r="J25" i="120"/>
  <c r="D18" i="123"/>
  <c r="F61" i="123"/>
  <c r="F66" i="123"/>
  <c r="E14" i="118"/>
  <c r="E13" i="118" s="1"/>
  <c r="E12" i="118" s="1"/>
  <c r="G63" i="118"/>
  <c r="G59" i="118" s="1"/>
  <c r="G58" i="118" s="1"/>
  <c r="E63" i="118"/>
  <c r="E59" i="118" s="1"/>
  <c r="E58" i="118" s="1"/>
  <c r="G141" i="118"/>
  <c r="M14" i="120"/>
  <c r="M13" i="120" s="1"/>
  <c r="F95" i="129"/>
  <c r="E88" i="129"/>
  <c r="F88" i="129" s="1"/>
  <c r="E38" i="123"/>
  <c r="E37" i="123" s="1"/>
  <c r="E27" i="123" s="1"/>
  <c r="H63" i="118"/>
  <c r="H59" i="118" s="1"/>
  <c r="H58" i="118" s="1"/>
  <c r="F63" i="118"/>
  <c r="F59" i="118" s="1"/>
  <c r="F58" i="118" s="1"/>
  <c r="E130" i="118"/>
  <c r="E119" i="118" s="1"/>
  <c r="E115" i="118" s="1"/>
  <c r="E11" i="118" s="1"/>
  <c r="E88" i="123"/>
  <c r="E11" i="125"/>
  <c r="E199" i="125" s="1"/>
  <c r="F30" i="129"/>
  <c r="D29" i="129"/>
  <c r="E18" i="129"/>
  <c r="F20" i="127"/>
  <c r="O20" i="127" s="1"/>
  <c r="D19" i="127"/>
  <c r="M13" i="127"/>
  <c r="D25" i="127"/>
  <c r="P51" i="127"/>
  <c r="O51" i="127"/>
  <c r="M25" i="127"/>
  <c r="F14" i="127"/>
  <c r="O14" i="127" s="1"/>
  <c r="D13" i="127"/>
  <c r="H11" i="125"/>
  <c r="H199" i="125" s="1"/>
  <c r="G11" i="125"/>
  <c r="G199" i="125" s="1"/>
  <c r="D88" i="123"/>
  <c r="G9" i="123"/>
  <c r="F38" i="123"/>
  <c r="D37" i="123"/>
  <c r="G88" i="123"/>
  <c r="D82" i="123"/>
  <c r="F82" i="123" s="1"/>
  <c r="F83" i="123"/>
  <c r="F42" i="123"/>
  <c r="F100" i="123"/>
  <c r="F19" i="123"/>
  <c r="F84" i="123"/>
  <c r="F109" i="123"/>
  <c r="J12" i="120"/>
  <c r="J59" i="120" s="1"/>
  <c r="E18" i="120"/>
  <c r="E12" i="120" s="1"/>
  <c r="F19" i="120"/>
  <c r="F51" i="120"/>
  <c r="F13" i="120"/>
  <c r="E25" i="120"/>
  <c r="O14" i="120"/>
  <c r="D26" i="120"/>
  <c r="M51" i="120"/>
  <c r="M25" i="120" s="1"/>
  <c r="F14" i="120"/>
  <c r="F20" i="120"/>
  <c r="D48" i="120"/>
  <c r="F48" i="120" s="1"/>
  <c r="O48" i="120" s="1"/>
  <c r="F141" i="118"/>
  <c r="H115" i="118"/>
  <c r="H11" i="118" s="1"/>
  <c r="I59" i="118"/>
  <c r="I58" i="118" s="1"/>
  <c r="I141" i="118"/>
  <c r="F114" i="116"/>
  <c r="F113" i="116"/>
  <c r="F112" i="116"/>
  <c r="F111" i="116"/>
  <c r="F110" i="116"/>
  <c r="G109" i="116"/>
  <c r="G108" i="116" s="1"/>
  <c r="E109" i="116"/>
  <c r="E108" i="116" s="1"/>
  <c r="D109" i="116"/>
  <c r="D108" i="116" s="1"/>
  <c r="F101" i="116"/>
  <c r="G100" i="116"/>
  <c r="G99" i="116" s="1"/>
  <c r="E100" i="116"/>
  <c r="E99" i="116" s="1"/>
  <c r="D100" i="116"/>
  <c r="D99" i="116" s="1"/>
  <c r="F98" i="116"/>
  <c r="F97" i="116"/>
  <c r="G96" i="116"/>
  <c r="G95" i="116" s="1"/>
  <c r="E96" i="116"/>
  <c r="E95" i="116" s="1"/>
  <c r="D96" i="116"/>
  <c r="D95" i="116" s="1"/>
  <c r="F94" i="116"/>
  <c r="F93" i="116"/>
  <c r="F92" i="116"/>
  <c r="F91" i="116"/>
  <c r="G90" i="116"/>
  <c r="G89" i="116" s="1"/>
  <c r="E90" i="116"/>
  <c r="E89" i="116" s="1"/>
  <c r="D90" i="116"/>
  <c r="F87" i="116"/>
  <c r="F86" i="116"/>
  <c r="F85" i="116"/>
  <c r="G84" i="116"/>
  <c r="G83" i="116" s="1"/>
  <c r="G82" i="116" s="1"/>
  <c r="E84" i="116"/>
  <c r="E83" i="116" s="1"/>
  <c r="E82" i="116" s="1"/>
  <c r="D84" i="116"/>
  <c r="D83" i="116" s="1"/>
  <c r="F81" i="116"/>
  <c r="G80" i="116"/>
  <c r="E80" i="116"/>
  <c r="D80" i="116"/>
  <c r="F80" i="116" s="1"/>
  <c r="F71" i="116"/>
  <c r="F70" i="116"/>
  <c r="G69" i="116"/>
  <c r="E69" i="116"/>
  <c r="D69" i="116"/>
  <c r="F68" i="116"/>
  <c r="F67" i="116"/>
  <c r="G66" i="116"/>
  <c r="E66" i="116"/>
  <c r="D66" i="116"/>
  <c r="F65" i="116"/>
  <c r="G64" i="116"/>
  <c r="E64" i="116"/>
  <c r="D64" i="116"/>
  <c r="F63" i="116"/>
  <c r="F62" i="116"/>
  <c r="G61" i="116"/>
  <c r="E61" i="116"/>
  <c r="D61" i="116"/>
  <c r="G59" i="116"/>
  <c r="E59" i="116"/>
  <c r="D59" i="116"/>
  <c r="F59" i="116" s="1"/>
  <c r="F58" i="116"/>
  <c r="F57" i="116"/>
  <c r="G56" i="116"/>
  <c r="E56" i="116"/>
  <c r="D56" i="116"/>
  <c r="F56" i="116" s="1"/>
  <c r="F55" i="116"/>
  <c r="F54" i="116"/>
  <c r="F53" i="116"/>
  <c r="F52" i="116"/>
  <c r="F51" i="116"/>
  <c r="F50" i="116"/>
  <c r="F49" i="116"/>
  <c r="G48" i="116"/>
  <c r="E48" i="116"/>
  <c r="D48" i="116"/>
  <c r="F47" i="116"/>
  <c r="F46" i="116"/>
  <c r="F45" i="116"/>
  <c r="F44" i="116"/>
  <c r="F43" i="116"/>
  <c r="G42" i="116"/>
  <c r="E42" i="116"/>
  <c r="D42" i="116"/>
  <c r="F41" i="116"/>
  <c r="F40" i="116"/>
  <c r="G39" i="116"/>
  <c r="E39" i="116"/>
  <c r="D39" i="116"/>
  <c r="G33" i="116"/>
  <c r="G77" i="116" s="1"/>
  <c r="G106" i="116" s="1"/>
  <c r="F33" i="116"/>
  <c r="F77" i="116" s="1"/>
  <c r="F106" i="116" s="1"/>
  <c r="F26" i="116"/>
  <c r="F25" i="116"/>
  <c r="F24" i="116"/>
  <c r="G23" i="116"/>
  <c r="E23" i="116"/>
  <c r="D23" i="116"/>
  <c r="F22" i="116"/>
  <c r="F21" i="116"/>
  <c r="F20" i="116"/>
  <c r="G19" i="116"/>
  <c r="E19" i="116"/>
  <c r="F19" i="116" s="1"/>
  <c r="D19" i="116"/>
  <c r="F17" i="116"/>
  <c r="F16" i="116"/>
  <c r="G15" i="116"/>
  <c r="E15" i="116"/>
  <c r="D15" i="116"/>
  <c r="F14" i="116"/>
  <c r="G13" i="116"/>
  <c r="G12" i="116" s="1"/>
  <c r="E13" i="116"/>
  <c r="D13" i="116"/>
  <c r="D12" i="116" s="1"/>
  <c r="I59" i="112"/>
  <c r="E58" i="112"/>
  <c r="E52" i="112" s="1"/>
  <c r="F57" i="112"/>
  <c r="F56" i="112"/>
  <c r="F55" i="112"/>
  <c r="F54" i="112"/>
  <c r="O54" i="112" s="1"/>
  <c r="F53" i="112"/>
  <c r="O53" i="112" s="1"/>
  <c r="M52" i="112"/>
  <c r="M51" i="112" s="1"/>
  <c r="P51" i="112" s="1"/>
  <c r="J52" i="112"/>
  <c r="J51" i="112" s="1"/>
  <c r="D52" i="112"/>
  <c r="D51" i="112" s="1"/>
  <c r="L51" i="112"/>
  <c r="L25" i="112" s="1"/>
  <c r="K51" i="112"/>
  <c r="F50" i="112"/>
  <c r="O50" i="112" s="1"/>
  <c r="M49" i="112"/>
  <c r="M48" i="112" s="1"/>
  <c r="J49" i="112"/>
  <c r="J48" i="112" s="1"/>
  <c r="E49" i="112"/>
  <c r="E48" i="112" s="1"/>
  <c r="D49" i="112"/>
  <c r="M44" i="112"/>
  <c r="J44" i="112"/>
  <c r="F44" i="112"/>
  <c r="F36" i="112"/>
  <c r="F35" i="112"/>
  <c r="F34" i="112"/>
  <c r="M33" i="112"/>
  <c r="M32" i="112" s="1"/>
  <c r="L33" i="112"/>
  <c r="K33" i="112"/>
  <c r="J33" i="112"/>
  <c r="J32" i="112" s="1"/>
  <c r="E33" i="112"/>
  <c r="E32" i="112" s="1"/>
  <c r="D33" i="112"/>
  <c r="D32" i="112" s="1"/>
  <c r="F31" i="112"/>
  <c r="F30" i="112"/>
  <c r="F29" i="112"/>
  <c r="F28" i="112"/>
  <c r="O28" i="112" s="1"/>
  <c r="M27" i="112"/>
  <c r="L27" i="112"/>
  <c r="K27" i="112"/>
  <c r="J27" i="112"/>
  <c r="E27" i="112"/>
  <c r="E26" i="112" s="1"/>
  <c r="D27" i="112"/>
  <c r="J26" i="112"/>
  <c r="K25" i="112"/>
  <c r="F24" i="112"/>
  <c r="O24" i="112" s="1"/>
  <c r="M23" i="112"/>
  <c r="J23" i="112"/>
  <c r="E23" i="112"/>
  <c r="D23" i="112"/>
  <c r="F23" i="112" s="1"/>
  <c r="F22" i="112"/>
  <c r="M21" i="112"/>
  <c r="J21" i="112"/>
  <c r="E21" i="112"/>
  <c r="E20" i="112" s="1"/>
  <c r="E19" i="112" s="1"/>
  <c r="E18" i="112" s="1"/>
  <c r="D21" i="112"/>
  <c r="L20" i="112"/>
  <c r="K20" i="112"/>
  <c r="L17" i="112"/>
  <c r="K17" i="112"/>
  <c r="F17" i="112"/>
  <c r="O17" i="112" s="1"/>
  <c r="L16" i="112"/>
  <c r="K16" i="112"/>
  <c r="F16" i="112"/>
  <c r="O16" i="112" s="1"/>
  <c r="M15" i="112"/>
  <c r="J15" i="112"/>
  <c r="J14" i="112" s="1"/>
  <c r="J13" i="112" s="1"/>
  <c r="E15" i="112"/>
  <c r="E14" i="112" s="1"/>
  <c r="E13" i="112" s="1"/>
  <c r="D15" i="112"/>
  <c r="D14" i="112"/>
  <c r="L12" i="112"/>
  <c r="K12" i="112"/>
  <c r="E15" i="110"/>
  <c r="F15" i="110"/>
  <c r="G15" i="110"/>
  <c r="H15" i="110"/>
  <c r="I15" i="110"/>
  <c r="E19" i="110"/>
  <c r="F19" i="110"/>
  <c r="G19" i="110"/>
  <c r="H19" i="110"/>
  <c r="I19" i="110"/>
  <c r="E22" i="110"/>
  <c r="F22" i="110"/>
  <c r="G22" i="110"/>
  <c r="H22" i="110"/>
  <c r="I22" i="110"/>
  <c r="E30" i="110"/>
  <c r="F30" i="110"/>
  <c r="G30" i="110"/>
  <c r="H30" i="110"/>
  <c r="I30" i="110"/>
  <c r="E34" i="110"/>
  <c r="F34" i="110"/>
  <c r="G34" i="110"/>
  <c r="H34" i="110"/>
  <c r="I34" i="110"/>
  <c r="E38" i="110"/>
  <c r="F38" i="110"/>
  <c r="G38" i="110"/>
  <c r="G37" i="110" s="1"/>
  <c r="H38" i="110"/>
  <c r="I38" i="110"/>
  <c r="E42" i="110"/>
  <c r="F42" i="110"/>
  <c r="G42" i="110"/>
  <c r="H42" i="110"/>
  <c r="I42" i="110"/>
  <c r="F54" i="110"/>
  <c r="F86" i="110" s="1"/>
  <c r="F126" i="110" s="1"/>
  <c r="F187" i="110" s="1"/>
  <c r="G54" i="110"/>
  <c r="H54" i="110"/>
  <c r="H86" i="110" s="1"/>
  <c r="H126" i="110" s="1"/>
  <c r="H160" i="110" s="1"/>
  <c r="H187" i="110" s="1"/>
  <c r="E61" i="110"/>
  <c r="E60" i="110" s="1"/>
  <c r="F61" i="110"/>
  <c r="F60" i="110" s="1"/>
  <c r="G61" i="110"/>
  <c r="G60" i="110" s="1"/>
  <c r="H61" i="110"/>
  <c r="H60" i="110" s="1"/>
  <c r="I61" i="110"/>
  <c r="I60" i="110" s="1"/>
  <c r="E64" i="110"/>
  <c r="F64" i="110"/>
  <c r="G64" i="110"/>
  <c r="H64" i="110"/>
  <c r="I64" i="110"/>
  <c r="E66" i="110"/>
  <c r="F66" i="110"/>
  <c r="G66" i="110"/>
  <c r="H66" i="110"/>
  <c r="I66" i="110"/>
  <c r="E69" i="110"/>
  <c r="F69" i="110"/>
  <c r="G69" i="110"/>
  <c r="H69" i="110"/>
  <c r="I69" i="110"/>
  <c r="E74" i="110"/>
  <c r="F74" i="110"/>
  <c r="G74" i="110"/>
  <c r="H74" i="110"/>
  <c r="I74" i="110"/>
  <c r="G86" i="110"/>
  <c r="E90" i="110"/>
  <c r="F90" i="110"/>
  <c r="G90" i="110"/>
  <c r="H90" i="110"/>
  <c r="I90" i="110"/>
  <c r="E94" i="110"/>
  <c r="F94" i="110"/>
  <c r="G94" i="110"/>
  <c r="H94" i="110"/>
  <c r="I94" i="110"/>
  <c r="E96" i="110"/>
  <c r="F96" i="110"/>
  <c r="G96" i="110"/>
  <c r="H96" i="110"/>
  <c r="I96" i="110"/>
  <c r="E101" i="110"/>
  <c r="F101" i="110"/>
  <c r="G101" i="110"/>
  <c r="H101" i="110"/>
  <c r="I101" i="110"/>
  <c r="E105" i="110"/>
  <c r="F105" i="110"/>
  <c r="G105" i="110"/>
  <c r="H105" i="110"/>
  <c r="I105" i="110"/>
  <c r="E107" i="110"/>
  <c r="F107" i="110"/>
  <c r="G107" i="110"/>
  <c r="H107" i="110"/>
  <c r="I107" i="110"/>
  <c r="E111" i="110"/>
  <c r="F111" i="110"/>
  <c r="G111" i="110"/>
  <c r="H111" i="110"/>
  <c r="I111" i="110"/>
  <c r="E113" i="110"/>
  <c r="F113" i="110"/>
  <c r="G113" i="110"/>
  <c r="H113" i="110"/>
  <c r="I113" i="110"/>
  <c r="E117" i="110"/>
  <c r="E116" i="110" s="1"/>
  <c r="F117" i="110"/>
  <c r="F116" i="110" s="1"/>
  <c r="G117" i="110"/>
  <c r="G116" i="110" s="1"/>
  <c r="H117" i="110"/>
  <c r="H116" i="110" s="1"/>
  <c r="I117" i="110"/>
  <c r="I116" i="110" s="1"/>
  <c r="G126" i="110"/>
  <c r="E131" i="110"/>
  <c r="E130" i="110" s="1"/>
  <c r="E119" i="110" s="1"/>
  <c r="F131" i="110"/>
  <c r="F130" i="110" s="1"/>
  <c r="F119" i="110" s="1"/>
  <c r="G131" i="110"/>
  <c r="H131" i="110"/>
  <c r="I131" i="110"/>
  <c r="E132" i="110"/>
  <c r="F132" i="110"/>
  <c r="G132" i="110"/>
  <c r="H132" i="110"/>
  <c r="I132" i="110"/>
  <c r="F139" i="110"/>
  <c r="F138" i="110" s="1"/>
  <c r="F137" i="110" s="1"/>
  <c r="G139" i="110"/>
  <c r="G138" i="110" s="1"/>
  <c r="G137" i="110" s="1"/>
  <c r="H139" i="110"/>
  <c r="H138" i="110" s="1"/>
  <c r="H137" i="110" s="1"/>
  <c r="I139" i="110"/>
  <c r="I138" i="110" s="1"/>
  <c r="I137" i="110" s="1"/>
  <c r="E140" i="110"/>
  <c r="E139" i="110" s="1"/>
  <c r="E138" i="110" s="1"/>
  <c r="E137" i="110" s="1"/>
  <c r="E143" i="110"/>
  <c r="E142" i="110" s="1"/>
  <c r="F143" i="110"/>
  <c r="F142" i="110" s="1"/>
  <c r="G143" i="110"/>
  <c r="G142" i="110" s="1"/>
  <c r="H143" i="110"/>
  <c r="H142" i="110" s="1"/>
  <c r="I143" i="110"/>
  <c r="I142" i="110" s="1"/>
  <c r="F160" i="110"/>
  <c r="G160" i="110"/>
  <c r="E176" i="110"/>
  <c r="E175" i="110" s="1"/>
  <c r="F176" i="110"/>
  <c r="F175" i="110" s="1"/>
  <c r="G176" i="110"/>
  <c r="G175" i="110" s="1"/>
  <c r="H176" i="110"/>
  <c r="H175" i="110" s="1"/>
  <c r="I176" i="110"/>
  <c r="I175" i="110" s="1"/>
  <c r="E180" i="110"/>
  <c r="E179" i="110" s="1"/>
  <c r="F180" i="110"/>
  <c r="F179" i="110" s="1"/>
  <c r="G180" i="110"/>
  <c r="G179" i="110" s="1"/>
  <c r="H180" i="110"/>
  <c r="H179" i="110" s="1"/>
  <c r="I180" i="110"/>
  <c r="I179" i="110" s="1"/>
  <c r="G187" i="110"/>
  <c r="E193" i="110"/>
  <c r="E192" i="110" s="1"/>
  <c r="F193" i="110"/>
  <c r="F192" i="110" s="1"/>
  <c r="G193" i="110"/>
  <c r="G192" i="110" s="1"/>
  <c r="H193" i="110"/>
  <c r="H192" i="110" s="1"/>
  <c r="I193" i="110"/>
  <c r="I192" i="110" s="1"/>
  <c r="H199" i="118" l="1"/>
  <c r="L59" i="112"/>
  <c r="I11" i="118"/>
  <c r="F15" i="112"/>
  <c r="F66" i="116"/>
  <c r="O20" i="120"/>
  <c r="E59" i="120"/>
  <c r="E36" i="123"/>
  <c r="F15" i="116"/>
  <c r="F42" i="116"/>
  <c r="F48" i="116"/>
  <c r="F115" i="110"/>
  <c r="F21" i="112"/>
  <c r="J20" i="112"/>
  <c r="J19" i="112" s="1"/>
  <c r="J18" i="112" s="1"/>
  <c r="F27" i="112"/>
  <c r="F49" i="112"/>
  <c r="O49" i="112" s="1"/>
  <c r="E115" i="110"/>
  <c r="H37" i="110"/>
  <c r="F32" i="112"/>
  <c r="F58" i="112"/>
  <c r="O58" i="112" s="1"/>
  <c r="F64" i="116"/>
  <c r="F69" i="116"/>
  <c r="F90" i="116"/>
  <c r="H14" i="110"/>
  <c r="H13" i="110" s="1"/>
  <c r="H12" i="110" s="1"/>
  <c r="M20" i="112"/>
  <c r="G38" i="116"/>
  <c r="G37" i="116" s="1"/>
  <c r="G36" i="116" s="1"/>
  <c r="F25" i="127"/>
  <c r="F37" i="110"/>
  <c r="G14" i="110"/>
  <c r="G13" i="110" s="1"/>
  <c r="G12" i="110" s="1"/>
  <c r="F33" i="112"/>
  <c r="F39" i="116"/>
  <c r="E199" i="118"/>
  <c r="F63" i="110"/>
  <c r="F59" i="110" s="1"/>
  <c r="F58" i="110" s="1"/>
  <c r="O27" i="112"/>
  <c r="F84" i="116"/>
  <c r="H141" i="110"/>
  <c r="E14" i="110"/>
  <c r="F13" i="116"/>
  <c r="H130" i="110"/>
  <c r="H119" i="110" s="1"/>
  <c r="K59" i="112"/>
  <c r="M26" i="112"/>
  <c r="E10" i="137"/>
  <c r="F11" i="137"/>
  <c r="M59" i="133"/>
  <c r="O59" i="133" s="1"/>
  <c r="O12" i="133"/>
  <c r="I63" i="110"/>
  <c r="I59" i="110" s="1"/>
  <c r="I58" i="110" s="1"/>
  <c r="O15" i="112"/>
  <c r="D38" i="116"/>
  <c r="F38" i="116" s="1"/>
  <c r="F99" i="116"/>
  <c r="G130" i="110"/>
  <c r="G119" i="110" s="1"/>
  <c r="G115" i="110" s="1"/>
  <c r="I14" i="110"/>
  <c r="F14" i="112"/>
  <c r="D18" i="116"/>
  <c r="D11" i="116" s="1"/>
  <c r="D10" i="116" s="1"/>
  <c r="F23" i="116"/>
  <c r="E38" i="116"/>
  <c r="E37" i="116" s="1"/>
  <c r="F95" i="116"/>
  <c r="F14" i="110"/>
  <c r="F13" i="110" s="1"/>
  <c r="F12" i="110" s="1"/>
  <c r="F11" i="110" s="1"/>
  <c r="O23" i="112"/>
  <c r="M25" i="112"/>
  <c r="G18" i="116"/>
  <c r="F61" i="116"/>
  <c r="D11" i="123"/>
  <c r="D10" i="123" s="1"/>
  <c r="M14" i="112"/>
  <c r="M13" i="112" s="1"/>
  <c r="E63" i="110"/>
  <c r="F108" i="116"/>
  <c r="O13" i="120"/>
  <c r="F96" i="116"/>
  <c r="E37" i="110"/>
  <c r="E13" i="110" s="1"/>
  <c r="E12" i="110" s="1"/>
  <c r="H63" i="110"/>
  <c r="H59" i="110" s="1"/>
  <c r="H58" i="110" s="1"/>
  <c r="F11" i="118"/>
  <c r="F199" i="118" s="1"/>
  <c r="G63" i="110"/>
  <c r="G59" i="110" s="1"/>
  <c r="G58" i="110" s="1"/>
  <c r="E141" i="110"/>
  <c r="I130" i="110"/>
  <c r="I119" i="110" s="1"/>
  <c r="I115" i="110" s="1"/>
  <c r="I37" i="110"/>
  <c r="J12" i="112"/>
  <c r="D20" i="112"/>
  <c r="F20" i="112" s="1"/>
  <c r="O20" i="112" s="1"/>
  <c r="D89" i="116"/>
  <c r="D88" i="116" s="1"/>
  <c r="F109" i="116"/>
  <c r="F88" i="123"/>
  <c r="F29" i="129"/>
  <c r="D28" i="129"/>
  <c r="F18" i="129"/>
  <c r="E11" i="129"/>
  <c r="F19" i="127"/>
  <c r="O19" i="127" s="1"/>
  <c r="D18" i="127"/>
  <c r="F18" i="127" s="1"/>
  <c r="M12" i="127"/>
  <c r="F13" i="127"/>
  <c r="O13" i="127" s="1"/>
  <c r="O25" i="127"/>
  <c r="G115" i="123"/>
  <c r="E18" i="123"/>
  <c r="F27" i="123"/>
  <c r="D36" i="123"/>
  <c r="F37" i="123"/>
  <c r="M18" i="120"/>
  <c r="O19" i="120"/>
  <c r="P51" i="120"/>
  <c r="O51" i="120"/>
  <c r="F26" i="120"/>
  <c r="O26" i="120" s="1"/>
  <c r="D25" i="120"/>
  <c r="F18" i="120"/>
  <c r="F12" i="120" s="1"/>
  <c r="I199" i="118"/>
  <c r="G11" i="118"/>
  <c r="G199" i="118" s="1"/>
  <c r="G11" i="116"/>
  <c r="G10" i="116" s="1"/>
  <c r="G9" i="116" s="1"/>
  <c r="G115" i="116" s="1"/>
  <c r="D82" i="116"/>
  <c r="F82" i="116" s="1"/>
  <c r="F83" i="116"/>
  <c r="E88" i="116"/>
  <c r="F89" i="116"/>
  <c r="G88" i="116"/>
  <c r="E36" i="116"/>
  <c r="E27" i="116"/>
  <c r="E12" i="116"/>
  <c r="F12" i="116" s="1"/>
  <c r="F100" i="116"/>
  <c r="M19" i="112"/>
  <c r="J25" i="112"/>
  <c r="E51" i="112"/>
  <c r="E25" i="112" s="1"/>
  <c r="F52" i="112"/>
  <c r="O52" i="112" s="1"/>
  <c r="E12" i="112"/>
  <c r="D48" i="112"/>
  <c r="F48" i="112" s="1"/>
  <c r="O48" i="112" s="1"/>
  <c r="D26" i="112"/>
  <c r="D13" i="112"/>
  <c r="I141" i="110"/>
  <c r="G141" i="110"/>
  <c r="F141" i="110"/>
  <c r="H115" i="110"/>
  <c r="H11" i="110" s="1"/>
  <c r="H199" i="110" s="1"/>
  <c r="E59" i="110"/>
  <c r="E58" i="110" s="1"/>
  <c r="D9" i="123" l="1"/>
  <c r="D19" i="112"/>
  <c r="F36" i="123"/>
  <c r="I13" i="110"/>
  <c r="I12" i="110" s="1"/>
  <c r="F88" i="116"/>
  <c r="J59" i="112"/>
  <c r="E9" i="137"/>
  <c r="F10" i="137"/>
  <c r="G11" i="110"/>
  <c r="G199" i="110" s="1"/>
  <c r="O14" i="112"/>
  <c r="D37" i="116"/>
  <c r="D36" i="116" s="1"/>
  <c r="F36" i="116" s="1"/>
  <c r="E10" i="129"/>
  <c r="F11" i="129"/>
  <c r="F28" i="129"/>
  <c r="D9" i="129"/>
  <c r="F12" i="127"/>
  <c r="O12" i="127" s="1"/>
  <c r="O18" i="127"/>
  <c r="D12" i="127"/>
  <c r="D59" i="127" s="1"/>
  <c r="F59" i="127" s="1"/>
  <c r="M59" i="127"/>
  <c r="F18" i="123"/>
  <c r="E11" i="123"/>
  <c r="D115" i="123"/>
  <c r="F25" i="120"/>
  <c r="O25" i="120" s="1"/>
  <c r="D59" i="120"/>
  <c r="F59" i="120" s="1"/>
  <c r="O18" i="120"/>
  <c r="M12" i="120"/>
  <c r="F27" i="116"/>
  <c r="E18" i="116"/>
  <c r="F18" i="116" s="1"/>
  <c r="F37" i="116"/>
  <c r="F51" i="112"/>
  <c r="O51" i="112" s="1"/>
  <c r="F19" i="112"/>
  <c r="O19" i="112" s="1"/>
  <c r="D18" i="112"/>
  <c r="F18" i="112" s="1"/>
  <c r="F12" i="112" s="1"/>
  <c r="F13" i="112"/>
  <c r="O13" i="112" s="1"/>
  <c r="M18" i="112"/>
  <c r="F26" i="112"/>
  <c r="O26" i="112" s="1"/>
  <c r="D25" i="112"/>
  <c r="F25" i="112" s="1"/>
  <c r="O25" i="112" s="1"/>
  <c r="E59" i="112"/>
  <c r="F199" i="110"/>
  <c r="E11" i="110"/>
  <c r="E199" i="110" s="1"/>
  <c r="I11" i="110"/>
  <c r="I199" i="110" s="1"/>
  <c r="J33" i="97"/>
  <c r="J32" i="97" s="1"/>
  <c r="M33" i="93"/>
  <c r="M32" i="93" s="1"/>
  <c r="J33" i="93"/>
  <c r="J32" i="93" s="1"/>
  <c r="E115" i="137" l="1"/>
  <c r="F9" i="137"/>
  <c r="F115" i="137" s="1"/>
  <c r="D9" i="116"/>
  <c r="O59" i="127"/>
  <c r="E9" i="129"/>
  <c r="E115" i="129" s="1"/>
  <c r="F10" i="129"/>
  <c r="D115" i="129"/>
  <c r="E10" i="123"/>
  <c r="F11" i="123"/>
  <c r="M59" i="120"/>
  <c r="O59" i="120" s="1"/>
  <c r="O12" i="120"/>
  <c r="D115" i="116"/>
  <c r="E11" i="116"/>
  <c r="O18" i="112"/>
  <c r="M12" i="112"/>
  <c r="D12" i="112"/>
  <c r="D59" i="112" s="1"/>
  <c r="F59" i="112" s="1"/>
  <c r="M33" i="97"/>
  <c r="M32" i="97" s="1"/>
  <c r="J33" i="103"/>
  <c r="J32" i="103" s="1"/>
  <c r="F9" i="129" l="1"/>
  <c r="F115" i="129" s="1"/>
  <c r="E9" i="123"/>
  <c r="F10" i="123"/>
  <c r="E10" i="116"/>
  <c r="F11" i="116"/>
  <c r="M59" i="112"/>
  <c r="O59" i="112" s="1"/>
  <c r="O12" i="112"/>
  <c r="F114" i="108"/>
  <c r="F113" i="108"/>
  <c r="F112" i="108"/>
  <c r="F111" i="108"/>
  <c r="F110" i="108"/>
  <c r="G109" i="108"/>
  <c r="G108" i="108" s="1"/>
  <c r="E109" i="108"/>
  <c r="E108" i="108" s="1"/>
  <c r="D109" i="108"/>
  <c r="D108" i="108" s="1"/>
  <c r="F101" i="108"/>
  <c r="G100" i="108"/>
  <c r="G99" i="108" s="1"/>
  <c r="E100" i="108"/>
  <c r="E99" i="108" s="1"/>
  <c r="D100" i="108"/>
  <c r="F100" i="108" s="1"/>
  <c r="F98" i="108"/>
  <c r="F97" i="108"/>
  <c r="G96" i="108"/>
  <c r="G95" i="108" s="1"/>
  <c r="E96" i="108"/>
  <c r="D96" i="108"/>
  <c r="F96" i="108" s="1"/>
  <c r="E95" i="108"/>
  <c r="F94" i="108"/>
  <c r="F93" i="108"/>
  <c r="F92" i="108"/>
  <c r="F91" i="108"/>
  <c r="G90" i="108"/>
  <c r="E90" i="108"/>
  <c r="E89" i="108" s="1"/>
  <c r="D90" i="108"/>
  <c r="D89" i="108" s="1"/>
  <c r="G89" i="108"/>
  <c r="F87" i="108"/>
  <c r="F86" i="108"/>
  <c r="F85" i="108"/>
  <c r="G84" i="108"/>
  <c r="G83" i="108" s="1"/>
  <c r="G82" i="108" s="1"/>
  <c r="E84" i="108"/>
  <c r="D84" i="108"/>
  <c r="D83" i="108" s="1"/>
  <c r="E83" i="108"/>
  <c r="E82" i="108" s="1"/>
  <c r="F81" i="108"/>
  <c r="G80" i="108"/>
  <c r="E80" i="108"/>
  <c r="F80" i="108" s="1"/>
  <c r="D80" i="108"/>
  <c r="F71" i="108"/>
  <c r="F70" i="108"/>
  <c r="G69" i="108"/>
  <c r="E69" i="108"/>
  <c r="D69" i="108"/>
  <c r="F69" i="108" s="1"/>
  <c r="F68" i="108"/>
  <c r="F67" i="108"/>
  <c r="G66" i="108"/>
  <c r="E66" i="108"/>
  <c r="D66" i="108"/>
  <c r="F66" i="108" s="1"/>
  <c r="F65" i="108"/>
  <c r="G64" i="108"/>
  <c r="E64" i="108"/>
  <c r="D64" i="108"/>
  <c r="F64" i="108" s="1"/>
  <c r="F63" i="108"/>
  <c r="F62" i="108"/>
  <c r="G61" i="108"/>
  <c r="E61" i="108"/>
  <c r="D61" i="108"/>
  <c r="G59" i="108"/>
  <c r="E59" i="108"/>
  <c r="D59" i="108"/>
  <c r="F59" i="108" s="1"/>
  <c r="F58" i="108"/>
  <c r="F57" i="108"/>
  <c r="G56" i="108"/>
  <c r="E56" i="108"/>
  <c r="D56" i="108"/>
  <c r="F55" i="108"/>
  <c r="F54" i="108"/>
  <c r="F53" i="108"/>
  <c r="F52" i="108"/>
  <c r="F51" i="108"/>
  <c r="F50" i="108"/>
  <c r="F49" i="108"/>
  <c r="G48" i="108"/>
  <c r="E48" i="108"/>
  <c r="D48" i="108"/>
  <c r="F47" i="108"/>
  <c r="F46" i="108"/>
  <c r="F45" i="108"/>
  <c r="F44" i="108"/>
  <c r="F43" i="108"/>
  <c r="G42" i="108"/>
  <c r="E42" i="108"/>
  <c r="D42" i="108"/>
  <c r="F41" i="108"/>
  <c r="F40" i="108"/>
  <c r="G39" i="108"/>
  <c r="E39" i="108"/>
  <c r="D39" i="108"/>
  <c r="F39" i="108" s="1"/>
  <c r="G33" i="108"/>
  <c r="G77" i="108" s="1"/>
  <c r="G106" i="108" s="1"/>
  <c r="F33" i="108"/>
  <c r="F77" i="108" s="1"/>
  <c r="F106" i="108" s="1"/>
  <c r="F26" i="108"/>
  <c r="F25" i="108"/>
  <c r="F24" i="108"/>
  <c r="G23" i="108"/>
  <c r="E23" i="108"/>
  <c r="D23" i="108"/>
  <c r="F23" i="108" s="1"/>
  <c r="F22" i="108"/>
  <c r="F21" i="108"/>
  <c r="F20" i="108"/>
  <c r="G19" i="108"/>
  <c r="G18" i="108" s="1"/>
  <c r="E19" i="108"/>
  <c r="D19" i="108"/>
  <c r="F17" i="108"/>
  <c r="F16" i="108"/>
  <c r="G15" i="108"/>
  <c r="E15" i="108"/>
  <c r="D15" i="108"/>
  <c r="F14" i="108"/>
  <c r="G13" i="108"/>
  <c r="E13" i="108"/>
  <c r="E12" i="108" s="1"/>
  <c r="D13" i="108"/>
  <c r="F13" i="108" s="1"/>
  <c r="G12" i="108"/>
  <c r="I59" i="103"/>
  <c r="E58" i="103"/>
  <c r="F58" i="103" s="1"/>
  <c r="O58" i="103" s="1"/>
  <c r="F57" i="103"/>
  <c r="F56" i="103"/>
  <c r="F55" i="103"/>
  <c r="F54" i="103"/>
  <c r="O54" i="103" s="1"/>
  <c r="F53" i="103"/>
  <c r="O53" i="103" s="1"/>
  <c r="M52" i="103"/>
  <c r="M51" i="103" s="1"/>
  <c r="P51" i="103" s="1"/>
  <c r="J52" i="103"/>
  <c r="J51" i="103" s="1"/>
  <c r="E52" i="103"/>
  <c r="E51" i="103" s="1"/>
  <c r="D52" i="103"/>
  <c r="D51" i="103" s="1"/>
  <c r="F51" i="103" s="1"/>
  <c r="L51" i="103"/>
  <c r="L25" i="103" s="1"/>
  <c r="K51" i="103"/>
  <c r="K25" i="103" s="1"/>
  <c r="F50" i="103"/>
  <c r="O50" i="103" s="1"/>
  <c r="M49" i="103"/>
  <c r="M48" i="103" s="1"/>
  <c r="J49" i="103"/>
  <c r="J48" i="103" s="1"/>
  <c r="E49" i="103"/>
  <c r="E48" i="103" s="1"/>
  <c r="D49" i="103"/>
  <c r="D48" i="103" s="1"/>
  <c r="M44" i="103"/>
  <c r="F44" i="103"/>
  <c r="F36" i="103"/>
  <c r="F35" i="103"/>
  <c r="F34" i="103"/>
  <c r="M33" i="103"/>
  <c r="M32" i="103" s="1"/>
  <c r="L33" i="103"/>
  <c r="K33" i="103"/>
  <c r="E33" i="103"/>
  <c r="E32" i="103" s="1"/>
  <c r="D33" i="103"/>
  <c r="D32" i="103" s="1"/>
  <c r="F31" i="103"/>
  <c r="F30" i="103"/>
  <c r="F29" i="103"/>
  <c r="F28" i="103"/>
  <c r="O28" i="103" s="1"/>
  <c r="M27" i="103"/>
  <c r="M26" i="103" s="1"/>
  <c r="L27" i="103"/>
  <c r="K27" i="103"/>
  <c r="J27" i="103"/>
  <c r="J26" i="103" s="1"/>
  <c r="E27" i="103"/>
  <c r="E26" i="103" s="1"/>
  <c r="D27" i="103"/>
  <c r="D26" i="103" s="1"/>
  <c r="F24" i="103"/>
  <c r="O24" i="103" s="1"/>
  <c r="M23" i="103"/>
  <c r="J23" i="103"/>
  <c r="E23" i="103"/>
  <c r="D23" i="103"/>
  <c r="F23" i="103" s="1"/>
  <c r="F22" i="103"/>
  <c r="M21" i="103"/>
  <c r="J21" i="103"/>
  <c r="J20" i="103" s="1"/>
  <c r="J19" i="103" s="1"/>
  <c r="J18" i="103" s="1"/>
  <c r="E21" i="103"/>
  <c r="D21" i="103"/>
  <c r="L20" i="103"/>
  <c r="K20" i="103"/>
  <c r="L17" i="103"/>
  <c r="K17" i="103"/>
  <c r="F17" i="103"/>
  <c r="O17" i="103" s="1"/>
  <c r="L16" i="103"/>
  <c r="K16" i="103"/>
  <c r="F16" i="103"/>
  <c r="O16" i="103" s="1"/>
  <c r="M15" i="103"/>
  <c r="M14" i="103" s="1"/>
  <c r="J15" i="103"/>
  <c r="J14" i="103" s="1"/>
  <c r="J13" i="103" s="1"/>
  <c r="E15" i="103"/>
  <c r="E14" i="103" s="1"/>
  <c r="E13" i="103" s="1"/>
  <c r="D15" i="103"/>
  <c r="L12" i="103"/>
  <c r="K12" i="103"/>
  <c r="H189" i="101"/>
  <c r="H188" i="101" s="1"/>
  <c r="G189" i="101"/>
  <c r="G188" i="101" s="1"/>
  <c r="F189" i="101"/>
  <c r="F188" i="101" s="1"/>
  <c r="E189" i="101"/>
  <c r="E188" i="101" s="1"/>
  <c r="D189" i="101"/>
  <c r="D188" i="101" s="1"/>
  <c r="F183" i="101"/>
  <c r="H176" i="101"/>
  <c r="H175" i="101" s="1"/>
  <c r="G176" i="101"/>
  <c r="G175" i="101" s="1"/>
  <c r="F176" i="101"/>
  <c r="F175" i="101" s="1"/>
  <c r="E176" i="101"/>
  <c r="E175" i="101" s="1"/>
  <c r="D176" i="101"/>
  <c r="D175" i="101"/>
  <c r="H172" i="101"/>
  <c r="H171" i="101" s="1"/>
  <c r="G172" i="101"/>
  <c r="G171" i="101" s="1"/>
  <c r="F172" i="101"/>
  <c r="F171" i="101" s="1"/>
  <c r="E172" i="101"/>
  <c r="E171" i="101" s="1"/>
  <c r="D172" i="101"/>
  <c r="D171" i="101" s="1"/>
  <c r="F156" i="101"/>
  <c r="E156" i="101"/>
  <c r="H139" i="101"/>
  <c r="H138" i="101" s="1"/>
  <c r="G139" i="101"/>
  <c r="G138" i="101" s="1"/>
  <c r="F139" i="101"/>
  <c r="F138" i="101" s="1"/>
  <c r="E139" i="101"/>
  <c r="E138" i="101" s="1"/>
  <c r="D139" i="101"/>
  <c r="D138" i="101" s="1"/>
  <c r="D137" i="101" s="1"/>
  <c r="D136" i="101"/>
  <c r="D135" i="101" s="1"/>
  <c r="D134" i="101" s="1"/>
  <c r="D133" i="101" s="1"/>
  <c r="H135" i="101"/>
  <c r="H134" i="101" s="1"/>
  <c r="H133" i="101" s="1"/>
  <c r="G135" i="101"/>
  <c r="G134" i="101" s="1"/>
  <c r="G133" i="101" s="1"/>
  <c r="F135" i="101"/>
  <c r="F134" i="101" s="1"/>
  <c r="F133" i="101" s="1"/>
  <c r="E135" i="101"/>
  <c r="E134" i="101"/>
  <c r="E133" i="101" s="1"/>
  <c r="H128" i="101"/>
  <c r="G128" i="101"/>
  <c r="F128" i="101"/>
  <c r="E128" i="101"/>
  <c r="D128" i="101"/>
  <c r="H127" i="101"/>
  <c r="H126" i="101" s="1"/>
  <c r="H115" i="101" s="1"/>
  <c r="G127" i="101"/>
  <c r="F127" i="101"/>
  <c r="E127" i="101"/>
  <c r="D127" i="101"/>
  <c r="F122" i="101"/>
  <c r="H113" i="101"/>
  <c r="H112" i="101" s="1"/>
  <c r="G113" i="101"/>
  <c r="G112" i="101" s="1"/>
  <c r="F113" i="101"/>
  <c r="F112" i="101" s="1"/>
  <c r="E113" i="101"/>
  <c r="E112" i="101" s="1"/>
  <c r="D113" i="101"/>
  <c r="D112" i="101" s="1"/>
  <c r="H109" i="101"/>
  <c r="G109" i="101"/>
  <c r="F109" i="101"/>
  <c r="E109" i="101"/>
  <c r="D109" i="101"/>
  <c r="H107" i="101"/>
  <c r="G107" i="101"/>
  <c r="F107" i="101"/>
  <c r="E107" i="101"/>
  <c r="D107" i="101"/>
  <c r="H103" i="101"/>
  <c r="G103" i="101"/>
  <c r="F103" i="101"/>
  <c r="E103" i="101"/>
  <c r="D103" i="101"/>
  <c r="H101" i="101"/>
  <c r="G101" i="101"/>
  <c r="F101" i="101"/>
  <c r="E101" i="101"/>
  <c r="D101" i="101"/>
  <c r="H97" i="101"/>
  <c r="G97" i="101"/>
  <c r="F97" i="101"/>
  <c r="E97" i="101"/>
  <c r="D97" i="101"/>
  <c r="H92" i="101"/>
  <c r="G92" i="101"/>
  <c r="F92" i="101"/>
  <c r="E92" i="101"/>
  <c r="D92" i="101"/>
  <c r="H90" i="101"/>
  <c r="G90" i="101"/>
  <c r="F90" i="101"/>
  <c r="E90" i="101"/>
  <c r="D90" i="101"/>
  <c r="H87" i="101"/>
  <c r="G87" i="101"/>
  <c r="F87" i="101"/>
  <c r="E87" i="101"/>
  <c r="D87" i="101"/>
  <c r="F83" i="101"/>
  <c r="H71" i="101"/>
  <c r="G71" i="101"/>
  <c r="F71" i="101"/>
  <c r="E71" i="101"/>
  <c r="D71" i="101"/>
  <c r="H66" i="101"/>
  <c r="G66" i="101"/>
  <c r="F66" i="101"/>
  <c r="E66" i="101"/>
  <c r="D66" i="101"/>
  <c r="H64" i="101"/>
  <c r="G64" i="101"/>
  <c r="F64" i="101"/>
  <c r="E64" i="101"/>
  <c r="D64" i="101"/>
  <c r="H61" i="101"/>
  <c r="G61" i="101"/>
  <c r="G60" i="101" s="1"/>
  <c r="F61" i="101"/>
  <c r="F60" i="101" s="1"/>
  <c r="E61" i="101"/>
  <c r="E60" i="101" s="1"/>
  <c r="D61" i="101"/>
  <c r="D60" i="101" s="1"/>
  <c r="H60" i="101"/>
  <c r="G54" i="101"/>
  <c r="G83" i="101" s="1"/>
  <c r="G122" i="101" s="1"/>
  <c r="G156" i="101" s="1"/>
  <c r="G183" i="101" s="1"/>
  <c r="F54" i="101"/>
  <c r="E54" i="101"/>
  <c r="E83" i="101" s="1"/>
  <c r="E122" i="101" s="1"/>
  <c r="E183" i="101" s="1"/>
  <c r="H42" i="101"/>
  <c r="G42" i="101"/>
  <c r="F42" i="101"/>
  <c r="E42" i="101"/>
  <c r="D42" i="101"/>
  <c r="H38" i="101"/>
  <c r="H37" i="101" s="1"/>
  <c r="G38" i="101"/>
  <c r="G37" i="101" s="1"/>
  <c r="F38" i="101"/>
  <c r="E38" i="101"/>
  <c r="D38" i="101"/>
  <c r="E36" i="101"/>
  <c r="E34" i="101" s="1"/>
  <c r="H34" i="101"/>
  <c r="G34" i="101"/>
  <c r="F34" i="101"/>
  <c r="D34" i="101"/>
  <c r="H30" i="101"/>
  <c r="G30" i="101"/>
  <c r="F30" i="101"/>
  <c r="E30" i="101"/>
  <c r="D30" i="101"/>
  <c r="H22" i="101"/>
  <c r="G22" i="101"/>
  <c r="F22" i="101"/>
  <c r="E22" i="101"/>
  <c r="D22" i="101"/>
  <c r="H19" i="101"/>
  <c r="G19" i="101"/>
  <c r="F19" i="101"/>
  <c r="E19" i="101"/>
  <c r="D19" i="101"/>
  <c r="H15" i="101"/>
  <c r="G15" i="101"/>
  <c r="F15" i="101"/>
  <c r="E15" i="101"/>
  <c r="D15" i="101"/>
  <c r="E20" i="103" l="1"/>
  <c r="E19" i="103" s="1"/>
  <c r="E18" i="103" s="1"/>
  <c r="E12" i="103" s="1"/>
  <c r="F37" i="101"/>
  <c r="E137" i="101"/>
  <c r="E63" i="101"/>
  <c r="D95" i="108"/>
  <c r="F95" i="108" s="1"/>
  <c r="F48" i="103"/>
  <c r="O48" i="103" s="1"/>
  <c r="F15" i="108"/>
  <c r="D126" i="101"/>
  <c r="D115" i="101" s="1"/>
  <c r="D111" i="101" s="1"/>
  <c r="G126" i="101"/>
  <c r="G115" i="101" s="1"/>
  <c r="G111" i="101" s="1"/>
  <c r="G38" i="108"/>
  <c r="G37" i="108" s="1"/>
  <c r="G36" i="108" s="1"/>
  <c r="D37" i="101"/>
  <c r="E126" i="101"/>
  <c r="E115" i="101" s="1"/>
  <c r="E111" i="101" s="1"/>
  <c r="J25" i="103"/>
  <c r="G11" i="108"/>
  <c r="G10" i="108" s="1"/>
  <c r="G9" i="108" s="1"/>
  <c r="F56" i="108"/>
  <c r="F61" i="108"/>
  <c r="E37" i="101"/>
  <c r="M20" i="103"/>
  <c r="J12" i="103"/>
  <c r="J59" i="103" s="1"/>
  <c r="F21" i="103"/>
  <c r="E14" i="101"/>
  <c r="D14" i="101"/>
  <c r="F126" i="101"/>
  <c r="F115" i="101" s="1"/>
  <c r="F111" i="101" s="1"/>
  <c r="L59" i="103"/>
  <c r="F32" i="103"/>
  <c r="F49" i="103"/>
  <c r="O49" i="103" s="1"/>
  <c r="D18" i="108"/>
  <c r="E38" i="108"/>
  <c r="E37" i="108" s="1"/>
  <c r="E36" i="108" s="1"/>
  <c r="K59" i="103"/>
  <c r="G14" i="101"/>
  <c r="G13" i="101" s="1"/>
  <c r="G12" i="101" s="1"/>
  <c r="E25" i="103"/>
  <c r="F14" i="101"/>
  <c r="F13" i="101" s="1"/>
  <c r="F12" i="101" s="1"/>
  <c r="H14" i="101"/>
  <c r="H13" i="101" s="1"/>
  <c r="H12" i="101" s="1"/>
  <c r="H63" i="101"/>
  <c r="H59" i="101" s="1"/>
  <c r="H58" i="101" s="1"/>
  <c r="F63" i="101"/>
  <c r="H111" i="101"/>
  <c r="F137" i="101"/>
  <c r="E88" i="108"/>
  <c r="G137" i="101"/>
  <c r="F27" i="103"/>
  <c r="O27" i="103" s="1"/>
  <c r="F108" i="108"/>
  <c r="D63" i="101"/>
  <c r="D59" i="101" s="1"/>
  <c r="D58" i="101" s="1"/>
  <c r="G63" i="101"/>
  <c r="G59" i="101" s="1"/>
  <c r="G58" i="101" s="1"/>
  <c r="F15" i="103"/>
  <c r="D12" i="108"/>
  <c r="F12" i="108" s="1"/>
  <c r="F42" i="108"/>
  <c r="D38" i="108"/>
  <c r="D37" i="108" s="1"/>
  <c r="E115" i="123"/>
  <c r="F9" i="123"/>
  <c r="F115" i="123" s="1"/>
  <c r="E9" i="116"/>
  <c r="F10" i="116"/>
  <c r="G88" i="108"/>
  <c r="F89" i="108"/>
  <c r="D82" i="108"/>
  <c r="F82" i="108" s="1"/>
  <c r="F83" i="108"/>
  <c r="F48" i="108"/>
  <c r="F90" i="108"/>
  <c r="D99" i="108"/>
  <c r="F99" i="108" s="1"/>
  <c r="F19" i="108"/>
  <c r="F84" i="108"/>
  <c r="F109" i="108"/>
  <c r="M19" i="103"/>
  <c r="M13" i="103"/>
  <c r="D25" i="103"/>
  <c r="O15" i="103"/>
  <c r="M25" i="103"/>
  <c r="O23" i="103"/>
  <c r="F52" i="103"/>
  <c r="O52" i="103" s="1"/>
  <c r="O51" i="103"/>
  <c r="D14" i="103"/>
  <c r="D20" i="103"/>
  <c r="F26" i="103"/>
  <c r="O26" i="103" s="1"/>
  <c r="F33" i="103"/>
  <c r="F59" i="101"/>
  <c r="F58" i="101" s="1"/>
  <c r="H137" i="101"/>
  <c r="E59" i="101"/>
  <c r="E58" i="101" s="1"/>
  <c r="F115" i="99"/>
  <c r="F114" i="99"/>
  <c r="F113" i="99"/>
  <c r="F112" i="99"/>
  <c r="F111" i="99"/>
  <c r="G110" i="99"/>
  <c r="G109" i="99" s="1"/>
  <c r="E110" i="99"/>
  <c r="E109" i="99" s="1"/>
  <c r="D110" i="99"/>
  <c r="D109" i="99" s="1"/>
  <c r="F102" i="99"/>
  <c r="G101" i="99"/>
  <c r="G100" i="99" s="1"/>
  <c r="E101" i="99"/>
  <c r="E100" i="99" s="1"/>
  <c r="D101" i="99"/>
  <c r="D100" i="99" s="1"/>
  <c r="F99" i="99"/>
  <c r="F98" i="99"/>
  <c r="G97" i="99"/>
  <c r="G96" i="99" s="1"/>
  <c r="E97" i="99"/>
  <c r="E96" i="99" s="1"/>
  <c r="D97" i="99"/>
  <c r="F95" i="99"/>
  <c r="F94" i="99"/>
  <c r="F93" i="99"/>
  <c r="F92" i="99"/>
  <c r="G91" i="99"/>
  <c r="G90" i="99" s="1"/>
  <c r="E91" i="99"/>
  <c r="E90" i="99" s="1"/>
  <c r="D91" i="99"/>
  <c r="D90" i="99" s="1"/>
  <c r="F88" i="99"/>
  <c r="F87" i="99"/>
  <c r="F86" i="99"/>
  <c r="G85" i="99"/>
  <c r="E85" i="99"/>
  <c r="E84" i="99" s="1"/>
  <c r="E83" i="99" s="1"/>
  <c r="D85" i="99"/>
  <c r="D84" i="99" s="1"/>
  <c r="G84" i="99"/>
  <c r="G83" i="99" s="1"/>
  <c r="F82" i="99"/>
  <c r="G81" i="99"/>
  <c r="E81" i="99"/>
  <c r="D81" i="99"/>
  <c r="F72" i="99"/>
  <c r="F71" i="99"/>
  <c r="G70" i="99"/>
  <c r="E70" i="99"/>
  <c r="D70" i="99"/>
  <c r="F69" i="99"/>
  <c r="F68" i="99"/>
  <c r="G67" i="99"/>
  <c r="E67" i="99"/>
  <c r="D67" i="99"/>
  <c r="F66" i="99"/>
  <c r="G65" i="99"/>
  <c r="E65" i="99"/>
  <c r="D65" i="99"/>
  <c r="F64" i="99"/>
  <c r="F63" i="99"/>
  <c r="G62" i="99"/>
  <c r="E62" i="99"/>
  <c r="D62" i="99"/>
  <c r="G60" i="99"/>
  <c r="E60" i="99"/>
  <c r="D60" i="99"/>
  <c r="F59" i="99"/>
  <c r="F58" i="99"/>
  <c r="G57" i="99"/>
  <c r="E57" i="99"/>
  <c r="D57" i="99"/>
  <c r="F56" i="99"/>
  <c r="F55" i="99"/>
  <c r="F54" i="99"/>
  <c r="F53" i="99"/>
  <c r="F52" i="99"/>
  <c r="F51" i="99"/>
  <c r="F50" i="99"/>
  <c r="G49" i="99"/>
  <c r="E49" i="99"/>
  <c r="D49" i="99"/>
  <c r="F48" i="99"/>
  <c r="F47" i="99"/>
  <c r="F46" i="99"/>
  <c r="F45" i="99"/>
  <c r="F44" i="99"/>
  <c r="G43" i="99"/>
  <c r="E43" i="99"/>
  <c r="D43" i="99"/>
  <c r="F42" i="99"/>
  <c r="F41" i="99"/>
  <c r="G40" i="99"/>
  <c r="E40" i="99"/>
  <c r="D40" i="99"/>
  <c r="G34" i="99"/>
  <c r="G78" i="99" s="1"/>
  <c r="G107" i="99" s="1"/>
  <c r="F34" i="99"/>
  <c r="F78" i="99" s="1"/>
  <c r="F107" i="99" s="1"/>
  <c r="F27" i="99"/>
  <c r="F26" i="99"/>
  <c r="F25" i="99"/>
  <c r="G24" i="99"/>
  <c r="E24" i="99"/>
  <c r="D24" i="99"/>
  <c r="F23" i="99"/>
  <c r="F22" i="99"/>
  <c r="F21" i="99"/>
  <c r="G20" i="99"/>
  <c r="E20" i="99"/>
  <c r="D20" i="99"/>
  <c r="F18" i="99"/>
  <c r="F17" i="99"/>
  <c r="G16" i="99"/>
  <c r="E16" i="99"/>
  <c r="F16" i="99" s="1"/>
  <c r="D16" i="99"/>
  <c r="F15" i="99"/>
  <c r="G14" i="99"/>
  <c r="E14" i="99"/>
  <c r="E13" i="99" s="1"/>
  <c r="D14" i="99"/>
  <c r="D13" i="99" s="1"/>
  <c r="G13" i="99"/>
  <c r="I59" i="97"/>
  <c r="F58" i="97"/>
  <c r="F57" i="97"/>
  <c r="F56" i="97"/>
  <c r="F55" i="97"/>
  <c r="F54" i="97"/>
  <c r="F53" i="97"/>
  <c r="O53" i="97" s="1"/>
  <c r="M52" i="97"/>
  <c r="M51" i="97" s="1"/>
  <c r="P51" i="97" s="1"/>
  <c r="J52" i="97"/>
  <c r="J51" i="97" s="1"/>
  <c r="E52" i="97"/>
  <c r="E51" i="97" s="1"/>
  <c r="D52" i="97"/>
  <c r="D51" i="97" s="1"/>
  <c r="L51" i="97"/>
  <c r="L25" i="97" s="1"/>
  <c r="K51" i="97"/>
  <c r="K25" i="97" s="1"/>
  <c r="F50" i="97"/>
  <c r="M49" i="97"/>
  <c r="J49" i="97"/>
  <c r="J48" i="97" s="1"/>
  <c r="E49" i="97"/>
  <c r="E48" i="97" s="1"/>
  <c r="D49" i="97"/>
  <c r="D48" i="97" s="1"/>
  <c r="M44" i="97"/>
  <c r="J44" i="97"/>
  <c r="F44" i="97"/>
  <c r="F36" i="97"/>
  <c r="F35" i="97"/>
  <c r="F34" i="97"/>
  <c r="L33" i="97"/>
  <c r="K33" i="97"/>
  <c r="E33" i="97"/>
  <c r="E32" i="97" s="1"/>
  <c r="D33" i="97"/>
  <c r="D32" i="97" s="1"/>
  <c r="F31" i="97"/>
  <c r="F30" i="97"/>
  <c r="F29" i="97"/>
  <c r="F28" i="97"/>
  <c r="O28" i="97" s="1"/>
  <c r="M27" i="97"/>
  <c r="M26" i="97" s="1"/>
  <c r="L27" i="97"/>
  <c r="K27" i="97"/>
  <c r="J27" i="97"/>
  <c r="J26" i="97" s="1"/>
  <c r="E27" i="97"/>
  <c r="E26" i="97" s="1"/>
  <c r="D27" i="97"/>
  <c r="D26" i="97" s="1"/>
  <c r="F24" i="97"/>
  <c r="O24" i="97" s="1"/>
  <c r="M23" i="97"/>
  <c r="J23" i="97"/>
  <c r="E23" i="97"/>
  <c r="D23" i="97"/>
  <c r="F22" i="97"/>
  <c r="M21" i="97"/>
  <c r="J21" i="97"/>
  <c r="E21" i="97"/>
  <c r="D21" i="97"/>
  <c r="L20" i="97"/>
  <c r="K20" i="97"/>
  <c r="L17" i="97"/>
  <c r="K17" i="97"/>
  <c r="F17" i="97"/>
  <c r="O17" i="97" s="1"/>
  <c r="L16" i="97"/>
  <c r="K16" i="97"/>
  <c r="F16" i="97"/>
  <c r="O16" i="97" s="1"/>
  <c r="M15" i="97"/>
  <c r="J15" i="97"/>
  <c r="J14" i="97" s="1"/>
  <c r="J13" i="97" s="1"/>
  <c r="E15" i="97"/>
  <c r="E14" i="97" s="1"/>
  <c r="E13" i="97" s="1"/>
  <c r="D15" i="97"/>
  <c r="F15" i="97" s="1"/>
  <c r="L12" i="97"/>
  <c r="K12" i="97"/>
  <c r="H189" i="95"/>
  <c r="H188" i="95" s="1"/>
  <c r="G189" i="95"/>
  <c r="G188" i="95" s="1"/>
  <c r="F189" i="95"/>
  <c r="F188" i="95" s="1"/>
  <c r="E189" i="95"/>
  <c r="E188" i="95" s="1"/>
  <c r="D189" i="95"/>
  <c r="F183" i="95"/>
  <c r="H176" i="95"/>
  <c r="H175" i="95" s="1"/>
  <c r="G176" i="95"/>
  <c r="G175" i="95" s="1"/>
  <c r="F176" i="95"/>
  <c r="F175" i="95" s="1"/>
  <c r="E176" i="95"/>
  <c r="E175" i="95" s="1"/>
  <c r="D176" i="95"/>
  <c r="H172" i="95"/>
  <c r="H171" i="95" s="1"/>
  <c r="G172" i="95"/>
  <c r="G171" i="95" s="1"/>
  <c r="F172" i="95"/>
  <c r="F171" i="95" s="1"/>
  <c r="E172" i="95"/>
  <c r="E171" i="95" s="1"/>
  <c r="D172" i="95"/>
  <c r="D171" i="95" s="1"/>
  <c r="F156" i="95"/>
  <c r="E156" i="95"/>
  <c r="H139" i="95"/>
  <c r="H138" i="95" s="1"/>
  <c r="G139" i="95"/>
  <c r="G138" i="95" s="1"/>
  <c r="F139" i="95"/>
  <c r="F138" i="95" s="1"/>
  <c r="E139" i="95"/>
  <c r="E138" i="95" s="1"/>
  <c r="D139" i="95"/>
  <c r="D138" i="95"/>
  <c r="D136" i="95"/>
  <c r="D135" i="95" s="1"/>
  <c r="H135" i="95"/>
  <c r="H134" i="95" s="1"/>
  <c r="H133" i="95" s="1"/>
  <c r="G135" i="95"/>
  <c r="G134" i="95" s="1"/>
  <c r="G133" i="95" s="1"/>
  <c r="F135" i="95"/>
  <c r="F134" i="95" s="1"/>
  <c r="F133" i="95" s="1"/>
  <c r="E135" i="95"/>
  <c r="E134" i="95" s="1"/>
  <c r="E133" i="95" s="1"/>
  <c r="H128" i="95"/>
  <c r="G128" i="95"/>
  <c r="F128" i="95"/>
  <c r="E128" i="95"/>
  <c r="D128" i="95"/>
  <c r="H127" i="95"/>
  <c r="G127" i="95"/>
  <c r="F127" i="95"/>
  <c r="E127" i="95"/>
  <c r="E126" i="95" s="1"/>
  <c r="E115" i="95" s="1"/>
  <c r="D127" i="95"/>
  <c r="F122" i="95"/>
  <c r="H113" i="95"/>
  <c r="H112" i="95" s="1"/>
  <c r="G113" i="95"/>
  <c r="G112" i="95" s="1"/>
  <c r="F113" i="95"/>
  <c r="F112" i="95" s="1"/>
  <c r="E113" i="95"/>
  <c r="E112" i="95" s="1"/>
  <c r="D113" i="95"/>
  <c r="D112" i="95" s="1"/>
  <c r="H109" i="95"/>
  <c r="G109" i="95"/>
  <c r="F109" i="95"/>
  <c r="E109" i="95"/>
  <c r="D109" i="95"/>
  <c r="H107" i="95"/>
  <c r="G107" i="95"/>
  <c r="F107" i="95"/>
  <c r="E107" i="95"/>
  <c r="D107" i="95"/>
  <c r="H103" i="95"/>
  <c r="G103" i="95"/>
  <c r="F103" i="95"/>
  <c r="E103" i="95"/>
  <c r="D103" i="95"/>
  <c r="H101" i="95"/>
  <c r="G101" i="95"/>
  <c r="F101" i="95"/>
  <c r="E101" i="95"/>
  <c r="D101" i="95"/>
  <c r="H97" i="95"/>
  <c r="G97" i="95"/>
  <c r="F97" i="95"/>
  <c r="E97" i="95"/>
  <c r="D97" i="95"/>
  <c r="H92" i="95"/>
  <c r="G92" i="95"/>
  <c r="F92" i="95"/>
  <c r="E92" i="95"/>
  <c r="D92" i="95"/>
  <c r="H90" i="95"/>
  <c r="G90" i="95"/>
  <c r="F90" i="95"/>
  <c r="E90" i="95"/>
  <c r="D90" i="95"/>
  <c r="H87" i="95"/>
  <c r="G87" i="95"/>
  <c r="F87" i="95"/>
  <c r="E87" i="95"/>
  <c r="D87" i="95"/>
  <c r="F83" i="95"/>
  <c r="H71" i="95"/>
  <c r="G71" i="95"/>
  <c r="F71" i="95"/>
  <c r="E71" i="95"/>
  <c r="D71" i="95"/>
  <c r="H66" i="95"/>
  <c r="G66" i="95"/>
  <c r="F66" i="95"/>
  <c r="E66" i="95"/>
  <c r="D66" i="95"/>
  <c r="H64" i="95"/>
  <c r="G64" i="95"/>
  <c r="F64" i="95"/>
  <c r="E64" i="95"/>
  <c r="D64" i="95"/>
  <c r="H61" i="95"/>
  <c r="H60" i="95" s="1"/>
  <c r="G61" i="95"/>
  <c r="G60" i="95" s="1"/>
  <c r="F61" i="95"/>
  <c r="F60" i="95" s="1"/>
  <c r="E61" i="95"/>
  <c r="E60" i="95" s="1"/>
  <c r="D61" i="95"/>
  <c r="D60" i="95" s="1"/>
  <c r="G54" i="95"/>
  <c r="G83" i="95" s="1"/>
  <c r="G122" i="95" s="1"/>
  <c r="G156" i="95" s="1"/>
  <c r="G183" i="95" s="1"/>
  <c r="F54" i="95"/>
  <c r="E54" i="95"/>
  <c r="E83" i="95" s="1"/>
  <c r="E122" i="95" s="1"/>
  <c r="E183" i="95" s="1"/>
  <c r="H42" i="95"/>
  <c r="G42" i="95"/>
  <c r="F42" i="95"/>
  <c r="E42" i="95"/>
  <c r="D42" i="95"/>
  <c r="H38" i="95"/>
  <c r="G38" i="95"/>
  <c r="F38" i="95"/>
  <c r="E38" i="95"/>
  <c r="D38" i="95"/>
  <c r="H34" i="95"/>
  <c r="G34" i="95"/>
  <c r="F34" i="95"/>
  <c r="E34" i="95"/>
  <c r="D34" i="95"/>
  <c r="H30" i="95"/>
  <c r="G30" i="95"/>
  <c r="F30" i="95"/>
  <c r="E30" i="95"/>
  <c r="D30" i="95"/>
  <c r="H22" i="95"/>
  <c r="G22" i="95"/>
  <c r="F22" i="95"/>
  <c r="E22" i="95"/>
  <c r="D22" i="95"/>
  <c r="H19" i="95"/>
  <c r="G19" i="95"/>
  <c r="F19" i="95"/>
  <c r="E19" i="95"/>
  <c r="D19" i="95"/>
  <c r="H15" i="95"/>
  <c r="G15" i="95"/>
  <c r="F15" i="95"/>
  <c r="E15" i="95"/>
  <c r="D15" i="95"/>
  <c r="F62" i="99" l="1"/>
  <c r="F97" i="99"/>
  <c r="F67" i="99"/>
  <c r="E13" i="101"/>
  <c r="E12" i="101" s="1"/>
  <c r="G115" i="108"/>
  <c r="G126" i="95"/>
  <c r="G115" i="95" s="1"/>
  <c r="F43" i="99"/>
  <c r="F49" i="99"/>
  <c r="F70" i="99"/>
  <c r="D96" i="99"/>
  <c r="F96" i="99" s="1"/>
  <c r="D14" i="95"/>
  <c r="E39" i="99"/>
  <c r="E38" i="99" s="1"/>
  <c r="E11" i="101"/>
  <c r="E195" i="101" s="1"/>
  <c r="F51" i="97"/>
  <c r="F60" i="99"/>
  <c r="F65" i="99"/>
  <c r="F100" i="99"/>
  <c r="F38" i="108"/>
  <c r="F126" i="95"/>
  <c r="F115" i="95" s="1"/>
  <c r="F111" i="95" s="1"/>
  <c r="D11" i="108"/>
  <c r="D13" i="101"/>
  <c r="D12" i="101" s="1"/>
  <c r="D11" i="101" s="1"/>
  <c r="D195" i="101" s="1"/>
  <c r="F109" i="99"/>
  <c r="F24" i="99"/>
  <c r="D39" i="99"/>
  <c r="F39" i="99" s="1"/>
  <c r="E37" i="95"/>
  <c r="H37" i="95"/>
  <c r="H126" i="95"/>
  <c r="H115" i="95" s="1"/>
  <c r="H111" i="95" s="1"/>
  <c r="D19" i="99"/>
  <c r="F57" i="99"/>
  <c r="F25" i="103"/>
  <c r="O25" i="103" s="1"/>
  <c r="F37" i="95"/>
  <c r="E137" i="95"/>
  <c r="F40" i="99"/>
  <c r="G37" i="95"/>
  <c r="D20" i="97"/>
  <c r="G19" i="99"/>
  <c r="G12" i="99" s="1"/>
  <c r="G11" i="99" s="1"/>
  <c r="G39" i="99"/>
  <c r="G38" i="99" s="1"/>
  <c r="G37" i="99" s="1"/>
  <c r="E27" i="108"/>
  <c r="H11" i="101"/>
  <c r="H195" i="101" s="1"/>
  <c r="E59" i="103"/>
  <c r="E89" i="99"/>
  <c r="F101" i="99"/>
  <c r="E14" i="95"/>
  <c r="E111" i="95"/>
  <c r="D14" i="97"/>
  <c r="F81" i="99"/>
  <c r="E115" i="116"/>
  <c r="F9" i="116"/>
  <c r="F115" i="116" s="1"/>
  <c r="D88" i="108"/>
  <c r="F88" i="108" s="1"/>
  <c r="D10" i="108"/>
  <c r="E18" i="108"/>
  <c r="F27" i="108"/>
  <c r="D36" i="108"/>
  <c r="F36" i="108" s="1"/>
  <c r="F37" i="108"/>
  <c r="F20" i="103"/>
  <c r="O20" i="103" s="1"/>
  <c r="D19" i="103"/>
  <c r="F14" i="103"/>
  <c r="O14" i="103" s="1"/>
  <c r="D13" i="103"/>
  <c r="M18" i="103"/>
  <c r="G11" i="101"/>
  <c r="G195" i="101" s="1"/>
  <c r="F11" i="101"/>
  <c r="F195" i="101" s="1"/>
  <c r="E37" i="99"/>
  <c r="E28" i="99"/>
  <c r="F28" i="99" s="1"/>
  <c r="F90" i="99"/>
  <c r="D89" i="99"/>
  <c r="D12" i="99"/>
  <c r="F13" i="99"/>
  <c r="G89" i="99"/>
  <c r="D83" i="99"/>
  <c r="F83" i="99" s="1"/>
  <c r="F84" i="99"/>
  <c r="F91" i="99"/>
  <c r="F20" i="99"/>
  <c r="F85" i="99"/>
  <c r="F14" i="99"/>
  <c r="F110" i="99"/>
  <c r="F32" i="97"/>
  <c r="J20" i="97"/>
  <c r="J19" i="97" s="1"/>
  <c r="J18" i="97" s="1"/>
  <c r="J12" i="97" s="1"/>
  <c r="E25" i="97"/>
  <c r="F27" i="97"/>
  <c r="O27" i="97" s="1"/>
  <c r="F49" i="97"/>
  <c r="O49" i="97" s="1"/>
  <c r="F33" i="97"/>
  <c r="E20" i="97"/>
  <c r="E19" i="97" s="1"/>
  <c r="E18" i="97" s="1"/>
  <c r="E12" i="97" s="1"/>
  <c r="F52" i="97"/>
  <c r="O52" i="97" s="1"/>
  <c r="K59" i="97"/>
  <c r="O58" i="97"/>
  <c r="F23" i="97"/>
  <c r="O23" i="97" s="1"/>
  <c r="F48" i="97"/>
  <c r="L59" i="97"/>
  <c r="J25" i="97"/>
  <c r="F14" i="97"/>
  <c r="F26" i="97"/>
  <c r="O26" i="97" s="1"/>
  <c r="D25" i="97"/>
  <c r="D13" i="97"/>
  <c r="F21" i="97"/>
  <c r="O50" i="97"/>
  <c r="O54" i="97"/>
  <c r="O51" i="97"/>
  <c r="M14" i="97"/>
  <c r="O15" i="97"/>
  <c r="M20" i="97"/>
  <c r="M48" i="97"/>
  <c r="M25" i="97" s="1"/>
  <c r="E13" i="95"/>
  <c r="E12" i="95" s="1"/>
  <c r="H14" i="95"/>
  <c r="E63" i="95"/>
  <c r="E59" i="95" s="1"/>
  <c r="E58" i="95" s="1"/>
  <c r="F63" i="95"/>
  <c r="F59" i="95" s="1"/>
  <c r="F58" i="95" s="1"/>
  <c r="F14" i="95"/>
  <c r="F13" i="95" s="1"/>
  <c r="F12" i="95" s="1"/>
  <c r="D63" i="95"/>
  <c r="D59" i="95" s="1"/>
  <c r="G63" i="95"/>
  <c r="G59" i="95" s="1"/>
  <c r="G58" i="95" s="1"/>
  <c r="G14" i="95"/>
  <c r="H63" i="95"/>
  <c r="H59" i="95" s="1"/>
  <c r="H58" i="95" s="1"/>
  <c r="H137" i="95"/>
  <c r="F137" i="95"/>
  <c r="G111" i="95"/>
  <c r="G137" i="95"/>
  <c r="D175" i="95"/>
  <c r="D188" i="95"/>
  <c r="D134" i="95"/>
  <c r="D37" i="95"/>
  <c r="D13" i="95" s="1"/>
  <c r="D126" i="95"/>
  <c r="I59" i="93"/>
  <c r="F58" i="93"/>
  <c r="O58" i="93" s="1"/>
  <c r="F57" i="93"/>
  <c r="F56" i="93"/>
  <c r="F55" i="93"/>
  <c r="F54" i="93"/>
  <c r="O54" i="93" s="1"/>
  <c r="F53" i="93"/>
  <c r="O53" i="93" s="1"/>
  <c r="M52" i="93"/>
  <c r="J52" i="93"/>
  <c r="J51" i="93" s="1"/>
  <c r="E52" i="93"/>
  <c r="E51" i="93" s="1"/>
  <c r="D52" i="93"/>
  <c r="D51" i="93" s="1"/>
  <c r="L51" i="93"/>
  <c r="L25" i="93" s="1"/>
  <c r="K51" i="93"/>
  <c r="F50" i="93"/>
  <c r="O50" i="93" s="1"/>
  <c r="M49" i="93"/>
  <c r="M48" i="93" s="1"/>
  <c r="J49" i="93"/>
  <c r="J48" i="93" s="1"/>
  <c r="E49" i="93"/>
  <c r="E48" i="93" s="1"/>
  <c r="D49" i="93"/>
  <c r="D48" i="93"/>
  <c r="M44" i="93"/>
  <c r="J44" i="93"/>
  <c r="F44" i="93"/>
  <c r="F36" i="93"/>
  <c r="F35" i="93"/>
  <c r="F34" i="93"/>
  <c r="L33" i="93"/>
  <c r="K33" i="93"/>
  <c r="E33" i="93"/>
  <c r="E32" i="93" s="1"/>
  <c r="D33" i="93"/>
  <c r="D32" i="93" s="1"/>
  <c r="F32" i="93" s="1"/>
  <c r="F31" i="93"/>
  <c r="F30" i="93"/>
  <c r="F29" i="93"/>
  <c r="F28" i="93"/>
  <c r="O28" i="93" s="1"/>
  <c r="M27" i="93"/>
  <c r="M26" i="93" s="1"/>
  <c r="L27" i="93"/>
  <c r="K27" i="93"/>
  <c r="J27" i="93"/>
  <c r="J26" i="93" s="1"/>
  <c r="E27" i="93"/>
  <c r="E26" i="93" s="1"/>
  <c r="D27" i="93"/>
  <c r="K25" i="93"/>
  <c r="F24" i="93"/>
  <c r="O24" i="93" s="1"/>
  <c r="M23" i="93"/>
  <c r="J23" i="93"/>
  <c r="E23" i="93"/>
  <c r="D23" i="93"/>
  <c r="F22" i="93"/>
  <c r="M21" i="93"/>
  <c r="J21" i="93"/>
  <c r="E21" i="93"/>
  <c r="D21" i="93"/>
  <c r="D20" i="93" s="1"/>
  <c r="D19" i="93" s="1"/>
  <c r="L20" i="93"/>
  <c r="K20" i="93"/>
  <c r="L17" i="93"/>
  <c r="K17" i="93"/>
  <c r="F17" i="93"/>
  <c r="O17" i="93" s="1"/>
  <c r="L16" i="93"/>
  <c r="K16" i="93"/>
  <c r="F16" i="93"/>
  <c r="O16" i="93" s="1"/>
  <c r="M15" i="93"/>
  <c r="M14" i="93" s="1"/>
  <c r="J15" i="93"/>
  <c r="J14" i="93" s="1"/>
  <c r="J13" i="93" s="1"/>
  <c r="E15" i="93"/>
  <c r="E14" i="93" s="1"/>
  <c r="E13" i="93" s="1"/>
  <c r="D15" i="93"/>
  <c r="F15" i="93" s="1"/>
  <c r="D14" i="93"/>
  <c r="D13" i="93"/>
  <c r="L12" i="93"/>
  <c r="K12" i="93"/>
  <c r="K59" i="93" s="1"/>
  <c r="H189" i="92"/>
  <c r="H188" i="92" s="1"/>
  <c r="G189" i="92"/>
  <c r="G188" i="92" s="1"/>
  <c r="F189" i="92"/>
  <c r="F188" i="92" s="1"/>
  <c r="E189" i="92"/>
  <c r="E188" i="92" s="1"/>
  <c r="D189" i="92"/>
  <c r="D188" i="92" s="1"/>
  <c r="F183" i="92"/>
  <c r="H176" i="92"/>
  <c r="H175" i="92" s="1"/>
  <c r="G176" i="92"/>
  <c r="F176" i="92"/>
  <c r="F175" i="92" s="1"/>
  <c r="E176" i="92"/>
  <c r="E175" i="92" s="1"/>
  <c r="D176" i="92"/>
  <c r="D175" i="92" s="1"/>
  <c r="G175" i="92"/>
  <c r="H172" i="92"/>
  <c r="H171" i="92" s="1"/>
  <c r="G172" i="92"/>
  <c r="G171" i="92" s="1"/>
  <c r="F172" i="92"/>
  <c r="F171" i="92" s="1"/>
  <c r="E172" i="92"/>
  <c r="E171" i="92" s="1"/>
  <c r="D172" i="92"/>
  <c r="D171" i="92" s="1"/>
  <c r="F156" i="92"/>
  <c r="E156" i="92"/>
  <c r="H139" i="92"/>
  <c r="H138" i="92" s="1"/>
  <c r="G139" i="92"/>
  <c r="G138" i="92" s="1"/>
  <c r="F139" i="92"/>
  <c r="E139" i="92"/>
  <c r="E138" i="92" s="1"/>
  <c r="D139" i="92"/>
  <c r="D138" i="92" s="1"/>
  <c r="F138" i="92"/>
  <c r="D136" i="92"/>
  <c r="D135" i="92" s="1"/>
  <c r="D134" i="92" s="1"/>
  <c r="D133" i="92" s="1"/>
  <c r="H135" i="92"/>
  <c r="H134" i="92" s="1"/>
  <c r="H133" i="92" s="1"/>
  <c r="G135" i="92"/>
  <c r="G134" i="92" s="1"/>
  <c r="G133" i="92" s="1"/>
  <c r="F135" i="92"/>
  <c r="F134" i="92" s="1"/>
  <c r="F133" i="92" s="1"/>
  <c r="E135" i="92"/>
  <c r="E134" i="92"/>
  <c r="E133" i="92" s="1"/>
  <c r="H128" i="92"/>
  <c r="G128" i="92"/>
  <c r="F128" i="92"/>
  <c r="E128" i="92"/>
  <c r="D128" i="92"/>
  <c r="H127" i="92"/>
  <c r="G127" i="92"/>
  <c r="F127" i="92"/>
  <c r="E127" i="92"/>
  <c r="E126" i="92" s="1"/>
  <c r="E115" i="92" s="1"/>
  <c r="D127" i="92"/>
  <c r="F122" i="92"/>
  <c r="H113" i="92"/>
  <c r="H112" i="92" s="1"/>
  <c r="G113" i="92"/>
  <c r="F113" i="92"/>
  <c r="E113" i="92"/>
  <c r="E112" i="92" s="1"/>
  <c r="D113" i="92"/>
  <c r="G112" i="92"/>
  <c r="F112" i="92"/>
  <c r="D112" i="92"/>
  <c r="H109" i="92"/>
  <c r="G109" i="92"/>
  <c r="F109" i="92"/>
  <c r="E109" i="92"/>
  <c r="D109" i="92"/>
  <c r="H107" i="92"/>
  <c r="G107" i="92"/>
  <c r="F107" i="92"/>
  <c r="E107" i="92"/>
  <c r="D107" i="92"/>
  <c r="H103" i="92"/>
  <c r="G103" i="92"/>
  <c r="F103" i="92"/>
  <c r="E103" i="92"/>
  <c r="D103" i="92"/>
  <c r="H101" i="92"/>
  <c r="G101" i="92"/>
  <c r="F101" i="92"/>
  <c r="E101" i="92"/>
  <c r="D101" i="92"/>
  <c r="H97" i="92"/>
  <c r="G97" i="92"/>
  <c r="F97" i="92"/>
  <c r="E97" i="92"/>
  <c r="D97" i="92"/>
  <c r="H92" i="92"/>
  <c r="G92" i="92"/>
  <c r="F92" i="92"/>
  <c r="E92" i="92"/>
  <c r="D92" i="92"/>
  <c r="H90" i="92"/>
  <c r="G90" i="92"/>
  <c r="F90" i="92"/>
  <c r="E90" i="92"/>
  <c r="D90" i="92"/>
  <c r="H87" i="92"/>
  <c r="G87" i="92"/>
  <c r="F87" i="92"/>
  <c r="E87" i="92"/>
  <c r="D87" i="92"/>
  <c r="F83" i="92"/>
  <c r="H71" i="92"/>
  <c r="G71" i="92"/>
  <c r="F71" i="92"/>
  <c r="E71" i="92"/>
  <c r="D71" i="92"/>
  <c r="H66" i="92"/>
  <c r="G66" i="92"/>
  <c r="F66" i="92"/>
  <c r="E66" i="92"/>
  <c r="D66" i="92"/>
  <c r="H64" i="92"/>
  <c r="G64" i="92"/>
  <c r="F64" i="92"/>
  <c r="E64" i="92"/>
  <c r="D64" i="92"/>
  <c r="H61" i="92"/>
  <c r="H60" i="92" s="1"/>
  <c r="G61" i="92"/>
  <c r="G60" i="92" s="1"/>
  <c r="F61" i="92"/>
  <c r="F60" i="92" s="1"/>
  <c r="E61" i="92"/>
  <c r="D61" i="92"/>
  <c r="E60" i="92"/>
  <c r="D60" i="92"/>
  <c r="G54" i="92"/>
  <c r="G83" i="92" s="1"/>
  <c r="G122" i="92" s="1"/>
  <c r="G156" i="92" s="1"/>
  <c r="G183" i="92" s="1"/>
  <c r="F54" i="92"/>
  <c r="E54" i="92"/>
  <c r="E83" i="92" s="1"/>
  <c r="E122" i="92" s="1"/>
  <c r="E183" i="92" s="1"/>
  <c r="H42" i="92"/>
  <c r="G42" i="92"/>
  <c r="F42" i="92"/>
  <c r="E42" i="92"/>
  <c r="D42" i="92"/>
  <c r="H38" i="92"/>
  <c r="H37" i="92" s="1"/>
  <c r="G38" i="92"/>
  <c r="F38" i="92"/>
  <c r="E38" i="92"/>
  <c r="E37" i="92" s="1"/>
  <c r="D38" i="92"/>
  <c r="H34" i="92"/>
  <c r="G34" i="92"/>
  <c r="F34" i="92"/>
  <c r="E34" i="92"/>
  <c r="D34" i="92"/>
  <c r="H30" i="92"/>
  <c r="G30" i="92"/>
  <c r="F30" i="92"/>
  <c r="E30" i="92"/>
  <c r="D30" i="92"/>
  <c r="H22" i="92"/>
  <c r="G22" i="92"/>
  <c r="F22" i="92"/>
  <c r="E22" i="92"/>
  <c r="D22" i="92"/>
  <c r="H19" i="92"/>
  <c r="G19" i="92"/>
  <c r="F19" i="92"/>
  <c r="F14" i="92" s="1"/>
  <c r="E19" i="92"/>
  <c r="D19" i="92"/>
  <c r="H15" i="92"/>
  <c r="G15" i="92"/>
  <c r="F15" i="92"/>
  <c r="E15" i="92"/>
  <c r="D15" i="92"/>
  <c r="F115" i="90"/>
  <c r="F114" i="90"/>
  <c r="F113" i="90"/>
  <c r="F112" i="90"/>
  <c r="F111" i="90"/>
  <c r="G110" i="90"/>
  <c r="G109" i="90" s="1"/>
  <c r="E110" i="90"/>
  <c r="E109" i="90" s="1"/>
  <c r="D110" i="90"/>
  <c r="D109" i="90" s="1"/>
  <c r="F102" i="90"/>
  <c r="G101" i="90"/>
  <c r="G100" i="90" s="1"/>
  <c r="E101" i="90"/>
  <c r="E100" i="90" s="1"/>
  <c r="D101" i="90"/>
  <c r="D100" i="90" s="1"/>
  <c r="F99" i="90"/>
  <c r="F98" i="90"/>
  <c r="G97" i="90"/>
  <c r="G96" i="90" s="1"/>
  <c r="E97" i="90"/>
  <c r="E96" i="90" s="1"/>
  <c r="D97" i="90"/>
  <c r="D96" i="90" s="1"/>
  <c r="F95" i="90"/>
  <c r="F94" i="90"/>
  <c r="F93" i="90"/>
  <c r="F92" i="90"/>
  <c r="G91" i="90"/>
  <c r="G90" i="90" s="1"/>
  <c r="E91" i="90"/>
  <c r="E90" i="90" s="1"/>
  <c r="D91" i="90"/>
  <c r="D90" i="90"/>
  <c r="F88" i="90"/>
  <c r="F87" i="90"/>
  <c r="F86" i="90"/>
  <c r="G85" i="90"/>
  <c r="G84" i="90" s="1"/>
  <c r="G83" i="90" s="1"/>
  <c r="E85" i="90"/>
  <c r="E84" i="90" s="1"/>
  <c r="E83" i="90" s="1"/>
  <c r="D85" i="90"/>
  <c r="D84" i="90" s="1"/>
  <c r="F82" i="90"/>
  <c r="G81" i="90"/>
  <c r="E81" i="90"/>
  <c r="D81" i="90"/>
  <c r="F72" i="90"/>
  <c r="F71" i="90"/>
  <c r="G70" i="90"/>
  <c r="E70" i="90"/>
  <c r="D70" i="90"/>
  <c r="F69" i="90"/>
  <c r="F68" i="90"/>
  <c r="G67" i="90"/>
  <c r="E67" i="90"/>
  <c r="D67" i="90"/>
  <c r="F66" i="90"/>
  <c r="G65" i="90"/>
  <c r="E65" i="90"/>
  <c r="D65" i="90"/>
  <c r="F65" i="90" s="1"/>
  <c r="F64" i="90"/>
  <c r="F63" i="90"/>
  <c r="G62" i="90"/>
  <c r="E62" i="90"/>
  <c r="D62" i="90"/>
  <c r="F62" i="90" s="1"/>
  <c r="G60" i="90"/>
  <c r="E60" i="90"/>
  <c r="D60" i="90"/>
  <c r="F60" i="90" s="1"/>
  <c r="F59" i="90"/>
  <c r="F58" i="90"/>
  <c r="G57" i="90"/>
  <c r="E57" i="90"/>
  <c r="D57" i="90"/>
  <c r="F57" i="90" s="1"/>
  <c r="F56" i="90"/>
  <c r="F55" i="90"/>
  <c r="F54" i="90"/>
  <c r="F53" i="90"/>
  <c r="F52" i="90"/>
  <c r="F51" i="90"/>
  <c r="F50" i="90"/>
  <c r="G49" i="90"/>
  <c r="E49" i="90"/>
  <c r="D49" i="90"/>
  <c r="F48" i="90"/>
  <c r="F47" i="90"/>
  <c r="F46" i="90"/>
  <c r="F45" i="90"/>
  <c r="F44" i="90"/>
  <c r="G43" i="90"/>
  <c r="E43" i="90"/>
  <c r="D43" i="90"/>
  <c r="F42" i="90"/>
  <c r="F41" i="90"/>
  <c r="G40" i="90"/>
  <c r="E40" i="90"/>
  <c r="D40" i="90"/>
  <c r="G34" i="90"/>
  <c r="G78" i="90" s="1"/>
  <c r="G107" i="90" s="1"/>
  <c r="F34" i="90"/>
  <c r="F78" i="90" s="1"/>
  <c r="F107" i="90" s="1"/>
  <c r="F27" i="90"/>
  <c r="F26" i="90"/>
  <c r="F25" i="90"/>
  <c r="G24" i="90"/>
  <c r="E24" i="90"/>
  <c r="D24" i="90"/>
  <c r="F24" i="90" s="1"/>
  <c r="F23" i="90"/>
  <c r="F22" i="90"/>
  <c r="F21" i="90"/>
  <c r="G20" i="90"/>
  <c r="E20" i="90"/>
  <c r="D20" i="90"/>
  <c r="F18" i="90"/>
  <c r="F17" i="90"/>
  <c r="G16" i="90"/>
  <c r="E16" i="90"/>
  <c r="D16" i="90"/>
  <c r="F15" i="90"/>
  <c r="G14" i="90"/>
  <c r="E14" i="90"/>
  <c r="D14" i="90"/>
  <c r="G13" i="90"/>
  <c r="E13" i="90"/>
  <c r="F97" i="90" l="1"/>
  <c r="J20" i="93"/>
  <c r="J19" i="93" s="1"/>
  <c r="J18" i="93" s="1"/>
  <c r="F67" i="90"/>
  <c r="F21" i="93"/>
  <c r="F20" i="97"/>
  <c r="F11" i="95"/>
  <c r="F195" i="95" s="1"/>
  <c r="F14" i="90"/>
  <c r="F126" i="92"/>
  <c r="F115" i="92" s="1"/>
  <c r="F33" i="93"/>
  <c r="G126" i="92"/>
  <c r="G115" i="92" s="1"/>
  <c r="G13" i="95"/>
  <c r="G12" i="95" s="1"/>
  <c r="G11" i="95" s="1"/>
  <c r="G195" i="95" s="1"/>
  <c r="F81" i="90"/>
  <c r="H126" i="92"/>
  <c r="H115" i="92" s="1"/>
  <c r="H111" i="92" s="1"/>
  <c r="F14" i="93"/>
  <c r="G19" i="90"/>
  <c r="G12" i="90" s="1"/>
  <c r="G11" i="90" s="1"/>
  <c r="G10" i="90" s="1"/>
  <c r="G116" i="90" s="1"/>
  <c r="D126" i="92"/>
  <c r="D115" i="92" s="1"/>
  <c r="D111" i="92" s="1"/>
  <c r="D38" i="99"/>
  <c r="F38" i="99" s="1"/>
  <c r="F43" i="90"/>
  <c r="F49" i="90"/>
  <c r="F70" i="90"/>
  <c r="F91" i="90"/>
  <c r="F96" i="90"/>
  <c r="G37" i="92"/>
  <c r="G63" i="92"/>
  <c r="L59" i="93"/>
  <c r="F23" i="93"/>
  <c r="G10" i="99"/>
  <c r="G116" i="99" s="1"/>
  <c r="E63" i="92"/>
  <c r="E59" i="92" s="1"/>
  <c r="E58" i="92" s="1"/>
  <c r="G111" i="92"/>
  <c r="E20" i="93"/>
  <c r="E19" i="93" s="1"/>
  <c r="E18" i="93" s="1"/>
  <c r="E12" i="93" s="1"/>
  <c r="M20" i="93"/>
  <c r="D19" i="97"/>
  <c r="F19" i="97" s="1"/>
  <c r="E39" i="90"/>
  <c r="E38" i="90" s="1"/>
  <c r="E28" i="90" s="1"/>
  <c r="F28" i="90" s="1"/>
  <c r="J25" i="93"/>
  <c r="F89" i="99"/>
  <c r="D19" i="90"/>
  <c r="G39" i="90"/>
  <c r="G38" i="90" s="1"/>
  <c r="G37" i="90" s="1"/>
  <c r="D37" i="92"/>
  <c r="F25" i="97"/>
  <c r="O25" i="97" s="1"/>
  <c r="O23" i="93"/>
  <c r="E14" i="92"/>
  <c r="E13" i="92" s="1"/>
  <c r="E12" i="92" s="1"/>
  <c r="H14" i="92"/>
  <c r="H13" i="92" s="1"/>
  <c r="H12" i="92" s="1"/>
  <c r="D63" i="92"/>
  <c r="D59" i="92" s="1"/>
  <c r="D58" i="92" s="1"/>
  <c r="E111" i="92"/>
  <c r="F51" i="93"/>
  <c r="D14" i="92"/>
  <c r="D13" i="92" s="1"/>
  <c r="D12" i="92" s="1"/>
  <c r="D39" i="90"/>
  <c r="D38" i="90" s="1"/>
  <c r="G14" i="92"/>
  <c r="F37" i="92"/>
  <c r="F13" i="92" s="1"/>
  <c r="F12" i="92" s="1"/>
  <c r="E137" i="92"/>
  <c r="E59" i="97"/>
  <c r="H63" i="92"/>
  <c r="H59" i="92" s="1"/>
  <c r="H58" i="92" s="1"/>
  <c r="F63" i="92"/>
  <c r="F59" i="92" s="1"/>
  <c r="F58" i="92" s="1"/>
  <c r="F16" i="90"/>
  <c r="F137" i="92"/>
  <c r="F27" i="93"/>
  <c r="O27" i="93" s="1"/>
  <c r="H13" i="95"/>
  <c r="H12" i="95" s="1"/>
  <c r="H11" i="95" s="1"/>
  <c r="H195" i="95" s="1"/>
  <c r="E11" i="108"/>
  <c r="F18" i="108"/>
  <c r="D9" i="108"/>
  <c r="M12" i="103"/>
  <c r="F13" i="103"/>
  <c r="O13" i="103" s="1"/>
  <c r="F19" i="103"/>
  <c r="O19" i="103" s="1"/>
  <c r="D18" i="103"/>
  <c r="F18" i="103" s="1"/>
  <c r="F12" i="103" s="1"/>
  <c r="D11" i="99"/>
  <c r="E19" i="99"/>
  <c r="D37" i="99"/>
  <c r="F37" i="99" s="1"/>
  <c r="J59" i="97"/>
  <c r="O20" i="97"/>
  <c r="M19" i="97"/>
  <c r="F13" i="97"/>
  <c r="O14" i="97"/>
  <c r="M13" i="97"/>
  <c r="D18" i="97"/>
  <c r="F18" i="97" s="1"/>
  <c r="F12" i="97" s="1"/>
  <c r="O48" i="97"/>
  <c r="E11" i="95"/>
  <c r="E195" i="95" s="1"/>
  <c r="D115" i="95"/>
  <c r="D58" i="95"/>
  <c r="D133" i="95"/>
  <c r="D12" i="95"/>
  <c r="D137" i="95"/>
  <c r="M25" i="93"/>
  <c r="F13" i="93"/>
  <c r="M13" i="93"/>
  <c r="O14" i="93"/>
  <c r="E25" i="93"/>
  <c r="F48" i="93"/>
  <c r="O48" i="93" s="1"/>
  <c r="J12" i="93"/>
  <c r="J59" i="93" s="1"/>
  <c r="O15" i="93"/>
  <c r="F49" i="93"/>
  <c r="O49" i="93" s="1"/>
  <c r="D18" i="93"/>
  <c r="F52" i="93"/>
  <c r="O52" i="93" s="1"/>
  <c r="D26" i="93"/>
  <c r="M51" i="93"/>
  <c r="G137" i="92"/>
  <c r="G59" i="92"/>
  <c r="G58" i="92" s="1"/>
  <c r="F111" i="92"/>
  <c r="H137" i="92"/>
  <c r="D137" i="92"/>
  <c r="F109" i="90"/>
  <c r="D89" i="90"/>
  <c r="G89" i="90"/>
  <c r="F100" i="90"/>
  <c r="D83" i="90"/>
  <c r="F83" i="90" s="1"/>
  <c r="F84" i="90"/>
  <c r="E89" i="90"/>
  <c r="F90" i="90"/>
  <c r="D13" i="90"/>
  <c r="F101" i="90"/>
  <c r="F40" i="90"/>
  <c r="F20" i="90"/>
  <c r="F85" i="90"/>
  <c r="F110" i="90"/>
  <c r="E59" i="93" l="1"/>
  <c r="G13" i="92"/>
  <c r="G12" i="92" s="1"/>
  <c r="G11" i="92" s="1"/>
  <c r="G195" i="92" s="1"/>
  <c r="E11" i="92"/>
  <c r="E195" i="92" s="1"/>
  <c r="F18" i="93"/>
  <c r="F12" i="93" s="1"/>
  <c r="F19" i="93"/>
  <c r="H11" i="92"/>
  <c r="H195" i="92" s="1"/>
  <c r="D11" i="92"/>
  <c r="D12" i="97"/>
  <c r="D59" i="97" s="1"/>
  <c r="F59" i="97" s="1"/>
  <c r="E37" i="90"/>
  <c r="F89" i="90"/>
  <c r="M19" i="93"/>
  <c r="F39" i="90"/>
  <c r="F20" i="93"/>
  <c r="O20" i="93" s="1"/>
  <c r="D115" i="108"/>
  <c r="E10" i="108"/>
  <c r="F11" i="108"/>
  <c r="D12" i="103"/>
  <c r="D59" i="103" s="1"/>
  <c r="F59" i="103" s="1"/>
  <c r="O12" i="103"/>
  <c r="M59" i="103"/>
  <c r="O18" i="103"/>
  <c r="D10" i="99"/>
  <c r="F19" i="99"/>
  <c r="E12" i="99"/>
  <c r="O13" i="97"/>
  <c r="O19" i="97"/>
  <c r="M18" i="97"/>
  <c r="D111" i="95"/>
  <c r="D11" i="95"/>
  <c r="D195" i="95" s="1"/>
  <c r="D12" i="93"/>
  <c r="F26" i="93"/>
  <c r="O26" i="93" s="1"/>
  <c r="D25" i="93"/>
  <c r="F25" i="93" s="1"/>
  <c r="O25" i="93" s="1"/>
  <c r="O13" i="93"/>
  <c r="P51" i="93"/>
  <c r="O51" i="93"/>
  <c r="M18" i="93"/>
  <c r="O18" i="93" s="1"/>
  <c r="D195" i="92"/>
  <c r="F11" i="92"/>
  <c r="F195" i="92" s="1"/>
  <c r="D37" i="90"/>
  <c r="F38" i="90"/>
  <c r="E19" i="90"/>
  <c r="D12" i="90"/>
  <c r="F13" i="90"/>
  <c r="O19" i="93" l="1"/>
  <c r="F37" i="90"/>
  <c r="D59" i="93"/>
  <c r="F59" i="93" s="1"/>
  <c r="E9" i="108"/>
  <c r="F10" i="108"/>
  <c r="O59" i="103"/>
  <c r="D116" i="99"/>
  <c r="E11" i="99"/>
  <c r="F12" i="99"/>
  <c r="O18" i="97"/>
  <c r="M12" i="97"/>
  <c r="M12" i="93"/>
  <c r="D11" i="90"/>
  <c r="E12" i="90"/>
  <c r="E11" i="90" s="1"/>
  <c r="E10" i="90" s="1"/>
  <c r="E116" i="90" s="1"/>
  <c r="F19" i="90"/>
  <c r="E115" i="108" l="1"/>
  <c r="F9" i="108"/>
  <c r="F115" i="108" s="1"/>
  <c r="E10" i="99"/>
  <c r="F11" i="99"/>
  <c r="O12" i="97"/>
  <c r="M59" i="97"/>
  <c r="O12" i="93"/>
  <c r="M59" i="93"/>
  <c r="O59" i="93" s="1"/>
  <c r="D10" i="90"/>
  <c r="F11" i="90"/>
  <c r="F12" i="90"/>
  <c r="E116" i="99" l="1"/>
  <c r="F10" i="99"/>
  <c r="F116" i="99" s="1"/>
  <c r="O59" i="97"/>
  <c r="F10" i="90"/>
  <c r="F116" i="90" s="1"/>
  <c r="D116" i="90"/>
</calcChain>
</file>

<file path=xl/sharedStrings.xml><?xml version="1.0" encoding="utf-8"?>
<sst xmlns="http://schemas.openxmlformats.org/spreadsheetml/2006/main" count="7905" uniqueCount="405">
  <si>
    <t>AGENCIA NACIONAL DE INFRAESTRUCTURA</t>
  </si>
  <si>
    <t>INFORME MENSUAL DE EJECUCION DEL PRESUPUESTO DE GASTOS</t>
  </si>
  <si>
    <t>CUENTAS POR PAGAR</t>
  </si>
  <si>
    <t xml:space="preserve">SECCION:           2413 </t>
  </si>
  <si>
    <t xml:space="preserve">                                         UNIDAD EJECUTORA:        00</t>
  </si>
  <si>
    <t xml:space="preserve">                  MES:              </t>
  </si>
  <si>
    <t>CODIFICACION
PRESUPUESTAL
 (1)</t>
  </si>
  <si>
    <t>DESCRIPCION
 (2)</t>
  </si>
  <si>
    <t>CUENTAS POR PAGAR CONSTITUIDAS 
(3)</t>
  </si>
  <si>
    <t>CANCELACIONES CUENTAS POR PAGAR 
(4)</t>
  </si>
  <si>
    <t>CUENTAS POR PAGAR VIGENTES CONSTITUIDAS 
(5)=(3)-(4)</t>
  </si>
  <si>
    <t xml:space="preserve">TOTAL PAGOS
 (6)
</t>
  </si>
  <si>
    <t>A</t>
  </si>
  <si>
    <t>FUNCIONAMIENTO</t>
  </si>
  <si>
    <t>GASTOS DE PERSONAL</t>
  </si>
  <si>
    <t>SERVICIOS PERSONALES ASOCIADOS A NOMINA</t>
  </si>
  <si>
    <t>SUELDOS DEL PERSONAL DE NOMINA</t>
  </si>
  <si>
    <t>SUELDOS</t>
  </si>
  <si>
    <t>SUELDOS DE VACACIONES</t>
  </si>
  <si>
    <t>INCAPACIDADES Y LICENCIA DE MATERNIDAD</t>
  </si>
  <si>
    <t>PRIMA TECNICA</t>
  </si>
  <si>
    <t>PRIMA TÉCNICA SALARIAL</t>
  </si>
  <si>
    <t>PRIMA TECNICA NO SALARIAL</t>
  </si>
  <si>
    <t>OTROS</t>
  </si>
  <si>
    <t>BONIFICACION POR SERVICIOS PRESTADOS</t>
  </si>
  <si>
    <t>BONIFICACION ESPECIAL DE RECREACION</t>
  </si>
  <si>
    <t>PRIMA DE VACACIONES</t>
  </si>
  <si>
    <t>PRIMA DE NAVIDAD</t>
  </si>
  <si>
    <t>HORAS EXTRAS DIAS FESTIVOS E INDEMNIZACION POR VACACIONES</t>
  </si>
  <si>
    <t>HORAS EXTRAS</t>
  </si>
  <si>
    <t>INDEMNIZACION POR VACACIONES</t>
  </si>
  <si>
    <t>SERVICIOS PERSONALES INDIRECTOS</t>
  </si>
  <si>
    <t>HONORARIOS</t>
  </si>
  <si>
    <t>REMUNERACION SERVICIOS TECNICOS</t>
  </si>
  <si>
    <t>CONTRIBUCIONES INHERENTES A LA NÓMINA SECTOR PRIVADO Y PÚBLICO</t>
  </si>
  <si>
    <t>ADMINISTRADAS POR EL SECTOR PRIVADO</t>
  </si>
  <si>
    <t>CAJAS DE COMPENSACION PRIVADAS</t>
  </si>
  <si>
    <t>FONDOS ADMINISTRADORES DE PENSIONES PRIVADOS</t>
  </si>
  <si>
    <t>EMPRESAS PRIVADAS PROMOTORAS DE SALUD</t>
  </si>
  <si>
    <t>ADMINISTRADAS POR EL SECTOR PÚBLICO</t>
  </si>
  <si>
    <t>FONDO NACIONAL DEL AHORRO</t>
  </si>
  <si>
    <t>FONDOS ADMINISTRADORES DE PENSIONES PUBLICOS</t>
  </si>
  <si>
    <t>ADMINISTRADORAS PÚBLICAS DE APORTES PARA ACCIDENTES DE TRABAJO Y ENFERMEDADES PROFESIONALES</t>
  </si>
  <si>
    <t>APORTES AL ICBF</t>
  </si>
  <si>
    <t>APORTES AL SENA</t>
  </si>
  <si>
    <t>GASTOS GENERALES</t>
  </si>
  <si>
    <t>ADQUISICION DE BIENES Y SERVICIOS</t>
  </si>
  <si>
    <t>MATERIALES Y SUMINISTROS</t>
  </si>
  <si>
    <t>COMBUSTIBLE Y LUBRICANTES</t>
  </si>
  <si>
    <t>MANTENIMIENTO</t>
  </si>
  <si>
    <t>MANTENIMIENTO DE BIENES INMUEBLES</t>
  </si>
  <si>
    <t>MANTENIMIENTO DE BIENS MUEBLES, EQUIPOS Y ENSERES</t>
  </si>
  <si>
    <t>MANTENIMIENTO EQUIPO DE NAVEGACIÓN Y TRANSPORTE</t>
  </si>
  <si>
    <t>SERVICIO DE SEGURIDAD Y VIGILANCIA</t>
  </si>
  <si>
    <t>MANTENIMIENTO SE SOFTWARE</t>
  </si>
  <si>
    <t>COMUNICACIONES Y TRANSPORTES</t>
  </si>
  <si>
    <t>CORREO</t>
  </si>
  <si>
    <t>SERVICIOS DE TRANSMISION DE INFORMACION</t>
  </si>
  <si>
    <t>IMPRESOS Y PUBLICACIONES</t>
  </si>
  <si>
    <t>OTROS GASTOS POR IMPRESOS Y PUBLICACIONES</t>
  </si>
  <si>
    <t>SERVICIOS PUBLICOS</t>
  </si>
  <si>
    <t>TELEFONO FAX Y OTROS</t>
  </si>
  <si>
    <t>SEGUROS</t>
  </si>
  <si>
    <t>GASTOS JUDICIALES</t>
  </si>
  <si>
    <t>CAPACITACIÓN BIENESTAR SOCIAL Y ESTIMULOS</t>
  </si>
  <si>
    <t>SERVICIOS DE BIENESTAR SOCIAL</t>
  </si>
  <si>
    <t>OTROS GASTOS POR ADQUISICION DE SERVICIOS</t>
  </si>
  <si>
    <t>TRANSFERENCIAS CORRIENTES</t>
  </si>
  <si>
    <t>OTRAS TRANSFERENCIAS</t>
  </si>
  <si>
    <t>SENTENCIAS Y CONCILIACIONES</t>
  </si>
  <si>
    <t>LAUDOS ARBITRALES</t>
  </si>
  <si>
    <t>C</t>
  </si>
  <si>
    <t>INVERSION</t>
  </si>
  <si>
    <t>INTERSUBSECTORIAL TRANSPORTE</t>
  </si>
  <si>
    <t>MEJORAMIENTO  CONCESIÓN  ARMENIA PEREIRA MANIZALES</t>
  </si>
  <si>
    <t>MEJORAMIENTO APOYO ESTATAL PROYECTO DE CONCESION RUTA DEL SOL  SECTOR I NACIONAL</t>
  </si>
  <si>
    <t>MEJORAMIENTO APOYO ESTATAL PROYECTO DE CONCESIÓN RUTA DEL SOL  SECTOR 2 NACIONAL</t>
  </si>
  <si>
    <t>REHABILITACION DE VIAS FERREAS A NIVEL NACIONAL, A TRAVES DEL SISTEMA DE CONCESIONES</t>
  </si>
  <si>
    <t>APOYO ESTATAL A LOS PUERTOS A NIVEL NACIONAL</t>
  </si>
  <si>
    <t>FORTALECIMIENTO DE LA GESTIÓN  FUNCIONAL CON TECNOLOGÍAS DE LA INFORMACIÓN Y COMUNICACIONES AGENCIA NACIONAL DE INFRAESTRUCTURA</t>
  </si>
  <si>
    <t>APOYO A LA GESTION DEL ESTADO. ASESORIAS Y CONSULTORIAS. CONTRATOS DE CONCESION.</t>
  </si>
  <si>
    <t>APOYO A LA GESTION DEL ESTADO. OBRAS COMPLEMENTARIAS Y COMPRA DE PREDIOS. CONTRATOS DE CONCESION.</t>
  </si>
  <si>
    <t xml:space="preserve">                             TOTAL ACUMULADO: (A+C):</t>
  </si>
  <si>
    <t xml:space="preserve">                           ______________________________________</t>
  </si>
  <si>
    <t xml:space="preserve">  ______________________________________</t>
  </si>
  <si>
    <t xml:space="preserve">  NELCY JENITH MALDONADO BALLEN</t>
  </si>
  <si>
    <t xml:space="preserve"> COORGRUPO INT. TRAB ADTIVO Y FCRO</t>
  </si>
  <si>
    <t xml:space="preserve">                         ______________________________________</t>
  </si>
  <si>
    <t xml:space="preserve">   _____________________________________</t>
  </si>
  <si>
    <t xml:space="preserve">                            MIREYI VARGAS OLIVEROS</t>
  </si>
  <si>
    <t xml:space="preserve">   ELSA LILIANA LIÉVANO TORRES</t>
  </si>
  <si>
    <t xml:space="preserve"> JUANA CELINA CARVAJAL</t>
  </si>
  <si>
    <t xml:space="preserve">                            EXP.G3-6 CON FUNCIONES JEFE DE CONTABILIDAD</t>
  </si>
  <si>
    <t xml:space="preserve">   EXPG3-6 CON FUNCIONES JEFE DE PPTO</t>
  </si>
  <si>
    <t xml:space="preserve">EXP.G3-6 CON FUNCIONES DE TESORERA         </t>
  </si>
  <si>
    <t>APROPIACIONES DE LA VIGENCIA</t>
  </si>
  <si>
    <t xml:space="preserve">SECCION:        2413 </t>
  </si>
  <si>
    <t>MES:</t>
  </si>
  <si>
    <t>CODIFICACION
PRESUPUESTAL</t>
  </si>
  <si>
    <t>DESCRIPCION</t>
  </si>
  <si>
    <t>APROPIACION
VIGENTE</t>
  </si>
  <si>
    <t>CERTIFICADOS
ACUMULADOS</t>
  </si>
  <si>
    <t>COMPROMISOS
ACUMULADOS</t>
  </si>
  <si>
    <t>OBLIGACIONES
ACUMULADAS</t>
  </si>
  <si>
    <t>SUELDOS DE PERSONAL DE NOMINA</t>
  </si>
  <si>
    <t>SUBSIDIO DE ALIMENTACION</t>
  </si>
  <si>
    <t>PRIMA DE SERVICIO</t>
  </si>
  <si>
    <t>BONIFICACION DE DIRECCION</t>
  </si>
  <si>
    <t>OTROS GASTOS PERSONALES - PREVIO CONCEPTO DGPPN</t>
  </si>
  <si>
    <t>CONTRIBUCIONES INHERENTES A LA NOMINA SECTOR PRIVADO Y PUBLICO</t>
  </si>
  <si>
    <t>FONDOS ADMINISTRADORES DE PENSIONES PRIVADAS</t>
  </si>
  <si>
    <t>ADMINISTRADAS POR EL SECTOR PUBLICO</t>
  </si>
  <si>
    <t>ADMINISTRADORAS PUBLICAS DE APORTES PARA ACCIDENTES DE TRABAJO Y ENFERMEDADES PROFESIONALES</t>
  </si>
  <si>
    <t>IMPUESTOS Y MULTAS</t>
  </si>
  <si>
    <t>IMPUESTOS Y CONTRIBUCIONES</t>
  </si>
  <si>
    <t>OTROS IMPUESTOS</t>
  </si>
  <si>
    <t>COMPRA DE EQUIPO</t>
  </si>
  <si>
    <t>SOFTWARE</t>
  </si>
  <si>
    <t>OTRAS COMPRAS DE EQUIPOS</t>
  </si>
  <si>
    <t>PAPELERIA, UTILES DE ESCRITORIO Y OFICINA</t>
  </si>
  <si>
    <t>PRODUCTOS DE CAFETERIA Y RESTAURANTE</t>
  </si>
  <si>
    <t>OTROS MATERIALES Y SUMINISTROS</t>
  </si>
  <si>
    <t>MANTENIMIENTO DE BIENES MUEBLES, EQUIPOS Y ENSERES</t>
  </si>
  <si>
    <t>MANTENIMIENTO EQUIPO DE NAVEGACION Y TRANSPORTE</t>
  </si>
  <si>
    <t>SERVICIO DE ASEO</t>
  </si>
  <si>
    <t>MANTENIMIENTO DE SOFTWARE</t>
  </si>
  <si>
    <t>TRANSPORTE</t>
  </si>
  <si>
    <t>ACUEDUCTO ALCANTARILLADO Y ASEO</t>
  </si>
  <si>
    <t>ENERGIA</t>
  </si>
  <si>
    <t>TELEFONIA MOVIL CELULAR</t>
  </si>
  <si>
    <t>SEGURO DE INFIDELIDAD Y RIESGOS FINANCIEROS</t>
  </si>
  <si>
    <t>SEGUROS GENERALES</t>
  </si>
  <si>
    <t>OTROS SEGUROS</t>
  </si>
  <si>
    <t>ARRENDAMIENTOS</t>
  </si>
  <si>
    <t>ARRENDAMIENTOS BIENES INMUEBLES</t>
  </si>
  <si>
    <t>VIATICOS Y GASTOS DE VIAJE</t>
  </si>
  <si>
    <t>VIATICOS Y GASTOS DE VIAJE AL EXTERIOR</t>
  </si>
  <si>
    <t>VIATICOS Y GASTOS DE VIAJE AL INTERIOR</t>
  </si>
  <si>
    <t>CAPACITACION BIENESTAR SOCIAL Y ESTIMULOS</t>
  </si>
  <si>
    <t>SERVICIOS DE CAPACITACION</t>
  </si>
  <si>
    <t>TRANSFERENCIAS AL SECTOR PÚBLICO</t>
  </si>
  <si>
    <t>ORDEN NACIONAL</t>
  </si>
  <si>
    <t>CUOTA DE AUDITAJE CONTRANAL</t>
  </si>
  <si>
    <t>CONCILIACIONES</t>
  </si>
  <si>
    <t>SENTENCIAS</t>
  </si>
  <si>
    <t>B</t>
  </si>
  <si>
    <t>SERVICIO DE LA DEUDA INTERNA</t>
  </si>
  <si>
    <t>AMORTIZACIÓN DEUDA PÚBLICA INTERNA</t>
  </si>
  <si>
    <t>NACIÓN</t>
  </si>
  <si>
    <t>INFRAESTRUCTURA RED VIAL PRIMARIA</t>
  </si>
  <si>
    <t>MEJORAMIENTO ,MANTENIMIENTO DE LA CONCESIÓN CARTAGENA, BARRANQUILLA</t>
  </si>
  <si>
    <t>MEJORAMIENTO APOYO ESTATAL PROYECTO DE CONCESION RUTA DEL SOL  SECTOR III NACIONAL</t>
  </si>
  <si>
    <t>MEJORAMIENTO REHABILITACION Y MANTENIMIENTO DEL CORREDOR HONDA - PUERTO SALGAR - GIRARDOT , CUNDINAMARCA, CENTRO ORIENTE</t>
  </si>
  <si>
    <t>MEJORAMIENTO CONSTRUCCIÓN, OPERACIÓN Y MANTENIMIENTO DE LA AUTOPISTA CONEXIÓN PACÍFICO 3, AUTOPISTAS PARA LA PROSPERIDAD, , ANTIOQUIA, OCCIDENTE</t>
  </si>
  <si>
    <t>REHABILITACIÓN MEJORAMIENTO,CONSTRUCCIÓN,MANTENIMIENTO Y OPERACIÓN DEL CORREDOR CARTAGENA-BARRANQUILLA Y CIRCUNVALAR DE LA PROSPERIDAD DEPARTAMENTOS DE ATLÁNTICO Y BOLÍVAR</t>
  </si>
  <si>
    <t>CONSTRUCCIÓN OPERACION Y MANTENIMIENTO DE LA VIA MULALO - LOBOGUERRO, DEPARTAMENTO DEL VALLE DEL CAUCA</t>
  </si>
  <si>
    <t>MEJORAMIENTO , CONSTRUCCIÓN REHABILITACIÓN MANTENIMIENTO Y OPERACIÓN CORREDOR BUCARAMANGA - BARRANCABERMEJA - YONDÓ, DEPARTAMENTOS DE ANTIOQUIA Y SANTANDER</t>
  </si>
  <si>
    <t>INFRAESTRUCTURA DE TRANSPORTE FÉRREO</t>
  </si>
  <si>
    <t>INFRAESTRUCTURA DE TRANSPORTE MARÍTIMO</t>
  </si>
  <si>
    <t>FORTALECIMIENTO DE LA GESTIÓN Y DIRECCIÓN DEL SECTOR TRANSPORTE</t>
  </si>
  <si>
    <t>IMPLEMENTACIÓN DEL SISTEMA INTEGRADO DE GESTIÓN Y CONTROL AGENCIA NACIONAL DE INFRAESTRUCTURA</t>
  </si>
  <si>
    <t>APOYO PARA EL DESARROLLO Y GESTIÓN INSTITUCIONAL DE LA ANI , NACIONAL</t>
  </si>
  <si>
    <t xml:space="preserve">                             TOTAL ACUMULADO (A+B+C):</t>
  </si>
  <si>
    <t xml:space="preserve"> ______________________________________</t>
  </si>
  <si>
    <t>______________________________________</t>
  </si>
  <si>
    <t>NELCY JENITH MALDONADO BALLEN</t>
  </si>
  <si>
    <t xml:space="preserve"> VICEPRESIDENTE ADTIVA Y FINANCIERA</t>
  </si>
  <si>
    <t>COORGRUPO INT. TRAB ADTIVO Y FCRO</t>
  </si>
  <si>
    <t>MIREYI VARGAS OLIVEROS</t>
  </si>
  <si>
    <t>ELSA LILIANA LIÉVANO TORRES</t>
  </si>
  <si>
    <t>EXPG3-6 CON FUNCIONES JEFE DE CONTABILIDAD</t>
  </si>
  <si>
    <t>EXPG3-6 CON FUNCIONES JEFE DE PPTO</t>
  </si>
  <si>
    <t xml:space="preserve"> EXP.G3-6 CON FUNCIONES DE TESORERA</t>
  </si>
  <si>
    <t>RESERVAS PRESUPUESTALES</t>
  </si>
  <si>
    <t>CODIFICACION
PRESUPUESTAL
( 1 )</t>
  </si>
  <si>
    <t>DESCRIPCION 
(2)</t>
  </si>
  <si>
    <t>RESERVAS CONSTITUIDAS
(3)</t>
  </si>
  <si>
    <t>CANCELACIONES RESERVAS PRESUPUESTALES
 (4)</t>
  </si>
  <si>
    <t>RESERVAS POR PAGAR VIGENTES CONSTITUIDAS 
(5)=(3)-(4)</t>
  </si>
  <si>
    <t>TOTAL OBLIGACIONES ACUMULADAS CAUSADAS
(6)</t>
  </si>
  <si>
    <t>OBLIGACIONES
MES</t>
  </si>
  <si>
    <t>PAGOS
DEL MES</t>
  </si>
  <si>
    <t>TOTAL PAGOS
ACUMULADOS
(7)</t>
  </si>
  <si>
    <t>TELEFONO, FAX Y OTROS</t>
  </si>
  <si>
    <t xml:space="preserve">                             TOTAL ACUMULADO:(A+C)=</t>
  </si>
  <si>
    <t xml:space="preserve">                  MES:              NOVIEMBRE</t>
  </si>
  <si>
    <t xml:space="preserve">                 VIGENCIA FISCAL:      2013</t>
  </si>
  <si>
    <t xml:space="preserve">          MIREYI VARGAS OLIVEROS</t>
  </si>
  <si>
    <t>JUANA CELINA CARVAJAL REYES</t>
  </si>
  <si>
    <t xml:space="preserve">          EXP.G3-6 CON FUNCIONES JEFE DE CONTABILIDAD</t>
  </si>
  <si>
    <t>ENERO</t>
  </si>
  <si>
    <t xml:space="preserve"> ____________________________________</t>
  </si>
  <si>
    <t xml:space="preserve"> GINA ASTRID SALAZAR LANDINEZ</t>
  </si>
  <si>
    <t xml:space="preserve">                             GINA ASTRID SALAZAR LANDINEZ</t>
  </si>
  <si>
    <t xml:space="preserve">                             VICEPRESIDENTE ADTIVA Y FINANCIERA </t>
  </si>
  <si>
    <t>PAGOS
ACUMULADOS</t>
  </si>
  <si>
    <t>REPUESTOS</t>
  </si>
  <si>
    <t>VIGENCIA FISCAL: 2018</t>
  </si>
  <si>
    <t>MANTENIMIENTO EQUIPO COMUNICACIONES Y COMPUTACION</t>
  </si>
  <si>
    <t>INVERSIÓN</t>
  </si>
  <si>
    <t xml:space="preserve">                                VIGENCIA FISCAL:      2018</t>
  </si>
  <si>
    <t>REHABILITACIÓN MEJORAMIENTO, OPERACIÓN Y MANTENIMIENTO DEL CORREDOR PERIMETRAL DE , CUNDINAMARCA, CENTRO ORIENTE</t>
  </si>
  <si>
    <t>MEJORAMIENTO , CONSTRUCCIÓN, MANTENIMIENTO Y OPERACIÓN DEL CORREDOR CONEXIÓN NORTE - AUTOPISTAS PARA LA PROSPERIDAD DEPARTAMENTO DE ANTIOQUIA</t>
  </si>
  <si>
    <t>CONSTRUCCIÓN OPERACIÓN Y MANTENIMIENTO DE LA CONCESIÓN AUTOPISTA CONEXIÓN PACÍFICO 1 - AUTOPISTAS PARA LA PROPERIDAD, ANTIOQUIA</t>
  </si>
  <si>
    <t>REHABILITACIÓN CONSTRUCCIÓN,MEJORAMIENTO, REHABILITACIÓN, OPERACIÓN Y MANTENIMIENTO DE LA CONCESIÓN AUTOPISTA AL RÍO MAGDALENA 2 DEPARTAMENTOS DE ANTIOQUIA Y SANTANDER, OCCIDENTE</t>
  </si>
  <si>
    <t>MEJORAMIENTO ,CONSTRUCCIÓN, OPERACIÓN Y MANTENIMIENTO DE LA CONCESIÓN AUTOPISTA CONEXIÓN PACÍFICO 2, , ANTIOQUIA, OCCIDENTE</t>
  </si>
  <si>
    <t>MEJORAMIENTO , REHABILITACIÓN, CONSTRUCCIÓN, MANTENIMIENTO Y OPERACIÓN DEL CORREDOR RUMICHACA - PASTO, DEPARTAMENTO DE NARIÑO</t>
  </si>
  <si>
    <t>MEJORAMIENTO , REHABILITACION, MANTENIMIENTO Y OPERACIÓN DEL CORREDOR TRANSVERSAL DEL SISGA, DEPARTAMENTOS DE BOYACA, CUNDINAMARCA Y CASANARE</t>
  </si>
  <si>
    <t>MEJORAMIENTO , CONSTRUCCIÓN, REHABILITACIÓN, OPERACIÓN Y MANTENIMIENTO DE LA CONCESIÓN AUTOPISTA AL MAR 1, DEPARTAMENTO DE ANTIOQUIA</t>
  </si>
  <si>
    <t>VIGENCIA: 2018</t>
  </si>
  <si>
    <t>FEBRERO</t>
  </si>
  <si>
    <t>MARZO</t>
  </si>
  <si>
    <t xml:space="preserve">*MEDIANTE DECRETO 431 DEL 5/03/2018 SE CONTRA ACREDITÒ (RECORTÒ) A LA AGENCIA NACIONAL DE INFRAESTRUCTURA CON FUENTE DE  FINANCIACIÒN APORTE NACIÒN LA SUMA DE $250.000.000.000.oo,  </t>
  </si>
  <si>
    <r>
      <t>CORRESPONDIENTE AL PROYECTO  12 "</t>
    </r>
    <r>
      <rPr>
        <i/>
        <sz val="11"/>
        <color theme="1"/>
        <rFont val="Calibri"/>
        <family val="2"/>
      </rPr>
      <t>MEJORAMIENTO APOYO ESTATAL  PROYECTO DE CONCESIÓN RUTA  DEL SOL  SECTOR 2 NACIONAL</t>
    </r>
    <r>
      <rPr>
        <sz val="11"/>
        <color theme="1"/>
        <rFont val="Calibri"/>
        <family val="2"/>
      </rPr>
      <t>",   DEL SUBPROGRAMA 0600 "</t>
    </r>
    <r>
      <rPr>
        <i/>
        <sz val="11"/>
        <color theme="1"/>
        <rFont val="Calibri"/>
        <family val="2"/>
      </rPr>
      <t>INTERSUBSECTORIAL TRANSPORTE</t>
    </r>
    <r>
      <rPr>
        <sz val="11"/>
        <color theme="1"/>
        <rFont val="Calibri"/>
        <family val="2"/>
      </rPr>
      <t xml:space="preserve">" DEL PROGRAMA  </t>
    </r>
  </si>
  <si>
    <r>
      <t>2401 "</t>
    </r>
    <r>
      <rPr>
        <i/>
        <sz val="11"/>
        <rFont val="Calibri"/>
        <family val="2"/>
      </rPr>
      <t>INFRAESTRUCTURA RED VIAL PRIMARIA</t>
    </r>
    <r>
      <rPr>
        <sz val="11"/>
        <rFont val="Calibri"/>
        <family val="2"/>
      </rPr>
      <t>".</t>
    </r>
  </si>
  <si>
    <r>
      <t>CORRESPONDIENTE AL PROYECTO  12 "</t>
    </r>
    <r>
      <rPr>
        <i/>
        <sz val="11"/>
        <color indexed="8"/>
        <rFont val="Calibri"/>
        <family val="2"/>
      </rPr>
      <t>MEJORAMIENTO APOYO ESTATAL  PROYECTO DE CONCESIÓN RUTA  DEL SOL  SECTOR 2 NACIONAL</t>
    </r>
    <r>
      <rPr>
        <sz val="11"/>
        <color indexed="8"/>
        <rFont val="Calibri"/>
        <family val="2"/>
      </rPr>
      <t>",   DEL SUBPROGRAMA 0600 "</t>
    </r>
    <r>
      <rPr>
        <i/>
        <sz val="11"/>
        <color indexed="8"/>
        <rFont val="Calibri"/>
        <family val="2"/>
      </rPr>
      <t>INTERSUBSECTORIAL TRANSPORTE</t>
    </r>
    <r>
      <rPr>
        <sz val="11"/>
        <color indexed="8"/>
        <rFont val="Calibri"/>
        <family val="2"/>
      </rPr>
      <t xml:space="preserve">" DEL PROGRAMA  </t>
    </r>
  </si>
  <si>
    <t xml:space="preserve">*MEDIANTE DECRETO 662 DEL 17/04/2018 SE  APLAZA UNA APROPIACIÒN A LA AGENCIA NACIONAL DE INFRAESTRUCTURA CON FUENTE DE  FINANCIACIÒN APORTE NACIÒN POR LA SUMA DE $31.000.000.000.oo,  </t>
  </si>
  <si>
    <t>PROPIOS</t>
  </si>
  <si>
    <t>2499.0600.4</t>
  </si>
  <si>
    <t>2499.0600.3</t>
  </si>
  <si>
    <t>2499.0600.2</t>
  </si>
  <si>
    <t>2499.0600.1</t>
  </si>
  <si>
    <t>2499.0600</t>
  </si>
  <si>
    <t>2405.0600.1</t>
  </si>
  <si>
    <t>APROPIACIÓN
VIGENTE</t>
  </si>
  <si>
    <t>DENOMINACIÓN DEL CÓDIGO PRESUPUESTAL</t>
  </si>
  <si>
    <t>FUENTE DE FINANCIACIÓN</t>
  </si>
  <si>
    <t>RECURSO</t>
  </si>
  <si>
    <t>CODIFICACIÓN
PRESUPUESTAL</t>
  </si>
  <si>
    <t>2405.0600</t>
  </si>
  <si>
    <t>2404.0600.1</t>
  </si>
  <si>
    <t>2404.0600</t>
  </si>
  <si>
    <t>2401.0600.32</t>
  </si>
  <si>
    <t>2401.0600.31</t>
  </si>
  <si>
    <t>2401.0600.26</t>
  </si>
  <si>
    <t>2401.0600.25</t>
  </si>
  <si>
    <t>2401.0600.18</t>
  </si>
  <si>
    <t>2401.0600.17</t>
  </si>
  <si>
    <t>2401.0600.16</t>
  </si>
  <si>
    <t>2401.0600.15</t>
  </si>
  <si>
    <t>2401.0600.12</t>
  </si>
  <si>
    <t>2401.0600.11</t>
  </si>
  <si>
    <t>2401.0600.10</t>
  </si>
  <si>
    <t>2401.0600.9</t>
  </si>
  <si>
    <t>2401.0600.8</t>
  </si>
  <si>
    <t>2401.0600.7</t>
  </si>
  <si>
    <t>2401.0600.6</t>
  </si>
  <si>
    <t>2401.0600.5</t>
  </si>
  <si>
    <t>2401.0600.4</t>
  </si>
  <si>
    <t>2401.0600.3</t>
  </si>
  <si>
    <t>2401.0600.2</t>
  </si>
  <si>
    <t>2401.0600</t>
  </si>
  <si>
    <t>7.1.1</t>
  </si>
  <si>
    <t>7.1</t>
  </si>
  <si>
    <t>3.6.1.1.3</t>
  </si>
  <si>
    <t>3.6.1.1.2</t>
  </si>
  <si>
    <t>3.6.1.1.1</t>
  </si>
  <si>
    <t>3.6.1.1</t>
  </si>
  <si>
    <t>3.6.1</t>
  </si>
  <si>
    <t>3.6</t>
  </si>
  <si>
    <t>3.2.1.1</t>
  </si>
  <si>
    <t>3.2.1</t>
  </si>
  <si>
    <t>3.2</t>
  </si>
  <si>
    <t>2.0.4.41.13</t>
  </si>
  <si>
    <t>2.0.4.41</t>
  </si>
  <si>
    <t>2.0.4.21.4</t>
  </si>
  <si>
    <t>2.0.4.21</t>
  </si>
  <si>
    <t>2.0.4.14</t>
  </si>
  <si>
    <t>2.0.4.11.2</t>
  </si>
  <si>
    <t>2.0.4.11.1</t>
  </si>
  <si>
    <t>2.0.4.11</t>
  </si>
  <si>
    <t>2.0.4.10.2</t>
  </si>
  <si>
    <t>2.0.4.10</t>
  </si>
  <si>
    <t>2.0.4.9.13</t>
  </si>
  <si>
    <t>2.0.4.9.11</t>
  </si>
  <si>
    <t>2.0.4.9.5</t>
  </si>
  <si>
    <t>2.0.4.9</t>
  </si>
  <si>
    <t>2.0.4.8.6</t>
  </si>
  <si>
    <t>2.0.4.8.5</t>
  </si>
  <si>
    <t>2.0.4.8.2</t>
  </si>
  <si>
    <t>2.0.4.8.1</t>
  </si>
  <si>
    <t>2.0.4.8</t>
  </si>
  <si>
    <t>2.0.4.7.6</t>
  </si>
  <si>
    <t>2.0.4.7</t>
  </si>
  <si>
    <t>2.0.4.6.7</t>
  </si>
  <si>
    <t>2.0.4.6.5</t>
  </si>
  <si>
    <t>2.0.4.6.2</t>
  </si>
  <si>
    <t>2.0.4.6</t>
  </si>
  <si>
    <t>2.0.4.5.13</t>
  </si>
  <si>
    <t>2.0.4.5.10</t>
  </si>
  <si>
    <t>2.0.4.5.8</t>
  </si>
  <si>
    <t>2.0.4.5.6</t>
  </si>
  <si>
    <t>2.0.4.5.2</t>
  </si>
  <si>
    <t>2.0.4.5.1</t>
  </si>
  <si>
    <t>2.0.4.5</t>
  </si>
  <si>
    <t>2.0.4.4.23</t>
  </si>
  <si>
    <t>2.0.4.4.18</t>
  </si>
  <si>
    <t>2.0.4.4.15</t>
  </si>
  <si>
    <t>2.0.4.4.1</t>
  </si>
  <si>
    <t>2.0.4.4</t>
  </si>
  <si>
    <t>MOBILIARIO Y ENSERES</t>
  </si>
  <si>
    <t>2.0.4.2.2</t>
  </si>
  <si>
    <t>EQUIPOS Y MAQUINAS PARA OFICINA</t>
  </si>
  <si>
    <t>2.0.4.2.1</t>
  </si>
  <si>
    <t>ENSERES Y EQUIPOS DE OFICINA</t>
  </si>
  <si>
    <t>2.0.4.2</t>
  </si>
  <si>
    <t>2.0.4.1.8</t>
  </si>
  <si>
    <t>2.0.4.1</t>
  </si>
  <si>
    <t>2.0.4</t>
  </si>
  <si>
    <t>2.0.3.50.90</t>
  </si>
  <si>
    <t>2.0.3.5O</t>
  </si>
  <si>
    <t>2.0.3</t>
  </si>
  <si>
    <t>2.0</t>
  </si>
  <si>
    <t>2.</t>
  </si>
  <si>
    <t>1.0.5.7</t>
  </si>
  <si>
    <t>1.0.5.6</t>
  </si>
  <si>
    <t>1.0.5.2.7</t>
  </si>
  <si>
    <t>1.0.5.2.3</t>
  </si>
  <si>
    <t>1.0.5.2.2</t>
  </si>
  <si>
    <t>1.0.5.2</t>
  </si>
  <si>
    <t>1.0.5.1.4</t>
  </si>
  <si>
    <t>1.0.5.1.3</t>
  </si>
  <si>
    <t>1.0.5.1.1</t>
  </si>
  <si>
    <t>1.0.5.1</t>
  </si>
  <si>
    <t>1.0.5</t>
  </si>
  <si>
    <t>1.0.2.14</t>
  </si>
  <si>
    <t>1.0.2.12</t>
  </si>
  <si>
    <t>1.0.2</t>
  </si>
  <si>
    <t>1.0.1.10</t>
  </si>
  <si>
    <t>1.0.1.9.3</t>
  </si>
  <si>
    <t>1.0.1.9.1</t>
  </si>
  <si>
    <t>1.0.1.9</t>
  </si>
  <si>
    <t>1.0.1.5.92</t>
  </si>
  <si>
    <t>1.0.1.5.16</t>
  </si>
  <si>
    <t>1.0.1.5.15</t>
  </si>
  <si>
    <t>1.0.1.5.14</t>
  </si>
  <si>
    <t>1.0.1.5.12</t>
  </si>
  <si>
    <t>1.0.1.5.5</t>
  </si>
  <si>
    <t>1.0.1.5.2</t>
  </si>
  <si>
    <t>1.0.1.5</t>
  </si>
  <si>
    <t>1.0.1.4.2</t>
  </si>
  <si>
    <t>1.0.1.4.1</t>
  </si>
  <si>
    <t>1.0.1.4</t>
  </si>
  <si>
    <t>1.0.1.1.4</t>
  </si>
  <si>
    <t>1.0.1.1.2</t>
  </si>
  <si>
    <t>1.0.1.1.1</t>
  </si>
  <si>
    <t>1.0.1.1</t>
  </si>
  <si>
    <t>1.0.1</t>
  </si>
  <si>
    <t>1.0</t>
  </si>
  <si>
    <t>1.</t>
  </si>
  <si>
    <t>ABRIL</t>
  </si>
  <si>
    <t>CODIFICACIÓN
PRESUPUESTAL
 (1)</t>
  </si>
  <si>
    <t>DENOMINACIÓN DEL CÓDIGO PRESUPUESTAL
 (2)</t>
  </si>
  <si>
    <t>__________________________________________</t>
  </si>
  <si>
    <t xml:space="preserve">       MIREYI VARGAS OLIVEROS</t>
  </si>
  <si>
    <t xml:space="preserve">       EXP.G3-6 CON FUNCIONES JEFE DE CONTABILIDAD</t>
  </si>
  <si>
    <t>MAYO</t>
  </si>
  <si>
    <t>JUNIO</t>
  </si>
  <si>
    <r>
      <t>MEJORAMIENTO CONSTRUCCIÓN, OPERACIÓN Y MANTENIMIENTO DE LA AUTOPISTA CONEXIÓN PACÍFICO 3</t>
    </r>
    <r>
      <rPr>
        <b/>
        <u/>
        <sz val="11"/>
        <rFont val="Calibri"/>
        <family val="2"/>
      </rPr>
      <t>,</t>
    </r>
    <r>
      <rPr>
        <sz val="11"/>
        <rFont val="Calibri"/>
        <family val="2"/>
      </rPr>
      <t xml:space="preserve"> AUTOPISTAS PARA LA PROSPERIDAD, , ANTIOQUIA, OCCIDENTE</t>
    </r>
  </si>
  <si>
    <r>
      <t xml:space="preserve">* A 30 DE JUNIO DE 2018 SE HA CONTRACREDITADO (RECORTADO) A LA AGENCIA NACIONAL DE INFRAESTRUCTURA CON FUENTE DE  FINANCIACIÓN APORTE NACIÓN EN EL </t>
    </r>
    <r>
      <rPr>
        <i/>
        <sz val="11"/>
        <rFont val="Calibri"/>
        <family val="2"/>
      </rPr>
      <t xml:space="preserve">PROYECTO  12 "MEJORAMIENTO APOYO ESTATAL  PROYECTO CONCESIÓN RUTA  DEL SOL  SECTOR 2 NACIONAL",   </t>
    </r>
    <r>
      <rPr>
        <sz val="11"/>
        <rFont val="Calibri"/>
        <family val="2"/>
      </rPr>
      <t>DEL SUBPROGRAMA</t>
    </r>
    <r>
      <rPr>
        <i/>
        <sz val="11"/>
        <rFont val="Calibri"/>
        <family val="2"/>
      </rPr>
      <t xml:space="preserve"> </t>
    </r>
    <r>
      <rPr>
        <sz val="11"/>
        <rFont val="Calibri"/>
        <family val="2"/>
      </rPr>
      <t xml:space="preserve">0600 </t>
    </r>
    <r>
      <rPr>
        <i/>
        <sz val="11"/>
        <rFont val="Calibri"/>
        <family val="2"/>
      </rPr>
      <t>"INTERSUBSECTORIAL TRANSPORTE"</t>
    </r>
    <r>
      <rPr>
        <sz val="11"/>
        <rFont val="Calibri"/>
        <family val="2"/>
      </rPr>
      <t xml:space="preserve"> DEL</t>
    </r>
    <r>
      <rPr>
        <i/>
        <sz val="11"/>
        <rFont val="Calibri"/>
        <family val="2"/>
      </rPr>
      <t xml:space="preserve"> </t>
    </r>
    <r>
      <rPr>
        <sz val="11"/>
        <rFont val="Calibri"/>
        <family val="2"/>
      </rPr>
      <t>PROGRAMA 2401</t>
    </r>
    <r>
      <rPr>
        <i/>
        <sz val="11"/>
        <rFont val="Calibri"/>
        <family val="2"/>
      </rPr>
      <t xml:space="preserve"> "INFRAESTRUCTURA RED VIAL PRIMARIA" </t>
    </r>
    <r>
      <rPr>
        <sz val="11"/>
        <rFont val="Calibri"/>
        <family val="2"/>
      </rPr>
      <t xml:space="preserve">LA SUMA TOTAL DE  $319.000.000.000  MEDIANTE LOS DECRETOS 431 DEL 5/03/2018  EN LA SUMA DE $250.000.000.000   Y  1021 DEL 14/06/2018 EN LA SUMA DE $69.000.000.000.
</t>
    </r>
  </si>
  <si>
    <t xml:space="preserve">*MEDIANTE DECRETO 662 DEL 17/04/2018 SE  APLAZA UNA APROPIACIÓN A LA AGENCIA NACIONAL DE INFRAESTRUCTURA CON FUENTE DE  FINANCIACIÓN APORTE NACIÓN POR LA SUMA DE $31.000.000.000  </t>
  </si>
  <si>
    <t>JULIO</t>
  </si>
  <si>
    <t>2.0.4.7.5</t>
  </si>
  <si>
    <t>SUSCRIPCIONES</t>
  </si>
  <si>
    <t>*MEDIANTE DECRETO 662 DEL 17/04/2018 SE  APLAZA UNA APROPIACIÓN A LA AGENCIA NACIONAL DE INFRAESTRUCTURA CON FUENTE DE  FINANCIACIÓN APORTE NACIÓN POR LA SUMA DE $31.000.000.000 CORRESPONDIENTE AL PROYECTO</t>
  </si>
  <si>
    <r>
      <t>* EN EL PRESUPUESTO DE GASTOS DE INVERSION DE LA AGENCIA NACIONAL DE INFRAESTRUCTURA, EN EL PROYECTO</t>
    </r>
    <r>
      <rPr>
        <i/>
        <sz val="11"/>
        <rFont val="Calibri"/>
        <family val="2"/>
      </rPr>
      <t xml:space="preserve"> 12 "MEJORAMIENTO APOYO ESTATAL  PROYECTO CONCESIÓN RUTA  DEL SOL  SECTOR 2 NACIONAL",   </t>
    </r>
    <r>
      <rPr>
        <sz val="11"/>
        <rFont val="Calibri"/>
        <family val="2"/>
      </rPr>
      <t>DEL SUBPROGRAMA</t>
    </r>
    <r>
      <rPr>
        <i/>
        <sz val="11"/>
        <rFont val="Calibri"/>
        <family val="2"/>
      </rPr>
      <t xml:space="preserve"> </t>
    </r>
    <r>
      <rPr>
        <sz val="11"/>
        <rFont val="Calibri"/>
        <family val="2"/>
      </rPr>
      <t xml:space="preserve">0600 </t>
    </r>
    <r>
      <rPr>
        <i/>
        <sz val="11"/>
        <rFont val="Calibri"/>
        <family val="2"/>
      </rPr>
      <t>"INTERSUBSECTORIAL TRANSPORTE"</t>
    </r>
    <r>
      <rPr>
        <sz val="11"/>
        <rFont val="Calibri"/>
        <family val="2"/>
      </rPr>
      <t xml:space="preserve"> DEL</t>
    </r>
    <r>
      <rPr>
        <i/>
        <sz val="11"/>
        <rFont val="Calibri"/>
        <family val="2"/>
      </rPr>
      <t xml:space="preserve"> </t>
    </r>
    <r>
      <rPr>
        <sz val="11"/>
        <rFont val="Calibri"/>
        <family val="2"/>
      </rPr>
      <t>PROGRAMA 2401</t>
    </r>
    <r>
      <rPr>
        <i/>
        <sz val="11"/>
        <rFont val="Calibri"/>
        <family val="2"/>
      </rPr>
      <t xml:space="preserve"> "INFRAESTRUCTURA RED VIAL PRIMARIA",</t>
    </r>
    <r>
      <rPr>
        <sz val="11"/>
        <rFont val="Calibri"/>
        <family val="2"/>
      </rPr>
      <t xml:space="preserve">  SE HA CONTRACREDITADO( RECORTADO) AL 31 DE JULIO DE 2018, CON FUENTE DE FINANCIACIÒN APORTE NACIÒN, LA SUMA TOTAL DE  $339.000.000.000, DE LOS CUALES LA SUMA DE  $250.000.000.000,00, SE REALIZÒ MEDIANTE EL DECRETO 431 DEL 5/03/2018, EL VALOR DE  $69.000.000.000 SE EFECTUÒ CON EL DECRETO  1021 DEL 14/06/2018 Y LOS RESTANTES  $20.000.000.000,oo CON EL DECRETO 1283 DEL 25/07/2018 .</t>
    </r>
  </si>
  <si>
    <r>
      <t xml:space="preserve"> 12 "</t>
    </r>
    <r>
      <rPr>
        <i/>
        <sz val="11"/>
        <color indexed="8"/>
        <rFont val="Calibri"/>
        <family val="2"/>
      </rPr>
      <t>MEJORAMIENTO APOYO ESTATAL  PROYECTO DE CONCESIÓN RUTA  DEL SOL  SECTOR 2 NACIONAL</t>
    </r>
    <r>
      <rPr>
        <sz val="11"/>
        <color indexed="8"/>
        <rFont val="Calibri"/>
        <family val="2"/>
      </rPr>
      <t>",   DEL SUBPROGRAMA 0600 "</t>
    </r>
    <r>
      <rPr>
        <i/>
        <sz val="11"/>
        <color indexed="8"/>
        <rFont val="Calibri"/>
        <family val="2"/>
      </rPr>
      <t>INTERSUBSECTORIAL TRANSPORTE</t>
    </r>
    <r>
      <rPr>
        <sz val="11"/>
        <color indexed="8"/>
        <rFont val="Calibri"/>
        <family val="2"/>
      </rPr>
      <t xml:space="preserve">" DEL PROGRAMA  2401 "INFRAESTRUCTURA RED VIAL PRIMARIA". POR LO </t>
    </r>
  </si>
  <si>
    <t xml:space="preserve">TANTO DE LA APROPIACIÒN VIGENTE DE ESTE PROYECTO POR LA  SUMA DE $ 36.048.722.958,00, SE ENCUENTRA UNA APROPIACIÒN DISPONIBLE PARA EJECUTAR POR LA SUMA  DE $5.048.722.958, COMO CONSECUENCIA DEL APLAZAMIENTO </t>
  </si>
  <si>
    <t>SEÑALADO.</t>
  </si>
  <si>
    <t>AGOSTO</t>
  </si>
  <si>
    <t>2.0.4.4.2</t>
  </si>
  <si>
    <t>DOTACION</t>
  </si>
  <si>
    <t>2.0.4.4.13</t>
  </si>
  <si>
    <t>MEDICAMENTOS Y PRODUCTOS FARMACÉUTICOS</t>
  </si>
  <si>
    <r>
      <t>* EN EL PRESUPUESTO DE GASTOS DE INVERSION DE LA AGENCIA NACIONAL DE INFRAESTRUCTURA, EN EL PROYECTO</t>
    </r>
    <r>
      <rPr>
        <i/>
        <sz val="11"/>
        <rFont val="Calibri"/>
        <family val="2"/>
      </rPr>
      <t xml:space="preserve"> 12 "MEJORAMIENTO APOYO ESTATAL  PROYECTO CONCESIÓN RUTA  DEL SOL  SECTOR 2 NACIONAL",   </t>
    </r>
    <r>
      <rPr>
        <sz val="11"/>
        <rFont val="Calibri"/>
        <family val="2"/>
      </rPr>
      <t>DEL SUBPROGRAMA</t>
    </r>
    <r>
      <rPr>
        <i/>
        <sz val="11"/>
        <rFont val="Calibri"/>
        <family val="2"/>
      </rPr>
      <t xml:space="preserve"> </t>
    </r>
    <r>
      <rPr>
        <sz val="11"/>
        <rFont val="Calibri"/>
        <family val="2"/>
      </rPr>
      <t xml:space="preserve">0600 </t>
    </r>
    <r>
      <rPr>
        <i/>
        <sz val="11"/>
        <rFont val="Calibri"/>
        <family val="2"/>
      </rPr>
      <t>"INTERSUBSECTORIAL TRANSPORTE"</t>
    </r>
    <r>
      <rPr>
        <sz val="11"/>
        <rFont val="Calibri"/>
        <family val="2"/>
      </rPr>
      <t xml:space="preserve"> DEL</t>
    </r>
    <r>
      <rPr>
        <i/>
        <sz val="11"/>
        <rFont val="Calibri"/>
        <family val="2"/>
      </rPr>
      <t xml:space="preserve"> </t>
    </r>
    <r>
      <rPr>
        <sz val="11"/>
        <rFont val="Calibri"/>
        <family val="2"/>
      </rPr>
      <t>PROGRAMA 2401</t>
    </r>
    <r>
      <rPr>
        <i/>
        <sz val="11"/>
        <rFont val="Calibri"/>
        <family val="2"/>
      </rPr>
      <t xml:space="preserve"> "INFRAESTRUCTURA RED VIAL PRIMARIA",</t>
    </r>
    <r>
      <rPr>
        <sz val="11"/>
        <rFont val="Calibri"/>
        <family val="2"/>
      </rPr>
      <t xml:space="preserve">  SE HA CONTRACREDITADO( RECORTADO) AL 31 DE JULIO DE 2018, CON FUENTE DE FINANCIACIÒN APORTE NACIÒN, LA SUMA TOTAL DE  $339.000.000.000, DE LOS CUALES LA SUMA DE  $250.000.000.000, SE REALIZÒ MEDIANTE EL DECRETO 431 DEL 5/03/2018, EL VALOR DE  $69.000.000.000 SE EFECTUÒ CON EL DECRETO  1021 DEL 14/06/2018 Y LOS RESTANTES  $20.000.000.000, CON EL DECRETO 1283 DEL 25/07/2018 .</t>
    </r>
  </si>
  <si>
    <r>
      <t xml:space="preserve"> 12 "</t>
    </r>
    <r>
      <rPr>
        <i/>
        <sz val="11"/>
        <color indexed="8"/>
        <rFont val="Calibri"/>
        <family val="2"/>
      </rPr>
      <t>MEJORAMIENTO APOYO ESTATAL  PROYECTO DE CONCESIÓN RUTA  DEL SOL  SECTOR 2 NACIONAL</t>
    </r>
    <r>
      <rPr>
        <sz val="11"/>
        <color indexed="8"/>
        <rFont val="Calibri"/>
        <family val="2"/>
      </rPr>
      <t>",   DEL SUBPROGRAMA 0600 "</t>
    </r>
    <r>
      <rPr>
        <i/>
        <sz val="11"/>
        <color indexed="8"/>
        <rFont val="Calibri"/>
        <family val="2"/>
      </rPr>
      <t>INTERSUBSECTORIAL TRANSPORTE</t>
    </r>
    <r>
      <rPr>
        <sz val="11"/>
        <color indexed="8"/>
        <rFont val="Calibri"/>
        <family val="2"/>
      </rPr>
      <t xml:space="preserve">" DEL PROGRAMA  2401 "INFRAESTRUCTURA RED VIAL PRIMARIA", </t>
    </r>
  </si>
  <si>
    <t xml:space="preserve">LOS CUALES SE ENCUENTRAN BLOQUEADOS EN EL CDP DE MODIFICACIÒN PRESUPUESTAL No. 518 DEL 4 DE ABRIL DE 2018, POR LO TANTO, DE LA APROPIACIÒN VIGENTE DE ESTE PROYECTO POR  LA  SUMA DE $ 36.048.722.958, SE ENCUENTRA </t>
  </si>
  <si>
    <t>UNA APROPIACIÒN DISPONIBLE PARA COMPROMETER POR LA SUMA  DE $5.048.722.958, COMO CONSECUENCIA DEL APLAZAMIENTO SEÑALADO.</t>
  </si>
  <si>
    <t>SEPTIEMBRE</t>
  </si>
  <si>
    <t xml:space="preserve">*MEDIANTE OFICIO DEL MINISTERIO DE HACIENDA Y CRÉDITO PÚBLICO No.2-2018-030534 DEL 31/08/2018 CON RADICADO ANI No.2018-409-089733-2 DEL 03/09/2018, LA DGPPN AUTORIZA LEVANTAR LA LEYENDA PREVIO CONCEPTO DEL RUBRO </t>
  </si>
  <si>
    <t xml:space="preserve"> 10110 ( OTROS GASTOS PERSONALES-PREVIO CONCEPTO DGPPN)  SEGÚN LO REFLEJADO EN REPORTE DEL SIIF  " INFORME  SITUACIÓN  DE APROPIACIÓN" POR LA SUMA DE $ 2.317.082.322.</t>
  </si>
  <si>
    <t>OCTUBRE</t>
  </si>
  <si>
    <r>
      <t>* EN EL PRESUPUESTO DE GASTOS DE INVERSION DE LA AGENCIA NACIONAL DE INFRAESTRUCTURA, EN EL PROYECTO</t>
    </r>
    <r>
      <rPr>
        <i/>
        <sz val="11"/>
        <rFont val="Calibri"/>
        <family val="2"/>
      </rPr>
      <t xml:space="preserve"> 12 "MEJORAMIENTO APOYO ESTATAL  PROYECTO CONCESIÓN RUTA  DEL SOL  SECTOR 2 NACIONAL",   </t>
    </r>
    <r>
      <rPr>
        <sz val="11"/>
        <rFont val="Calibri"/>
        <family val="2"/>
      </rPr>
      <t>DEL SUBPROGRAMA</t>
    </r>
    <r>
      <rPr>
        <i/>
        <sz val="11"/>
        <rFont val="Calibri"/>
        <family val="2"/>
      </rPr>
      <t xml:space="preserve"> </t>
    </r>
    <r>
      <rPr>
        <sz val="11"/>
        <rFont val="Calibri"/>
        <family val="2"/>
      </rPr>
      <t xml:space="preserve">0600 </t>
    </r>
    <r>
      <rPr>
        <i/>
        <sz val="11"/>
        <rFont val="Calibri"/>
        <family val="2"/>
      </rPr>
      <t>"INTERSUBSECTORIAL TRANSPORTE"</t>
    </r>
    <r>
      <rPr>
        <sz val="11"/>
        <rFont val="Calibri"/>
        <family val="2"/>
      </rPr>
      <t xml:space="preserve"> DEL</t>
    </r>
    <r>
      <rPr>
        <i/>
        <sz val="11"/>
        <rFont val="Calibri"/>
        <family val="2"/>
      </rPr>
      <t xml:space="preserve"> </t>
    </r>
    <r>
      <rPr>
        <sz val="11"/>
        <rFont val="Calibri"/>
        <family val="2"/>
      </rPr>
      <t>PROGRAMA 2401</t>
    </r>
    <r>
      <rPr>
        <i/>
        <sz val="11"/>
        <rFont val="Calibri"/>
        <family val="2"/>
      </rPr>
      <t xml:space="preserve"> "INFRAESTRUCTURA RED VIAL PRIMARIA",</t>
    </r>
    <r>
      <rPr>
        <sz val="11"/>
        <rFont val="Calibri"/>
        <family val="2"/>
      </rPr>
      <t xml:space="preserve">  SE HA CONTRACREDITADO( RECORTADO) AL 31 DE OCTUBRE DE 2018, CON FUENTE DE FINANCIACIÒN APORTE NACIÒN, LA SUMA TOTAL DE  $339.000.000.000, DE LOS CUALES LA SUMA DE  $250.000.000.000, SE REALIZÒ MEDIANTE EL DECRETO 431 DEL 5/03/2018, EL VALOR DE  $69.000.000.000 SE EFECTUÒ CON EL DECRETO  1021 DEL 14/06/2018 Y LOS RESTANTES  $20.000.000.000, CON EL DECRETO 1283 DEL 25/07/2018 .</t>
    </r>
  </si>
  <si>
    <t xml:space="preserve"> 10110 ( OTROS GASTOS PERSONALES-PREVIO CONCEPTO DGPPN)  SEGÚN LO REFLEJADO EN REPORTE DEL SIIF  " INFORME  SITUACIÓN  DE APROPIACIÓN" LA SUMA DE $ 2.317.082.322.</t>
  </si>
  <si>
    <t xml:space="preserve"> VICEPRESIDENTE ADTIVA Y FINANCIERA </t>
  </si>
  <si>
    <t>NOVIEMBRE</t>
  </si>
  <si>
    <r>
      <t>* EN EL PRESUPUESTO DE GASTOS DE INVERSION DE LA AGENCIA NACIONAL DE INFRAESTRUCTURA, EN EL PROYECTO</t>
    </r>
    <r>
      <rPr>
        <i/>
        <sz val="11"/>
        <rFont val="Calibri"/>
        <family val="2"/>
      </rPr>
      <t xml:space="preserve"> 12 "MEJORAMIENTO APOYO ESTATAL  PROYECTO CONCESIÓN RUTA  DEL SOL  SECTOR 2 NACIONAL",   </t>
    </r>
    <r>
      <rPr>
        <sz val="11"/>
        <rFont val="Calibri"/>
        <family val="2"/>
      </rPr>
      <t>DEL SUBPROGRAMA</t>
    </r>
    <r>
      <rPr>
        <i/>
        <sz val="11"/>
        <rFont val="Calibri"/>
        <family val="2"/>
      </rPr>
      <t xml:space="preserve"> </t>
    </r>
    <r>
      <rPr>
        <sz val="11"/>
        <rFont val="Calibri"/>
        <family val="2"/>
      </rPr>
      <t xml:space="preserve">0600 </t>
    </r>
    <r>
      <rPr>
        <i/>
        <sz val="11"/>
        <rFont val="Calibri"/>
        <family val="2"/>
      </rPr>
      <t>"INTERSUBSECTORIAL TRANSPORTE"</t>
    </r>
    <r>
      <rPr>
        <sz val="11"/>
        <rFont val="Calibri"/>
        <family val="2"/>
      </rPr>
      <t xml:space="preserve"> DEL</t>
    </r>
    <r>
      <rPr>
        <i/>
        <sz val="11"/>
        <rFont val="Calibri"/>
        <family val="2"/>
      </rPr>
      <t xml:space="preserve"> </t>
    </r>
    <r>
      <rPr>
        <sz val="11"/>
        <rFont val="Calibri"/>
        <family val="2"/>
      </rPr>
      <t>PROGRAMA 2401</t>
    </r>
    <r>
      <rPr>
        <i/>
        <sz val="11"/>
        <rFont val="Calibri"/>
        <family val="2"/>
      </rPr>
      <t xml:space="preserve"> "INFRAESTRUCTURA RED VIAL PRIMARIA",</t>
    </r>
    <r>
      <rPr>
        <sz val="11"/>
        <rFont val="Calibri"/>
        <family val="2"/>
      </rPr>
      <t xml:space="preserve">  SE HA CONTRACREDITADO( RECORTADO) AL 30 DE NOVIEMBRE DE 2018, CON FUENTE DE FINANCIACIÒN APORTE NACIÒN, LA SUMA TOTAL DE  $339.000.000.000, DE LOS CUALES LA SUMA DE  $250.000.000.000, SE REALIZÒ MEDIANTE EL DECRETO 431 DEL 5/03/2018, EL VALOR DE  $69.000.000.000 SE EFECTUÒ CON EL DECRETO  1021 DEL 14/06/2018 Y LOS RESTANTES  $20.000.000.000, CON EL DECRETO 1283 DEL 25/07/2018 .</t>
    </r>
  </si>
  <si>
    <t>ELIZABETH GÒMEZ SÀNCHEZ</t>
  </si>
  <si>
    <t>VICEPRESIDENTE ADTIVA Y FINANCIERA</t>
  </si>
  <si>
    <t xml:space="preserve">                             ELIZABETH GÒMEZ SÀNCHEZ</t>
  </si>
  <si>
    <t>DICIEMBRE</t>
  </si>
  <si>
    <t xml:space="preserve">SE TRASLADARON MEDIANTE ACUERDO No. 004 DEL 23 DE OCTUBRE DE 2018 PARA CUBRIR EL DEFICIT DE LOS DIFERENTES RUBROS QUE CONFORMAN LOS GASTOS DE PERSONAL ASOCIADOS A LA NÓMINA. </t>
  </si>
  <si>
    <t xml:space="preserve">GASTOS PERSONALES - PREVIO CONCEPTO DGPPN”, CONCEPTO DE GASTOS DE PERSONAL DEL PRESUPUESTO DE GASTOS DE FUNCIONAMIENTO EN LA SUMA DE $2.317.082.322, CON FUENTE DE FINANCIACIÓN RECURSOS PROPIOS, LOS CUALES </t>
  </si>
  <si>
    <t xml:space="preserve">REFLEJADO EN EL REPORTE DEL SIIF NACIÓN “INFORME SITUACIÓN DE APROPIACIÓN”, LA DIRECCIÓN GENERAL DEL PRESUPUESTO PÚBLICO NACIONAL DE ESE MINISTERIO LEVANTA LA LEYENDA DE PREVIO CONCEPTO DEL RUBRO 1.0.1.10 “OTROS </t>
  </si>
  <si>
    <t xml:space="preserve">* ASÍ MISMO, EN LA VIGENCIA 2018 MEDIANTE OFICIO DEL MINISTERIO DE HACIENDA Y CRÉDITO PÚBLICO No. 2-2018-030534 DEL 31 DE AGOSTO DE 2018, CON RADICADO ANI No. No.2018-409-089733-2 DEL 3 DE SEPTIEMBRE DE 2019 Y SEGÚN LO </t>
  </si>
  <si>
    <t>POR LA SUMA DE $214 MILLONES.</t>
  </si>
  <si>
    <t>GESTIÓN FUNCIONAL CON TECNOLOGÍAS DE LA INFORMACIÓN Y COMUNICACIONES AGENCIA NACIONAL DE INFRAESTRUCTURA”, POR VALOR DE $50 MILLONES Y (d) 4 "APOYO PARA EL DESARROLLO Y GESTIÓN INSTITUCIONAL DE LA ANI, NACIONAL",</t>
  </si>
  <si>
    <t xml:space="preserve">CONTRATOS DE CONCESION", POR VALOR DE $39 MILLONES;(b) 2 "IMPLEMENTACIÓN DEL SISTEMA INTEGRADO DE GESTIÓN Y CONTROL AGENCIA NACIONAL DE INFRAESTRUCTURA", EN LA SUMA DE $75.392.404; (c) 3 "FORTALECIMIENTO DE LA </t>
  </si>
  <si>
    <r>
      <t xml:space="preserve">iii) 2499 </t>
    </r>
    <r>
      <rPr>
        <i/>
        <sz val="11"/>
        <color indexed="8"/>
        <rFont val="Calibri"/>
        <family val="2"/>
      </rPr>
      <t>"FORTALECIMIENTO DE LA GESTIÓN Y DIRECCIÓN DEL SECTOR TRANSPORTE",</t>
    </r>
    <r>
      <rPr>
        <sz val="11"/>
        <color rgb="FF000000"/>
        <rFont val="Calibri"/>
        <family val="2"/>
        <scheme val="minor"/>
      </rPr>
      <t xml:space="preserve"> DEL SUBPROGRAMA 0600 </t>
    </r>
    <r>
      <rPr>
        <i/>
        <sz val="11"/>
        <color indexed="8"/>
        <rFont val="Calibri"/>
        <family val="2"/>
      </rPr>
      <t>"INTERSUBSECTORIAL TRANSPORTE"</t>
    </r>
    <r>
      <rPr>
        <sz val="11"/>
        <color rgb="FF000000"/>
        <rFont val="Calibri"/>
        <family val="2"/>
        <scheme val="minor"/>
      </rPr>
      <t>, DE LOS PROYECTOS (a) 1 "</t>
    </r>
    <r>
      <rPr>
        <i/>
        <sz val="11"/>
        <color indexed="8"/>
        <rFont val="Calibri"/>
        <family val="2"/>
      </rPr>
      <t>APOYO A LA GESTION DEL ESTADO. ASESORIAS Y CONSULTORIAS</t>
    </r>
  </si>
  <si>
    <t xml:space="preserve">DE $1.700 MILLONES; (ii) 2405 "INFRAESTRUCTURA DE TRANSPORTE MARÍTIMO", DEL SUBPROGRAMA 0600 "INTERSUBSECTORIAL TRANSPORTE”,DEL PROYECTO 1 "APOYO ESTATAL A LOS PUERTOS A NIVEL NACIONAL",POR VALOR DE $227.618.751; </t>
  </si>
  <si>
    <r>
      <t>(i) 2404</t>
    </r>
    <r>
      <rPr>
        <i/>
        <sz val="11"/>
        <color indexed="8"/>
        <rFont val="Calibri"/>
        <family val="2"/>
      </rPr>
      <t xml:space="preserve"> "INFRAESTRUCTURA DE TRANSPORTE FÉRREO",</t>
    </r>
    <r>
      <rPr>
        <sz val="11"/>
        <color rgb="FF000000"/>
        <rFont val="Calibri"/>
        <family val="2"/>
        <scheme val="minor"/>
      </rPr>
      <t xml:space="preserve"> DEL SUBPROGRAMA 0600 </t>
    </r>
    <r>
      <rPr>
        <i/>
        <sz val="11"/>
        <color indexed="8"/>
        <rFont val="Calibri"/>
        <family val="2"/>
      </rPr>
      <t>"INTERSUBSECTORIAL TRANSPORTE”,</t>
    </r>
    <r>
      <rPr>
        <sz val="11"/>
        <color rgb="FF000000"/>
        <rFont val="Calibri"/>
        <family val="2"/>
        <scheme val="minor"/>
      </rPr>
      <t xml:space="preserve"> DEL PROYECTO 1</t>
    </r>
    <r>
      <rPr>
        <i/>
        <sz val="11"/>
        <color indexed="8"/>
        <rFont val="Calibri"/>
        <family val="2"/>
      </rPr>
      <t xml:space="preserve"> "REHABILITACION DE VIAS FERREAS A NIVEL NACIONAL, A TRAVES DEL SISTEMA DE</t>
    </r>
    <r>
      <rPr>
        <sz val="11"/>
        <color rgb="FF000000"/>
        <rFont val="Calibri"/>
        <family val="2"/>
        <scheme val="minor"/>
      </rPr>
      <t xml:space="preserve"> CONCESIONE</t>
    </r>
    <r>
      <rPr>
        <i/>
        <sz val="11"/>
        <color indexed="8"/>
        <rFont val="Calibri"/>
        <family val="2"/>
      </rPr>
      <t xml:space="preserve">S </t>
    </r>
    <r>
      <rPr>
        <sz val="11"/>
        <color rgb="FF000000"/>
        <rFont val="Calibri"/>
        <family val="2"/>
        <scheme val="minor"/>
      </rPr>
      <t xml:space="preserve">EN LA SUMA </t>
    </r>
  </si>
  <si>
    <t>"INTERSUBSECTORIAL TRANSPORTE", DEL PROYECTO 12 "MEJORAMIENTO APOYO ESTATAL PROYECTO CONCESIÓN RUTA DEL SOL SECTOR 2 NACIONAL"Y LOS RESTANTES $2.306.011.155 FUE CON RECURSOS PROPIOS EN LOS PROGRAMAS:</t>
  </si>
  <si>
    <t xml:space="preserve">SE REALIZÓ UN RECORTE A LA ENTIDAD EN EL PRESUPUESTO DE GASTOS DE INVERSIÓN EN LA SUMA DE $33.306.011.155, DE LOS CUALES EL VALOR DE $31.000 MILLONES FUE "INFRAESTRUCTURA RED VIAL PRIMARIA", DEL SUBPROGRAMA 0600 </t>
  </si>
  <si>
    <t xml:space="preserve">* DE IGUAL MANERA, MEDIANTE EL DECRETO 2470 DEL 28 DE DICIEMBRE DE 2019, POR EL CUAL SE REDUCEN UNAS APROPIACIONES EN EL PRESUPUESTO GENERAL DE LA NACIÓN DE LA VIGENCIA FISCAL DE 2018 Y SE DICTAN OTRAS DISPOSICIONES, </t>
  </si>
  <si>
    <t>* EN VIRTUD DEL ARTÍCULO 103 DE LA LEY 1873 DEL 20 DE DICIEMBRE DE 2017, DURANTE LA VIGENCIA 2018 A LA AGENCIA NACIONAL DE INFRAESTRUCTURA SE LE CONTRACREDITO (REDUJO) EN EL PRESUPUESTO DE GASTOS DE INVERSIÓN, CON FUENTE DE FINANCIACIÓN APORTES NACIÓN, EN EL PROYECTO 12 "MEJORAMIENTO APOYO ESTATAL PROYECTO CONCESIÓN RUTA DEL SOL SECTOR 2 NACIONAL", DEL SUBPROGRAMA 0600 "INTERSUBSECTORIAL TRANSPORTE" DEL PROGRAMA 2401 "INFRAESTRUCTURA RED VIAL PRIMARIA", LA SUMA DE $344.000 MILLONES, REALIZADO MEDIANTE LOS DECRETOS 431 DEL 5 DE MARZO DE 2018 ($250.000 MILLONES), 1021 DEL 14 DE JUNIO DE 2018 ($69.000 MILLONES), 1283 DEL 25 DE JULIO DE 2018 ($20.000 MILLONES) Y 2484 DEL 28 DE DICIEMBRE DE 2018 ($5.000 MILLONES). ESTOS RECURSOS CONTRACREDITADOS FUERON ACREDITADOS AL MINISTERIO DE TRANSPORTE, CORMAGDALENA E INVIAS.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</si>
</sst>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0_ ;\-#,##0.00\ "/>
    <numFmt numFmtId="166" formatCode="_-&quot;$&quot;* #,##0.00_-;\-&quot;$&quot;* #,##0.00_-;_-&quot;$&quot;* &quot;-&quot;??_-;_-@_-"/>
  </numFmts>
  <fonts count="51"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b/>
      <sz val="12"/>
      <name val="Calibri"/>
      <family val="2"/>
    </font>
    <font>
      <sz val="12"/>
      <name val="Calibri"/>
      <family val="2"/>
    </font>
    <font>
      <sz val="10"/>
      <name val="Arial"/>
      <family val="2"/>
    </font>
    <font>
      <b/>
      <sz val="10"/>
      <name val="Arial"/>
      <family val="2"/>
    </font>
    <font>
      <sz val="12"/>
      <color rgb="FF000000"/>
      <name val="Arial Narrow"/>
      <family val="2"/>
    </font>
    <font>
      <sz val="12"/>
      <color theme="1"/>
      <name val="Arial Narrow"/>
      <family val="2"/>
    </font>
    <font>
      <sz val="12"/>
      <name val="Arial Narrow"/>
      <family val="2"/>
    </font>
    <font>
      <sz val="11"/>
      <color rgb="FF000000"/>
      <name val="Arial"/>
      <family val="2"/>
    </font>
    <font>
      <sz val="10"/>
      <name val="Calibri"/>
      <family val="2"/>
    </font>
    <font>
      <sz val="11"/>
      <name val="Arial"/>
      <family val="2"/>
    </font>
    <font>
      <b/>
      <sz val="10"/>
      <name val="Calibri"/>
      <family val="2"/>
    </font>
    <font>
      <sz val="12"/>
      <color theme="1"/>
      <name val="Calibri"/>
      <family val="2"/>
    </font>
    <font>
      <sz val="11"/>
      <color theme="1"/>
      <name val="Calibri"/>
      <family val="2"/>
    </font>
    <font>
      <sz val="10"/>
      <color theme="1"/>
      <name val="Calibri"/>
      <family val="2"/>
    </font>
    <font>
      <i/>
      <sz val="11"/>
      <color theme="1"/>
      <name val="Calibri"/>
      <family val="2"/>
    </font>
    <font>
      <i/>
      <sz val="11"/>
      <name val="Calibri"/>
      <family val="2"/>
    </font>
    <font>
      <i/>
      <sz val="11"/>
      <color indexed="8"/>
      <name val="Calibri"/>
      <family val="2"/>
    </font>
    <font>
      <sz val="11"/>
      <color indexed="8"/>
      <name val="Calibri"/>
      <family val="2"/>
    </font>
    <font>
      <b/>
      <sz val="12"/>
      <color rgb="FF000000"/>
      <name val="Arial Narrow"/>
      <family val="2"/>
    </font>
    <font>
      <b/>
      <sz val="12"/>
      <color theme="1"/>
      <name val="Arial Narrow"/>
      <family val="2"/>
    </font>
    <font>
      <b/>
      <sz val="11"/>
      <color theme="1"/>
      <name val="Calibri"/>
      <family val="2"/>
    </font>
    <font>
      <b/>
      <sz val="11"/>
      <color rgb="FF000000"/>
      <name val="Calibri"/>
      <family val="2"/>
    </font>
    <font>
      <sz val="11"/>
      <color rgb="FF000000"/>
      <name val="Calibri"/>
      <family val="2"/>
    </font>
    <font>
      <b/>
      <u/>
      <sz val="11"/>
      <name val="Calibri"/>
      <family val="2"/>
    </font>
    <font>
      <b/>
      <sz val="9"/>
      <color rgb="FF000000"/>
      <name val="Arial Narrow"/>
      <family val="2"/>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4.9989318521683403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s>
  <cellStyleXfs count="123">
    <xf numFmtId="0" fontId="0" fillId="0" borderId="0"/>
    <xf numFmtId="0" fontId="22" fillId="0" borderId="0"/>
    <xf numFmtId="164" fontId="22" fillId="0" borderId="0" applyFont="0" applyFill="0" applyBorder="0" applyAlignment="0" applyProtection="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0" fillId="0" borderId="0"/>
    <xf numFmtId="164" fontId="20" fillId="0" borderId="0" applyFont="0" applyFill="0" applyBorder="0" applyAlignment="0" applyProtection="0"/>
    <xf numFmtId="0" fontId="19" fillId="0" borderId="0"/>
    <xf numFmtId="164" fontId="19" fillId="0" borderId="0" applyFont="0" applyFill="0" applyBorder="0" applyAlignment="0" applyProtection="0"/>
    <xf numFmtId="9" fontId="19" fillId="0" borderId="0" applyFont="0" applyFill="0" applyBorder="0" applyAlignment="0" applyProtection="0"/>
    <xf numFmtId="0" fontId="18" fillId="0" borderId="0"/>
    <xf numFmtId="164" fontId="18" fillId="0" borderId="0" applyFont="0" applyFill="0" applyBorder="0" applyAlignment="0" applyProtection="0"/>
    <xf numFmtId="9" fontId="18" fillId="0" borderId="0" applyFont="0" applyFill="0" applyBorder="0" applyAlignment="0" applyProtection="0"/>
    <xf numFmtId="0" fontId="17" fillId="0" borderId="0"/>
    <xf numFmtId="164" fontId="17" fillId="0" borderId="0" applyFont="0" applyFill="0" applyBorder="0" applyAlignment="0" applyProtection="0"/>
    <xf numFmtId="9" fontId="17" fillId="0" borderId="0" applyFont="0" applyFill="0" applyBorder="0" applyAlignment="0" applyProtection="0"/>
    <xf numFmtId="0" fontId="16" fillId="0" borderId="0"/>
    <xf numFmtId="164" fontId="16" fillId="0" borderId="0" applyFont="0" applyFill="0" applyBorder="0" applyAlignment="0" applyProtection="0"/>
    <xf numFmtId="9" fontId="16" fillId="0" borderId="0" applyFont="0" applyFill="0" applyBorder="0" applyAlignment="0" applyProtection="0"/>
    <xf numFmtId="0" fontId="15" fillId="0" borderId="0"/>
    <xf numFmtId="164" fontId="15" fillId="0" borderId="0" applyFont="0" applyFill="0" applyBorder="0" applyAlignment="0" applyProtection="0"/>
    <xf numFmtId="9" fontId="15"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3" fillId="0" borderId="0"/>
    <xf numFmtId="164" fontId="13"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9" fontId="10"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43" fontId="50"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3975">
    <xf numFmtId="0" fontId="0" fillId="0" borderId="0" xfId="0" applyFont="1" applyFill="1" applyBorder="1"/>
    <xf numFmtId="0" fontId="23" fillId="2" borderId="0" xfId="28" applyFont="1" applyFill="1" applyBorder="1"/>
    <xf numFmtId="0" fontId="23" fillId="2" borderId="4" xfId="28" applyFont="1" applyFill="1" applyBorder="1"/>
    <xf numFmtId="164" fontId="23" fillId="2" borderId="0" xfId="29" applyFont="1" applyFill="1" applyBorder="1"/>
    <xf numFmtId="4" fontId="23" fillId="2" borderId="0" xfId="29" applyNumberFormat="1" applyFont="1" applyFill="1" applyBorder="1" applyAlignment="1">
      <alignment horizontal="right"/>
    </xf>
    <xf numFmtId="164" fontId="23" fillId="2" borderId="5" xfId="29" applyFont="1" applyFill="1" applyBorder="1"/>
    <xf numFmtId="0" fontId="24" fillId="2" borderId="4" xfId="28" applyFont="1" applyFill="1" applyBorder="1"/>
    <xf numFmtId="14" fontId="23" fillId="2" borderId="5" xfId="29" applyNumberFormat="1" applyFont="1" applyFill="1" applyBorder="1"/>
    <xf numFmtId="4" fontId="23" fillId="2" borderId="0" xfId="28" applyNumberFormat="1" applyFont="1" applyFill="1" applyBorder="1" applyAlignment="1">
      <alignment horizontal="right"/>
    </xf>
    <xf numFmtId="0" fontId="23" fillId="2" borderId="5" xfId="28" applyFont="1" applyFill="1" applyBorder="1"/>
    <xf numFmtId="0" fontId="23" fillId="2" borderId="30" xfId="28" applyFont="1" applyFill="1" applyBorder="1" applyAlignment="1">
      <alignment horizontal="center" vertical="center" wrapText="1"/>
    </xf>
    <xf numFmtId="0" fontId="23" fillId="2" borderId="31" xfId="28" applyFont="1" applyFill="1" applyBorder="1" applyAlignment="1">
      <alignment horizontal="center" vertical="center" wrapText="1"/>
    </xf>
    <xf numFmtId="164" fontId="23" fillId="2" borderId="31" xfId="29" applyFont="1" applyFill="1" applyBorder="1" applyAlignment="1">
      <alignment horizontal="center" vertical="center" wrapText="1"/>
    </xf>
    <xf numFmtId="4" fontId="23" fillId="2" borderId="31" xfId="29" applyNumberFormat="1" applyFont="1" applyFill="1" applyBorder="1" applyAlignment="1">
      <alignment horizontal="center" vertical="center" wrapText="1"/>
    </xf>
    <xf numFmtId="164" fontId="23" fillId="2" borderId="32" xfId="29" applyFont="1" applyFill="1" applyBorder="1" applyAlignment="1">
      <alignment horizontal="center" vertical="center" wrapText="1"/>
    </xf>
    <xf numFmtId="0" fontId="25" fillId="2" borderId="21" xfId="28" applyFont="1" applyFill="1" applyBorder="1" applyAlignment="1">
      <alignment horizontal="left"/>
    </xf>
    <xf numFmtId="0" fontId="25" fillId="2" borderId="22" xfId="28" applyFont="1" applyFill="1" applyBorder="1" applyAlignment="1">
      <alignment horizontal="center"/>
    </xf>
    <xf numFmtId="0" fontId="25" fillId="2" borderId="22" xfId="28" applyFont="1" applyFill="1" applyBorder="1" applyAlignment="1">
      <alignment horizontal="left"/>
    </xf>
    <xf numFmtId="164" fontId="25" fillId="2" borderId="38" xfId="28" applyNumberFormat="1" applyFont="1" applyFill="1" applyBorder="1" applyAlignment="1">
      <alignment horizontal="center"/>
    </xf>
    <xf numFmtId="4" fontId="26" fillId="2" borderId="36" xfId="28" applyNumberFormat="1" applyFont="1" applyFill="1" applyBorder="1" applyAlignment="1">
      <alignment horizontal="right"/>
    </xf>
    <xf numFmtId="164" fontId="25" fillId="2" borderId="39" xfId="28" applyNumberFormat="1" applyFont="1" applyFill="1" applyBorder="1" applyAlignment="1">
      <alignment horizontal="center"/>
    </xf>
    <xf numFmtId="164" fontId="25" fillId="2" borderId="23" xfId="28" applyNumberFormat="1" applyFont="1" applyFill="1" applyBorder="1" applyAlignment="1">
      <alignment horizontal="center"/>
    </xf>
    <xf numFmtId="0" fontId="26" fillId="2" borderId="12" xfId="28" applyFont="1" applyFill="1" applyBorder="1" applyAlignment="1">
      <alignment horizontal="left"/>
    </xf>
    <xf numFmtId="0" fontId="26" fillId="2" borderId="13" xfId="28" applyFont="1" applyFill="1" applyBorder="1"/>
    <xf numFmtId="39" fontId="26" fillId="2" borderId="13" xfId="29" applyNumberFormat="1" applyFont="1" applyFill="1" applyBorder="1" applyAlignment="1">
      <alignment horizontal="right"/>
    </xf>
    <xf numFmtId="4" fontId="26" fillId="2" borderId="13" xfId="29" applyNumberFormat="1" applyFont="1" applyFill="1" applyBorder="1" applyAlignment="1">
      <alignment horizontal="right"/>
    </xf>
    <xf numFmtId="39" fontId="26" fillId="2" borderId="14" xfId="29" applyNumberFormat="1" applyFont="1" applyFill="1" applyBorder="1" applyAlignment="1">
      <alignment horizontal="right"/>
    </xf>
    <xf numFmtId="0" fontId="26" fillId="2" borderId="15" xfId="28" applyFont="1" applyFill="1" applyBorder="1" applyAlignment="1">
      <alignment horizontal="left"/>
    </xf>
    <xf numFmtId="0" fontId="26" fillId="2" borderId="16" xfId="28" applyFont="1" applyFill="1" applyBorder="1"/>
    <xf numFmtId="39" fontId="26" fillId="2" borderId="16" xfId="29" applyNumberFormat="1" applyFont="1" applyFill="1" applyBorder="1" applyAlignment="1">
      <alignment horizontal="right"/>
    </xf>
    <xf numFmtId="4" fontId="26" fillId="2" borderId="16" xfId="29" applyNumberFormat="1" applyFont="1" applyFill="1" applyBorder="1" applyAlignment="1">
      <alignment horizontal="right"/>
    </xf>
    <xf numFmtId="39" fontId="26" fillId="2" borderId="17" xfId="29" applyNumberFormat="1" applyFont="1" applyFill="1" applyBorder="1" applyAlignment="1">
      <alignment horizontal="right"/>
    </xf>
    <xf numFmtId="4" fontId="26" fillId="2" borderId="16" xfId="28" applyNumberFormat="1" applyFont="1" applyFill="1" applyBorder="1" applyAlignment="1">
      <alignment horizontal="right"/>
    </xf>
    <xf numFmtId="0" fontId="26" fillId="2" borderId="16" xfId="28" applyFont="1" applyFill="1" applyBorder="1" applyAlignment="1">
      <alignment wrapText="1"/>
    </xf>
    <xf numFmtId="0" fontId="23" fillId="2" borderId="16" xfId="28" applyFont="1" applyFill="1" applyBorder="1" applyAlignment="1">
      <alignment wrapText="1"/>
    </xf>
    <xf numFmtId="0" fontId="26" fillId="2" borderId="18" xfId="28" applyFont="1" applyFill="1" applyBorder="1" applyAlignment="1">
      <alignment horizontal="left"/>
    </xf>
    <xf numFmtId="0" fontId="26" fillId="2" borderId="19" xfId="28" applyFont="1" applyFill="1" applyBorder="1"/>
    <xf numFmtId="164" fontId="26" fillId="2" borderId="19" xfId="29" applyFont="1" applyFill="1" applyBorder="1" applyAlignment="1">
      <alignment horizontal="right"/>
    </xf>
    <xf numFmtId="4" fontId="26" fillId="2" borderId="19" xfId="29" applyNumberFormat="1" applyFont="1" applyFill="1" applyBorder="1" applyAlignment="1">
      <alignment horizontal="right"/>
    </xf>
    <xf numFmtId="39" fontId="26" fillId="2" borderId="19" xfId="29" applyNumberFormat="1" applyFont="1" applyFill="1" applyBorder="1" applyAlignment="1">
      <alignment horizontal="right"/>
    </xf>
    <xf numFmtId="39" fontId="26" fillId="2" borderId="20" xfId="29" applyNumberFormat="1" applyFont="1" applyFill="1" applyBorder="1" applyAlignment="1">
      <alignment horizontal="right"/>
    </xf>
    <xf numFmtId="0" fontId="26" fillId="2" borderId="0" xfId="28" applyFont="1" applyFill="1" applyBorder="1" applyAlignment="1">
      <alignment horizontal="left"/>
    </xf>
    <xf numFmtId="0" fontId="26" fillId="2" borderId="0" xfId="28" applyFont="1" applyFill="1" applyBorder="1"/>
    <xf numFmtId="164" fontId="26" fillId="2" borderId="0" xfId="29" applyFont="1" applyFill="1" applyBorder="1" applyAlignment="1">
      <alignment horizontal="right"/>
    </xf>
    <xf numFmtId="4" fontId="26" fillId="2" borderId="0" xfId="28" applyNumberFormat="1" applyFont="1" applyFill="1" applyBorder="1" applyAlignment="1">
      <alignment horizontal="right"/>
    </xf>
    <xf numFmtId="39" fontId="26" fillId="2" borderId="0" xfId="29" applyNumberFormat="1" applyFont="1" applyFill="1" applyBorder="1" applyAlignment="1">
      <alignment horizontal="right"/>
    </xf>
    <xf numFmtId="0" fontId="23" fillId="2" borderId="27" xfId="28" applyFont="1" applyFill="1" applyBorder="1"/>
    <xf numFmtId="0" fontId="23" fillId="2" borderId="28" xfId="28" applyFont="1" applyFill="1" applyBorder="1"/>
    <xf numFmtId="164" fontId="23" fillId="2" borderId="28" xfId="29" applyFont="1" applyFill="1" applyBorder="1"/>
    <xf numFmtId="4" fontId="23" fillId="2" borderId="28" xfId="29" applyNumberFormat="1" applyFont="1" applyFill="1" applyBorder="1" applyAlignment="1">
      <alignment horizontal="right"/>
    </xf>
    <xf numFmtId="164" fontId="23" fillId="2" borderId="29" xfId="29" applyFont="1" applyFill="1" applyBorder="1"/>
    <xf numFmtId="0" fontId="23" fillId="2" borderId="40" xfId="28" applyFont="1" applyFill="1" applyBorder="1" applyAlignment="1">
      <alignment horizontal="center" vertical="center" wrapText="1"/>
    </xf>
    <xf numFmtId="0" fontId="23" fillId="2" borderId="41" xfId="28" applyFont="1" applyFill="1" applyBorder="1" applyAlignment="1">
      <alignment horizontal="center" vertical="center" wrapText="1"/>
    </xf>
    <xf numFmtId="164" fontId="23" fillId="2" borderId="41" xfId="29" applyFont="1" applyFill="1" applyBorder="1" applyAlignment="1">
      <alignment horizontal="center" vertical="center" wrapText="1"/>
    </xf>
    <xf numFmtId="4" fontId="23" fillId="2" borderId="41" xfId="29" applyNumberFormat="1" applyFont="1" applyFill="1" applyBorder="1" applyAlignment="1">
      <alignment horizontal="center" vertical="center" wrapText="1"/>
    </xf>
    <xf numFmtId="164" fontId="23" fillId="2" borderId="42" xfId="29" applyFont="1" applyFill="1" applyBorder="1" applyAlignment="1">
      <alignment horizontal="center" vertical="center" wrapText="1"/>
    </xf>
    <xf numFmtId="0" fontId="26" fillId="2" borderId="24" xfId="28" applyFont="1" applyFill="1" applyBorder="1" applyAlignment="1">
      <alignment horizontal="left"/>
    </xf>
    <xf numFmtId="0" fontId="26" fillId="2" borderId="25" xfId="28" applyFont="1" applyFill="1" applyBorder="1"/>
    <xf numFmtId="164" fontId="26" fillId="2" borderId="25" xfId="29" applyFont="1" applyFill="1" applyBorder="1" applyAlignment="1">
      <alignment horizontal="right"/>
    </xf>
    <xf numFmtId="4" fontId="26" fillId="2" borderId="25" xfId="29" applyNumberFormat="1" applyFont="1" applyFill="1" applyBorder="1" applyAlignment="1">
      <alignment horizontal="right"/>
    </xf>
    <xf numFmtId="39" fontId="26" fillId="2" borderId="25" xfId="29" applyNumberFormat="1" applyFont="1" applyFill="1" applyBorder="1" applyAlignment="1">
      <alignment horizontal="right"/>
    </xf>
    <xf numFmtId="164" fontId="26" fillId="2" borderId="26" xfId="29" applyFont="1" applyFill="1" applyBorder="1" applyAlignment="1">
      <alignment horizontal="right"/>
    </xf>
    <xf numFmtId="0" fontId="26" fillId="2" borderId="15" xfId="28" applyFont="1" applyFill="1" applyBorder="1" applyAlignment="1">
      <alignment horizontal="left" wrapText="1"/>
    </xf>
    <xf numFmtId="39" fontId="26" fillId="2" borderId="16" xfId="29" applyNumberFormat="1" applyFont="1" applyFill="1" applyBorder="1" applyAlignment="1">
      <alignment horizontal="right" wrapText="1"/>
    </xf>
    <xf numFmtId="4" fontId="26" fillId="2" borderId="16" xfId="28" applyNumberFormat="1" applyFont="1" applyFill="1" applyBorder="1" applyAlignment="1">
      <alignment horizontal="right" wrapText="1"/>
    </xf>
    <xf numFmtId="39" fontId="26" fillId="2" borderId="17" xfId="29" applyNumberFormat="1" applyFont="1" applyFill="1" applyBorder="1" applyAlignment="1">
      <alignment horizontal="right" wrapText="1"/>
    </xf>
    <xf numFmtId="0" fontId="23" fillId="2" borderId="0" xfId="28" applyFont="1" applyFill="1" applyBorder="1" applyAlignment="1">
      <alignment wrapText="1"/>
    </xf>
    <xf numFmtId="4" fontId="26" fillId="2" borderId="19" xfId="28" applyNumberFormat="1" applyFont="1" applyFill="1" applyBorder="1" applyAlignment="1">
      <alignment horizontal="right"/>
    </xf>
    <xf numFmtId="0" fontId="23" fillId="2" borderId="0" xfId="28" applyFont="1" applyFill="1" applyBorder="1" applyAlignment="1">
      <alignment horizontal="left"/>
    </xf>
    <xf numFmtId="39" fontId="23" fillId="2" borderId="0" xfId="29" applyNumberFormat="1" applyFont="1" applyFill="1" applyBorder="1" applyAlignment="1">
      <alignment horizontal="right"/>
    </xf>
    <xf numFmtId="0" fontId="23" fillId="2" borderId="0" xfId="28" applyFont="1" applyFill="1" applyBorder="1" applyAlignment="1">
      <alignment horizontal="center"/>
    </xf>
    <xf numFmtId="0" fontId="24" fillId="2" borderId="27" xfId="28" applyFont="1" applyFill="1" applyBorder="1"/>
    <xf numFmtId="4" fontId="26" fillId="2" borderId="25" xfId="28" applyNumberFormat="1" applyFont="1" applyFill="1" applyBorder="1" applyAlignment="1">
      <alignment horizontal="right"/>
    </xf>
    <xf numFmtId="39" fontId="26" fillId="2" borderId="26" xfId="29" applyNumberFormat="1" applyFont="1" applyFill="1" applyBorder="1" applyAlignment="1">
      <alignment horizontal="right"/>
    </xf>
    <xf numFmtId="0" fontId="26" fillId="2" borderId="33" xfId="28" applyFont="1" applyFill="1" applyBorder="1" applyAlignment="1">
      <alignment horizontal="left"/>
    </xf>
    <xf numFmtId="0" fontId="26" fillId="2" borderId="34" xfId="28" applyFont="1" applyFill="1" applyBorder="1"/>
    <xf numFmtId="39" fontId="26" fillId="2" borderId="34" xfId="29" applyNumberFormat="1" applyFont="1" applyFill="1" applyBorder="1" applyAlignment="1">
      <alignment horizontal="right"/>
    </xf>
    <xf numFmtId="4" fontId="26" fillId="2" borderId="34" xfId="28" applyNumberFormat="1" applyFont="1" applyFill="1" applyBorder="1" applyAlignment="1">
      <alignment horizontal="right"/>
    </xf>
    <xf numFmtId="39" fontId="26" fillId="2" borderId="35" xfId="29" applyNumberFormat="1" applyFont="1" applyFill="1" applyBorder="1" applyAlignment="1">
      <alignment horizontal="right"/>
    </xf>
    <xf numFmtId="0" fontId="25" fillId="2" borderId="21" xfId="28" applyFont="1" applyFill="1" applyBorder="1"/>
    <xf numFmtId="0" fontId="25" fillId="2" borderId="22" xfId="28" applyFont="1" applyFill="1" applyBorder="1"/>
    <xf numFmtId="39" fontId="25" fillId="2" borderId="22" xfId="29" applyNumberFormat="1" applyFont="1" applyFill="1" applyBorder="1" applyAlignment="1">
      <alignment horizontal="right"/>
    </xf>
    <xf numFmtId="4" fontId="26" fillId="2" borderId="22" xfId="28" applyNumberFormat="1" applyFont="1" applyFill="1" applyBorder="1" applyAlignment="1">
      <alignment horizontal="right"/>
    </xf>
    <xf numFmtId="39" fontId="25" fillId="2" borderId="23" xfId="29" applyNumberFormat="1" applyFont="1" applyFill="1" applyBorder="1" applyAlignment="1">
      <alignment horizontal="right"/>
    </xf>
    <xf numFmtId="0" fontId="26" fillId="2" borderId="13" xfId="28" applyFont="1" applyFill="1" applyBorder="1" applyAlignment="1">
      <alignment wrapText="1"/>
    </xf>
    <xf numFmtId="0" fontId="36" fillId="2" borderId="15" xfId="28" applyFont="1" applyFill="1" applyBorder="1" applyAlignment="1">
      <alignment horizontal="left"/>
    </xf>
    <xf numFmtId="0" fontId="36" fillId="2" borderId="16" xfId="28" applyFont="1" applyFill="1" applyBorder="1"/>
    <xf numFmtId="0" fontId="36" fillId="2" borderId="16" xfId="28" applyFont="1" applyFill="1" applyBorder="1" applyAlignment="1">
      <alignment wrapText="1"/>
    </xf>
    <xf numFmtId="0" fontId="26" fillId="2" borderId="19" xfId="28" applyFont="1" applyFill="1" applyBorder="1" applyAlignment="1">
      <alignment wrapText="1"/>
    </xf>
    <xf numFmtId="0" fontId="26" fillId="2" borderId="0" xfId="28" applyFont="1" applyFill="1" applyBorder="1" applyAlignment="1">
      <alignment wrapText="1"/>
    </xf>
    <xf numFmtId="0" fontId="26" fillId="2" borderId="25" xfId="28" applyFont="1" applyFill="1" applyBorder="1" applyAlignment="1">
      <alignment wrapText="1"/>
    </xf>
    <xf numFmtId="39" fontId="26" fillId="2" borderId="19" xfId="29" applyNumberFormat="1" applyFont="1" applyFill="1" applyBorder="1" applyAlignment="1">
      <alignment horizontal="right" wrapText="1"/>
    </xf>
    <xf numFmtId="4" fontId="26" fillId="2" borderId="19" xfId="28" applyNumberFormat="1" applyFont="1" applyFill="1" applyBorder="1" applyAlignment="1">
      <alignment horizontal="right" wrapText="1"/>
    </xf>
    <xf numFmtId="39" fontId="26" fillId="2" borderId="20" xfId="29" applyNumberFormat="1" applyFont="1" applyFill="1" applyBorder="1" applyAlignment="1">
      <alignment horizontal="right" wrapText="1"/>
    </xf>
    <xf numFmtId="39" fontId="25" fillId="2" borderId="43" xfId="29" applyNumberFormat="1" applyFont="1" applyFill="1" applyBorder="1" applyAlignment="1">
      <alignment horizontal="right"/>
    </xf>
    <xf numFmtId="4" fontId="25" fillId="2" borderId="43" xfId="29" applyNumberFormat="1" applyFont="1" applyFill="1" applyBorder="1" applyAlignment="1">
      <alignment horizontal="right"/>
    </xf>
    <xf numFmtId="0" fontId="27" fillId="2" borderId="4" xfId="28" applyFont="1" applyFill="1" applyBorder="1"/>
    <xf numFmtId="0" fontId="27" fillId="2" borderId="0" xfId="28" applyFont="1" applyFill="1" applyBorder="1"/>
    <xf numFmtId="164" fontId="27" fillId="2" borderId="0" xfId="29" applyFont="1" applyFill="1" applyBorder="1"/>
    <xf numFmtId="164" fontId="27" fillId="2" borderId="5" xfId="29" applyFont="1" applyFill="1" applyBorder="1"/>
    <xf numFmtId="0" fontId="28" fillId="2" borderId="4" xfId="28" applyFont="1" applyFill="1" applyBorder="1"/>
    <xf numFmtId="0" fontId="28" fillId="2" borderId="0" xfId="28" applyFont="1" applyFill="1" applyBorder="1"/>
    <xf numFmtId="0" fontId="28" fillId="2" borderId="5" xfId="28" applyFont="1" applyFill="1" applyBorder="1"/>
    <xf numFmtId="39" fontId="27" fillId="2" borderId="0" xfId="28" applyNumberFormat="1" applyFont="1" applyFill="1" applyBorder="1"/>
    <xf numFmtId="164" fontId="28" fillId="2" borderId="0" xfId="29" applyFont="1" applyFill="1" applyBorder="1"/>
    <xf numFmtId="4" fontId="28" fillId="2" borderId="0" xfId="29" applyNumberFormat="1" applyFont="1" applyFill="1" applyBorder="1" applyAlignment="1">
      <alignment horizontal="right"/>
    </xf>
    <xf numFmtId="0" fontId="27" fillId="2" borderId="5" xfId="28" applyFont="1" applyFill="1" applyBorder="1"/>
    <xf numFmtId="164" fontId="24" fillId="2" borderId="0" xfId="29" applyFont="1" applyFill="1" applyBorder="1"/>
    <xf numFmtId="0" fontId="23" fillId="2" borderId="28" xfId="28" applyFont="1" applyFill="1" applyBorder="1" applyAlignment="1">
      <alignment wrapText="1"/>
    </xf>
    <xf numFmtId="0" fontId="24" fillId="2" borderId="1" xfId="28" applyFont="1" applyFill="1" applyBorder="1"/>
    <xf numFmtId="0" fontId="23" fillId="2" borderId="2" xfId="28" applyFont="1" applyFill="1" applyBorder="1"/>
    <xf numFmtId="0" fontId="23" fillId="2" borderId="2" xfId="28" applyFont="1" applyFill="1" applyBorder="1" applyAlignment="1">
      <alignment wrapText="1"/>
    </xf>
    <xf numFmtId="164" fontId="23" fillId="2" borderId="2" xfId="29" applyFont="1" applyFill="1" applyBorder="1"/>
    <xf numFmtId="164" fontId="23" fillId="2" borderId="3" xfId="29" applyFont="1" applyFill="1" applyBorder="1"/>
    <xf numFmtId="0" fontId="23" fillId="2" borderId="21" xfId="28" applyFont="1" applyFill="1" applyBorder="1" applyAlignment="1">
      <alignment horizontal="center" vertical="center" wrapText="1"/>
    </xf>
    <xf numFmtId="0" fontId="23" fillId="2" borderId="22" xfId="28" applyFont="1" applyFill="1" applyBorder="1" applyAlignment="1">
      <alignment horizontal="center" vertical="center" wrapText="1"/>
    </xf>
    <xf numFmtId="164" fontId="23" fillId="2" borderId="22" xfId="29" applyFont="1" applyFill="1" applyBorder="1" applyAlignment="1">
      <alignment horizontal="center" vertical="center" wrapText="1"/>
    </xf>
    <xf numFmtId="164" fontId="23" fillId="2" borderId="23" xfId="29" applyFont="1" applyFill="1" applyBorder="1" applyAlignment="1">
      <alignment horizontal="center" vertical="center" wrapText="1"/>
    </xf>
    <xf numFmtId="0" fontId="25" fillId="2" borderId="22" xfId="28" applyFont="1" applyFill="1" applyBorder="1" applyAlignment="1">
      <alignment horizontal="left" wrapText="1"/>
    </xf>
    <xf numFmtId="0" fontId="24" fillId="2" borderId="0" xfId="28" applyFont="1" applyFill="1" applyBorder="1"/>
    <xf numFmtId="4" fontId="29" fillId="2" borderId="13" xfId="28" applyNumberFormat="1" applyFont="1" applyFill="1" applyBorder="1" applyAlignment="1">
      <alignment horizontal="right" vertical="center" wrapText="1" readingOrder="1"/>
    </xf>
    <xf numFmtId="4" fontId="29" fillId="2" borderId="14" xfId="28" applyNumberFormat="1" applyFont="1" applyFill="1" applyBorder="1" applyAlignment="1">
      <alignment horizontal="right" vertical="center" wrapText="1" readingOrder="1"/>
    </xf>
    <xf numFmtId="4" fontId="29" fillId="2" borderId="16" xfId="28" applyNumberFormat="1" applyFont="1" applyFill="1" applyBorder="1" applyAlignment="1">
      <alignment horizontal="right" vertical="center" wrapText="1" readingOrder="1"/>
    </xf>
    <xf numFmtId="4" fontId="29" fillId="2" borderId="17" xfId="28" applyNumberFormat="1" applyFont="1" applyFill="1" applyBorder="1" applyAlignment="1">
      <alignment horizontal="right" vertical="center" wrapText="1" readingOrder="1"/>
    </xf>
    <xf numFmtId="4" fontId="30" fillId="2" borderId="16" xfId="28" applyNumberFormat="1" applyFont="1" applyFill="1" applyBorder="1" applyAlignment="1">
      <alignment horizontal="right" vertical="center" wrapText="1" readingOrder="1"/>
    </xf>
    <xf numFmtId="4" fontId="30" fillId="2" borderId="17" xfId="28" applyNumberFormat="1" applyFont="1" applyFill="1" applyBorder="1" applyAlignment="1">
      <alignment horizontal="right" vertical="center" wrapText="1" readingOrder="1"/>
    </xf>
    <xf numFmtId="4" fontId="31" fillId="2" borderId="16" xfId="28" applyNumberFormat="1" applyFont="1" applyFill="1" applyBorder="1" applyAlignment="1">
      <alignment horizontal="right" vertical="center" wrapText="1" readingOrder="1"/>
    </xf>
    <xf numFmtId="4" fontId="29" fillId="2" borderId="19" xfId="28" applyNumberFormat="1" applyFont="1" applyFill="1" applyBorder="1" applyAlignment="1">
      <alignment horizontal="right" vertical="center" wrapText="1" readingOrder="1"/>
    </xf>
    <xf numFmtId="4" fontId="29" fillId="2" borderId="20" xfId="28" applyNumberFormat="1" applyFont="1" applyFill="1" applyBorder="1" applyAlignment="1">
      <alignment horizontal="right" vertical="center" wrapText="1" readingOrder="1"/>
    </xf>
    <xf numFmtId="4" fontId="29" fillId="2" borderId="0" xfId="28" applyNumberFormat="1" applyFont="1" applyFill="1" applyBorder="1" applyAlignment="1">
      <alignment horizontal="right" vertical="center" wrapText="1" readingOrder="1"/>
    </xf>
    <xf numFmtId="0" fontId="29" fillId="2" borderId="0" xfId="28" applyNumberFormat="1" applyFont="1" applyFill="1" applyBorder="1" applyAlignment="1">
      <alignment horizontal="right" vertical="center" wrapText="1" readingOrder="1"/>
    </xf>
    <xf numFmtId="4" fontId="32" fillId="2" borderId="0" xfId="28" applyNumberFormat="1" applyFont="1" applyFill="1" applyBorder="1" applyAlignment="1">
      <alignment vertical="top" wrapText="1" readingOrder="1"/>
    </xf>
    <xf numFmtId="0" fontId="24" fillId="2" borderId="6" xfId="28" applyFont="1" applyFill="1" applyBorder="1"/>
    <xf numFmtId="0" fontId="23" fillId="2" borderId="7" xfId="28" applyFont="1" applyFill="1" applyBorder="1"/>
    <xf numFmtId="0" fontId="23" fillId="2" borderId="7" xfId="28" applyFont="1" applyFill="1" applyBorder="1" applyAlignment="1">
      <alignment wrapText="1"/>
    </xf>
    <xf numFmtId="164" fontId="23" fillId="2" borderId="7" xfId="29" applyFont="1" applyFill="1" applyBorder="1"/>
    <xf numFmtId="164" fontId="23" fillId="2" borderId="8" xfId="29" applyFont="1" applyFill="1" applyBorder="1"/>
    <xf numFmtId="0" fontId="23" fillId="2" borderId="1" xfId="28" applyFont="1" applyFill="1" applyBorder="1" applyAlignment="1">
      <alignment horizontal="center" vertical="center" wrapText="1"/>
    </xf>
    <xf numFmtId="4" fontId="29" fillId="2" borderId="25" xfId="28" applyNumberFormat="1" applyFont="1" applyFill="1" applyBorder="1" applyAlignment="1">
      <alignment horizontal="right" vertical="center" wrapText="1" readingOrder="1"/>
    </xf>
    <xf numFmtId="4" fontId="29" fillId="2" borderId="26" xfId="28" applyNumberFormat="1" applyFont="1" applyFill="1" applyBorder="1" applyAlignment="1">
      <alignment horizontal="right" vertical="center" wrapText="1" readingOrder="1"/>
    </xf>
    <xf numFmtId="0" fontId="36" fillId="2" borderId="0" xfId="28" applyFont="1" applyFill="1" applyAlignment="1">
      <alignment horizontal="justify" vertical="center"/>
    </xf>
    <xf numFmtId="0" fontId="23" fillId="2" borderId="6" xfId="28" applyFont="1" applyFill="1" applyBorder="1" applyAlignment="1">
      <alignment horizontal="center" vertical="center" wrapText="1"/>
    </xf>
    <xf numFmtId="0" fontId="26" fillId="2" borderId="34" xfId="28" applyFont="1" applyFill="1" applyBorder="1" applyAlignment="1">
      <alignment wrapText="1"/>
    </xf>
    <xf numFmtId="0" fontId="25" fillId="2" borderId="22" xfId="28" applyFont="1" applyFill="1" applyBorder="1" applyAlignment="1">
      <alignment wrapText="1"/>
    </xf>
    <xf numFmtId="165" fontId="23" fillId="2" borderId="0" xfId="28" applyNumberFormat="1" applyFont="1" applyFill="1" applyBorder="1"/>
    <xf numFmtId="4" fontId="23" fillId="2" borderId="0" xfId="28" applyNumberFormat="1" applyFont="1" applyFill="1" applyBorder="1"/>
    <xf numFmtId="0" fontId="33" fillId="2" borderId="0" xfId="28" applyFont="1" applyFill="1" applyBorder="1"/>
    <xf numFmtId="0" fontId="33" fillId="2" borderId="0" xfId="28" applyFont="1" applyFill="1" applyBorder="1" applyAlignment="1">
      <alignment wrapText="1"/>
    </xf>
    <xf numFmtId="164" fontId="33" fillId="2" borderId="0" xfId="29" applyFont="1" applyFill="1" applyBorder="1"/>
    <xf numFmtId="39" fontId="25" fillId="2" borderId="30" xfId="29" applyNumberFormat="1" applyFont="1" applyFill="1" applyBorder="1" applyAlignment="1">
      <alignment horizontal="right"/>
    </xf>
    <xf numFmtId="39" fontId="25" fillId="2" borderId="37" xfId="29" applyNumberFormat="1" applyFont="1" applyFill="1" applyBorder="1" applyAlignment="1">
      <alignment horizontal="right"/>
    </xf>
    <xf numFmtId="0" fontId="23" fillId="2" borderId="1" xfId="28" applyFont="1" applyFill="1" applyBorder="1"/>
    <xf numFmtId="4" fontId="23" fillId="2" borderId="2" xfId="29" applyNumberFormat="1" applyFont="1" applyFill="1" applyBorder="1"/>
    <xf numFmtId="164" fontId="33" fillId="2" borderId="2" xfId="29" applyFont="1" applyFill="1" applyBorder="1"/>
    <xf numFmtId="39" fontId="23" fillId="2" borderId="0" xfId="28" applyNumberFormat="1" applyFont="1" applyFill="1" applyBorder="1"/>
    <xf numFmtId="0" fontId="24" fillId="2" borderId="0" xfId="28" applyFont="1" applyFill="1" applyBorder="1" applyAlignment="1">
      <alignment wrapText="1"/>
    </xf>
    <xf numFmtId="164" fontId="33" fillId="2" borderId="5" xfId="29" applyFont="1" applyFill="1" applyBorder="1"/>
    <xf numFmtId="0" fontId="34" fillId="2" borderId="0" xfId="28" applyFont="1" applyFill="1" applyBorder="1"/>
    <xf numFmtId="0" fontId="24" fillId="2" borderId="28" xfId="28" applyFont="1" applyFill="1" applyBorder="1" applyAlignment="1">
      <alignment wrapText="1"/>
    </xf>
    <xf numFmtId="164" fontId="24" fillId="2" borderId="28" xfId="29" applyFont="1" applyFill="1" applyBorder="1"/>
    <xf numFmtId="4" fontId="23" fillId="2" borderId="2" xfId="28" applyNumberFormat="1" applyFont="1" applyFill="1" applyBorder="1"/>
    <xf numFmtId="4" fontId="23" fillId="2" borderId="28" xfId="28" applyNumberFormat="1" applyFont="1" applyFill="1" applyBorder="1"/>
    <xf numFmtId="0" fontId="33" fillId="2" borderId="21" xfId="28" applyFont="1" applyFill="1" applyBorder="1" applyAlignment="1">
      <alignment horizontal="center" vertical="center" wrapText="1"/>
    </xf>
    <xf numFmtId="0" fontId="33" fillId="2" borderId="22" xfId="28" applyFont="1" applyFill="1" applyBorder="1" applyAlignment="1">
      <alignment horizontal="center" vertical="center" wrapText="1"/>
    </xf>
    <xf numFmtId="164" fontId="33" fillId="2" borderId="22" xfId="29" applyFont="1" applyFill="1" applyBorder="1" applyAlignment="1">
      <alignment horizontal="center" vertical="center" wrapText="1"/>
    </xf>
    <xf numFmtId="4" fontId="33" fillId="2" borderId="22" xfId="29" applyNumberFormat="1" applyFont="1" applyFill="1" applyBorder="1" applyAlignment="1">
      <alignment horizontal="center" vertical="center" wrapText="1"/>
    </xf>
    <xf numFmtId="164" fontId="33" fillId="2" borderId="23" xfId="29" applyFont="1" applyFill="1" applyBorder="1" applyAlignment="1">
      <alignment horizontal="center" vertical="center" wrapText="1"/>
    </xf>
    <xf numFmtId="164" fontId="25" fillId="2" borderId="22" xfId="28" applyNumberFormat="1" applyFont="1" applyFill="1" applyBorder="1" applyAlignment="1">
      <alignment horizontal="right"/>
    </xf>
    <xf numFmtId="4" fontId="25" fillId="2" borderId="22" xfId="28" applyNumberFormat="1" applyFont="1" applyFill="1" applyBorder="1" applyAlignment="1">
      <alignment horizontal="right"/>
    </xf>
    <xf numFmtId="0" fontId="25" fillId="2" borderId="22" xfId="28" applyFont="1" applyFill="1" applyBorder="1" applyAlignment="1">
      <alignment horizontal="right"/>
    </xf>
    <xf numFmtId="164" fontId="25" fillId="2" borderId="23" xfId="28" applyNumberFormat="1" applyFont="1" applyFill="1" applyBorder="1" applyAlignment="1">
      <alignment horizontal="right"/>
    </xf>
    <xf numFmtId="9" fontId="23" fillId="2" borderId="0" xfId="30" applyFont="1" applyFill="1" applyBorder="1"/>
    <xf numFmtId="0" fontId="26" fillId="2" borderId="25" xfId="28" applyFont="1" applyFill="1" applyBorder="1" applyAlignment="1">
      <alignment horizontal="left"/>
    </xf>
    <xf numFmtId="4" fontId="26" fillId="2" borderId="26" xfId="29" applyNumberFormat="1" applyFont="1" applyFill="1" applyBorder="1" applyAlignment="1">
      <alignment horizontal="right"/>
    </xf>
    <xf numFmtId="0" fontId="26" fillId="2" borderId="16" xfId="28" applyFont="1" applyFill="1" applyBorder="1" applyAlignment="1">
      <alignment horizontal="left"/>
    </xf>
    <xf numFmtId="164" fontId="26" fillId="2" borderId="16" xfId="29" applyFont="1" applyFill="1" applyBorder="1" applyAlignment="1">
      <alignment horizontal="right"/>
    </xf>
    <xf numFmtId="4" fontId="26" fillId="2" borderId="17" xfId="29" applyNumberFormat="1" applyFont="1" applyFill="1" applyBorder="1" applyAlignment="1">
      <alignment horizontal="right"/>
    </xf>
    <xf numFmtId="4" fontId="26" fillId="2" borderId="34" xfId="29" applyNumberFormat="1" applyFont="1" applyFill="1" applyBorder="1" applyAlignment="1">
      <alignment horizontal="right"/>
    </xf>
    <xf numFmtId="0" fontId="26" fillId="2" borderId="34" xfId="28" applyFont="1" applyFill="1" applyBorder="1" applyAlignment="1">
      <alignment horizontal="right"/>
    </xf>
    <xf numFmtId="4" fontId="26" fillId="2" borderId="35" xfId="29" applyNumberFormat="1" applyFont="1" applyFill="1" applyBorder="1" applyAlignment="1">
      <alignment horizontal="right"/>
    </xf>
    <xf numFmtId="164" fontId="25" fillId="2" borderId="21" xfId="29" applyFont="1" applyFill="1" applyBorder="1"/>
    <xf numFmtId="164" fontId="25" fillId="2" borderId="22" xfId="29" applyFont="1" applyFill="1" applyBorder="1" applyAlignment="1">
      <alignment horizontal="right"/>
    </xf>
    <xf numFmtId="4" fontId="25" fillId="2" borderId="22" xfId="29" applyNumberFormat="1" applyFont="1" applyFill="1" applyBorder="1" applyAlignment="1">
      <alignment horizontal="right"/>
    </xf>
    <xf numFmtId="164" fontId="25" fillId="2" borderId="23" xfId="29" applyFont="1" applyFill="1" applyBorder="1" applyAlignment="1">
      <alignment horizontal="right"/>
    </xf>
    <xf numFmtId="164" fontId="26" fillId="2" borderId="13" xfId="29" applyFont="1" applyFill="1" applyBorder="1" applyAlignment="1">
      <alignment horizontal="right"/>
    </xf>
    <xf numFmtId="4" fontId="26" fillId="2" borderId="14" xfId="29" applyNumberFormat="1" applyFont="1" applyFill="1" applyBorder="1" applyAlignment="1">
      <alignment horizontal="right"/>
    </xf>
    <xf numFmtId="164" fontId="26" fillId="2" borderId="17" xfId="29" applyFont="1" applyFill="1" applyBorder="1" applyAlignment="1">
      <alignment horizontal="right"/>
    </xf>
    <xf numFmtId="4" fontId="26" fillId="2" borderId="20" xfId="29" applyNumberFormat="1" applyFont="1" applyFill="1" applyBorder="1" applyAlignment="1">
      <alignment horizontal="right"/>
    </xf>
    <xf numFmtId="4" fontId="26" fillId="2" borderId="0" xfId="29" applyNumberFormat="1" applyFont="1" applyFill="1" applyBorder="1" applyAlignment="1">
      <alignment horizontal="right"/>
    </xf>
    <xf numFmtId="164" fontId="23" fillId="2" borderId="0" xfId="29" applyFont="1" applyFill="1" applyBorder="1" applyAlignment="1">
      <alignment horizontal="right"/>
    </xf>
    <xf numFmtId="164" fontId="23" fillId="2" borderId="0" xfId="28" applyNumberFormat="1" applyFont="1" applyFill="1" applyBorder="1"/>
    <xf numFmtId="0" fontId="33" fillId="2" borderId="30" xfId="28" applyFont="1" applyFill="1" applyBorder="1" applyAlignment="1">
      <alignment horizontal="center" vertical="center" wrapText="1"/>
    </xf>
    <xf numFmtId="0" fontId="33" fillId="2" borderId="31" xfId="28" applyFont="1" applyFill="1" applyBorder="1" applyAlignment="1">
      <alignment horizontal="center" vertical="center" wrapText="1"/>
    </xf>
    <xf numFmtId="164" fontId="33" fillId="2" borderId="31" xfId="29" applyFont="1" applyFill="1" applyBorder="1" applyAlignment="1">
      <alignment horizontal="center" vertical="center" wrapText="1"/>
    </xf>
    <xf numFmtId="4" fontId="33" fillId="2" borderId="31" xfId="29" applyNumberFormat="1" applyFont="1" applyFill="1" applyBorder="1" applyAlignment="1">
      <alignment horizontal="center" vertical="center" wrapText="1"/>
    </xf>
    <xf numFmtId="164" fontId="33" fillId="2" borderId="32" xfId="29" applyFont="1" applyFill="1" applyBorder="1" applyAlignment="1">
      <alignment horizontal="center" vertical="center" wrapText="1"/>
    </xf>
    <xf numFmtId="0" fontId="26" fillId="2" borderId="24" xfId="28" applyFont="1" applyFill="1" applyBorder="1" applyAlignment="1">
      <alignment horizontal="left" wrapText="1"/>
    </xf>
    <xf numFmtId="164" fontId="26" fillId="2" borderId="25" xfId="29" applyFont="1" applyFill="1" applyBorder="1" applyAlignment="1">
      <alignment horizontal="right" wrapText="1"/>
    </xf>
    <xf numFmtId="39" fontId="26" fillId="2" borderId="25" xfId="29" applyNumberFormat="1" applyFont="1" applyFill="1" applyBorder="1" applyAlignment="1">
      <alignment horizontal="right" wrapText="1"/>
    </xf>
    <xf numFmtId="164" fontId="26" fillId="2" borderId="16" xfId="29" applyFont="1" applyFill="1" applyBorder="1" applyAlignment="1">
      <alignment horizontal="right" wrapText="1"/>
    </xf>
    <xf numFmtId="39" fontId="23" fillId="2" borderId="0" xfId="28" applyNumberFormat="1" applyFont="1" applyFill="1" applyBorder="1" applyAlignment="1">
      <alignment wrapText="1"/>
    </xf>
    <xf numFmtId="164" fontId="26" fillId="2" borderId="17" xfId="29" applyFont="1" applyFill="1" applyBorder="1" applyAlignment="1">
      <alignment horizontal="right" wrapText="1"/>
    </xf>
    <xf numFmtId="39" fontId="36" fillId="2" borderId="16" xfId="29" applyNumberFormat="1" applyFont="1" applyFill="1" applyBorder="1" applyAlignment="1">
      <alignment horizontal="right"/>
    </xf>
    <xf numFmtId="39" fontId="36" fillId="2" borderId="17" xfId="29" applyNumberFormat="1" applyFont="1" applyFill="1" applyBorder="1" applyAlignment="1">
      <alignment horizontal="right"/>
    </xf>
    <xf numFmtId="164" fontId="23" fillId="2" borderId="0" xfId="28" applyNumberFormat="1" applyFont="1" applyFill="1" applyBorder="1" applyAlignment="1">
      <alignment wrapText="1"/>
    </xf>
    <xf numFmtId="0" fontId="26" fillId="2" borderId="18" xfId="28" applyFont="1" applyFill="1" applyBorder="1" applyAlignment="1">
      <alignment horizontal="left" wrapText="1"/>
    </xf>
    <xf numFmtId="164" fontId="26" fillId="2" borderId="19" xfId="29" applyFont="1" applyFill="1" applyBorder="1" applyAlignment="1">
      <alignment horizontal="right" wrapText="1"/>
    </xf>
    <xf numFmtId="4" fontId="26" fillId="2" borderId="19" xfId="29" applyNumberFormat="1" applyFont="1" applyFill="1" applyBorder="1" applyAlignment="1">
      <alignment horizontal="right" wrapText="1"/>
    </xf>
    <xf numFmtId="164" fontId="25" fillId="2" borderId="9" xfId="29" applyFont="1" applyFill="1" applyBorder="1"/>
    <xf numFmtId="164" fontId="25" fillId="2" borderId="10" xfId="29" applyFont="1" applyFill="1" applyBorder="1" applyAlignment="1">
      <alignment horizontal="right"/>
    </xf>
    <xf numFmtId="164" fontId="25" fillId="2" borderId="10" xfId="29" applyFont="1" applyFill="1" applyBorder="1"/>
    <xf numFmtId="164" fontId="25" fillId="2" borderId="43" xfId="29" applyFont="1" applyFill="1" applyBorder="1"/>
    <xf numFmtId="4" fontId="23" fillId="2" borderId="2" xfId="29" applyNumberFormat="1" applyFont="1" applyFill="1" applyBorder="1" applyAlignment="1">
      <alignment horizontal="right"/>
    </xf>
    <xf numFmtId="164" fontId="35" fillId="2" borderId="0" xfId="29" applyFont="1" applyFill="1" applyBorder="1"/>
    <xf numFmtId="164" fontId="28" fillId="2" borderId="5" xfId="29" applyFont="1" applyFill="1" applyBorder="1"/>
    <xf numFmtId="0" fontId="33" fillId="2" borderId="28" xfId="28" applyFont="1" applyFill="1" applyBorder="1"/>
    <xf numFmtId="4" fontId="33" fillId="2" borderId="28" xfId="28" applyNumberFormat="1" applyFont="1" applyFill="1" applyBorder="1"/>
    <xf numFmtId="164" fontId="33" fillId="2" borderId="28" xfId="29" applyFont="1" applyFill="1" applyBorder="1"/>
    <xf numFmtId="164" fontId="33" fillId="2" borderId="29" xfId="29" applyFont="1" applyFill="1" applyBorder="1"/>
    <xf numFmtId="0" fontId="23" fillId="2" borderId="0" xfId="31" applyFont="1" applyFill="1" applyBorder="1"/>
    <xf numFmtId="0" fontId="23" fillId="2" borderId="0" xfId="31" applyFont="1" applyFill="1" applyBorder="1" applyAlignment="1">
      <alignment wrapText="1"/>
    </xf>
    <xf numFmtId="164" fontId="23" fillId="2" borderId="0" xfId="32" applyFont="1" applyFill="1" applyBorder="1"/>
    <xf numFmtId="0" fontId="23" fillId="2" borderId="4" xfId="31" applyFont="1" applyFill="1" applyBorder="1"/>
    <xf numFmtId="164" fontId="23" fillId="2" borderId="5" xfId="32" applyFont="1" applyFill="1" applyBorder="1"/>
    <xf numFmtId="0" fontId="24" fillId="2" borderId="4" xfId="31" applyFont="1" applyFill="1" applyBorder="1"/>
    <xf numFmtId="14" fontId="23" fillId="2" borderId="5" xfId="32" applyNumberFormat="1" applyFont="1" applyFill="1" applyBorder="1"/>
    <xf numFmtId="0" fontId="23" fillId="2" borderId="27" xfId="31" applyFont="1" applyFill="1" applyBorder="1"/>
    <xf numFmtId="0" fontId="23" fillId="2" borderId="28" xfId="31" applyFont="1" applyFill="1" applyBorder="1"/>
    <xf numFmtId="0" fontId="23" fillId="2" borderId="28" xfId="31" applyFont="1" applyFill="1" applyBorder="1" applyAlignment="1">
      <alignment wrapText="1"/>
    </xf>
    <xf numFmtId="164" fontId="23" fillId="2" borderId="28" xfId="32" applyFont="1" applyFill="1" applyBorder="1"/>
    <xf numFmtId="164" fontId="23" fillId="2" borderId="29" xfId="32" applyFont="1" applyFill="1" applyBorder="1"/>
    <xf numFmtId="0" fontId="24" fillId="2" borderId="1" xfId="31" applyFont="1" applyFill="1" applyBorder="1"/>
    <xf numFmtId="0" fontId="23" fillId="2" borderId="2" xfId="31" applyFont="1" applyFill="1" applyBorder="1"/>
    <xf numFmtId="0" fontId="23" fillId="2" borderId="2" xfId="31" applyFont="1" applyFill="1" applyBorder="1" applyAlignment="1">
      <alignment wrapText="1"/>
    </xf>
    <xf numFmtId="164" fontId="23" fillId="2" borderId="2" xfId="32" applyFont="1" applyFill="1" applyBorder="1"/>
    <xf numFmtId="164" fontId="23" fillId="2" borderId="3" xfId="32" applyFont="1" applyFill="1" applyBorder="1"/>
    <xf numFmtId="0" fontId="23" fillId="2" borderId="21" xfId="31" applyFont="1" applyFill="1" applyBorder="1" applyAlignment="1">
      <alignment horizontal="center" vertical="center" wrapText="1"/>
    </xf>
    <xf numFmtId="0" fontId="23" fillId="2" borderId="22" xfId="31" applyFont="1" applyFill="1" applyBorder="1" applyAlignment="1">
      <alignment horizontal="center" vertical="center" wrapText="1"/>
    </xf>
    <xf numFmtId="164" fontId="23" fillId="2" borderId="22" xfId="32" applyFont="1" applyFill="1" applyBorder="1" applyAlignment="1">
      <alignment horizontal="center" vertical="center" wrapText="1"/>
    </xf>
    <xf numFmtId="164" fontId="23" fillId="2" borderId="23" xfId="32" applyFont="1" applyFill="1" applyBorder="1" applyAlignment="1">
      <alignment horizontal="center" vertical="center" wrapText="1"/>
    </xf>
    <xf numFmtId="0" fontId="25" fillId="2" borderId="21" xfId="31" applyFont="1" applyFill="1" applyBorder="1" applyAlignment="1">
      <alignment horizontal="left"/>
    </xf>
    <xf numFmtId="0" fontId="25" fillId="2" borderId="22" xfId="31" applyFont="1" applyFill="1" applyBorder="1" applyAlignment="1">
      <alignment horizontal="center"/>
    </xf>
    <xf numFmtId="0" fontId="25" fillId="2" borderId="22" xfId="31" applyFont="1" applyFill="1" applyBorder="1" applyAlignment="1">
      <alignment horizontal="left" wrapText="1"/>
    </xf>
    <xf numFmtId="39" fontId="25" fillId="2" borderId="22" xfId="32" applyNumberFormat="1" applyFont="1" applyFill="1" applyBorder="1" applyAlignment="1">
      <alignment horizontal="right"/>
    </xf>
    <xf numFmtId="39" fontId="25" fillId="2" borderId="23" xfId="32" applyNumberFormat="1" applyFont="1" applyFill="1" applyBorder="1" applyAlignment="1">
      <alignment horizontal="right"/>
    </xf>
    <xf numFmtId="0" fontId="24" fillId="2" borderId="0" xfId="31" applyFont="1" applyFill="1" applyBorder="1"/>
    <xf numFmtId="0" fontId="26" fillId="2" borderId="12" xfId="31" applyFont="1" applyFill="1" applyBorder="1" applyAlignment="1">
      <alignment horizontal="left"/>
    </xf>
    <xf numFmtId="0" fontId="26" fillId="2" borderId="13" xfId="31" applyFont="1" applyFill="1" applyBorder="1"/>
    <xf numFmtId="0" fontId="26" fillId="2" borderId="13" xfId="31" applyFont="1" applyFill="1" applyBorder="1" applyAlignment="1">
      <alignment wrapText="1"/>
    </xf>
    <xf numFmtId="4" fontId="29" fillId="2" borderId="13" xfId="31" applyNumberFormat="1" applyFont="1" applyFill="1" applyBorder="1" applyAlignment="1">
      <alignment horizontal="right" vertical="center" wrapText="1" readingOrder="1"/>
    </xf>
    <xf numFmtId="4" fontId="29" fillId="2" borderId="14" xfId="31" applyNumberFormat="1" applyFont="1" applyFill="1" applyBorder="1" applyAlignment="1">
      <alignment horizontal="right" vertical="center" wrapText="1" readingOrder="1"/>
    </xf>
    <xf numFmtId="0" fontId="26" fillId="2" borderId="15" xfId="31" applyFont="1" applyFill="1" applyBorder="1" applyAlignment="1">
      <alignment horizontal="left"/>
    </xf>
    <xf numFmtId="0" fontId="26" fillId="2" borderId="16" xfId="31" applyFont="1" applyFill="1" applyBorder="1"/>
    <xf numFmtId="0" fontId="26" fillId="2" borderId="16" xfId="31" applyFont="1" applyFill="1" applyBorder="1" applyAlignment="1">
      <alignment wrapText="1"/>
    </xf>
    <xf numFmtId="4" fontId="29" fillId="2" borderId="16" xfId="31" applyNumberFormat="1" applyFont="1" applyFill="1" applyBorder="1" applyAlignment="1">
      <alignment horizontal="right" vertical="center" wrapText="1" readingOrder="1"/>
    </xf>
    <xf numFmtId="4" fontId="29" fillId="2" borderId="17" xfId="31" applyNumberFormat="1" applyFont="1" applyFill="1" applyBorder="1" applyAlignment="1">
      <alignment horizontal="right" vertical="center" wrapText="1" readingOrder="1"/>
    </xf>
    <xf numFmtId="4" fontId="30" fillId="2" borderId="16" xfId="31" applyNumberFormat="1" applyFont="1" applyFill="1" applyBorder="1" applyAlignment="1">
      <alignment horizontal="right" vertical="center" wrapText="1" readingOrder="1"/>
    </xf>
    <xf numFmtId="4" fontId="23" fillId="2" borderId="0" xfId="31" applyNumberFormat="1" applyFont="1" applyFill="1" applyBorder="1"/>
    <xf numFmtId="4" fontId="30" fillId="2" borderId="17" xfId="31" applyNumberFormat="1" applyFont="1" applyFill="1" applyBorder="1" applyAlignment="1">
      <alignment horizontal="right" vertical="center" wrapText="1" readingOrder="1"/>
    </xf>
    <xf numFmtId="4" fontId="31" fillId="2" borderId="16" xfId="31" applyNumberFormat="1" applyFont="1" applyFill="1" applyBorder="1" applyAlignment="1">
      <alignment horizontal="right" vertical="center" wrapText="1" readingOrder="1"/>
    </xf>
    <xf numFmtId="0" fontId="26" fillId="2" borderId="18" xfId="31" applyFont="1" applyFill="1" applyBorder="1" applyAlignment="1">
      <alignment horizontal="left"/>
    </xf>
    <xf numFmtId="0" fontId="26" fillId="2" borderId="19" xfId="31" applyFont="1" applyFill="1" applyBorder="1"/>
    <xf numFmtId="0" fontId="26" fillId="2" borderId="19" xfId="31" applyFont="1" applyFill="1" applyBorder="1" applyAlignment="1">
      <alignment wrapText="1"/>
    </xf>
    <xf numFmtId="4" fontId="29" fillId="2" borderId="19" xfId="31" applyNumberFormat="1" applyFont="1" applyFill="1" applyBorder="1" applyAlignment="1">
      <alignment horizontal="right" vertical="center" wrapText="1" readingOrder="1"/>
    </xf>
    <xf numFmtId="4" fontId="29" fillId="2" borderId="20" xfId="31" applyNumberFormat="1" applyFont="1" applyFill="1" applyBorder="1" applyAlignment="1">
      <alignment horizontal="right" vertical="center" wrapText="1" readingOrder="1"/>
    </xf>
    <xf numFmtId="0" fontId="26" fillId="2" borderId="0" xfId="31" applyFont="1" applyFill="1" applyBorder="1" applyAlignment="1">
      <alignment horizontal="left"/>
    </xf>
    <xf numFmtId="0" fontId="26" fillId="2" borderId="0" xfId="31" applyFont="1" applyFill="1" applyBorder="1"/>
    <xf numFmtId="0" fontId="26" fillId="2" borderId="0" xfId="31" applyFont="1" applyFill="1" applyBorder="1" applyAlignment="1">
      <alignment wrapText="1"/>
    </xf>
    <xf numFmtId="4" fontId="29" fillId="2" borderId="0" xfId="31" applyNumberFormat="1" applyFont="1" applyFill="1" applyBorder="1" applyAlignment="1">
      <alignment horizontal="right" vertical="center" wrapText="1" readingOrder="1"/>
    </xf>
    <xf numFmtId="39" fontId="26" fillId="2" borderId="0" xfId="32" applyNumberFormat="1" applyFont="1" applyFill="1" applyBorder="1" applyAlignment="1">
      <alignment horizontal="right"/>
    </xf>
    <xf numFmtId="0" fontId="29" fillId="2" borderId="0" xfId="31" applyNumberFormat="1" applyFont="1" applyFill="1" applyBorder="1" applyAlignment="1">
      <alignment horizontal="right" vertical="center" wrapText="1" readingOrder="1"/>
    </xf>
    <xf numFmtId="4" fontId="32" fillId="2" borderId="0" xfId="31" applyNumberFormat="1" applyFont="1" applyFill="1" applyBorder="1" applyAlignment="1">
      <alignment vertical="top" wrapText="1" readingOrder="1"/>
    </xf>
    <xf numFmtId="0" fontId="24" fillId="2" borderId="6" xfId="31" applyFont="1" applyFill="1" applyBorder="1"/>
    <xf numFmtId="0" fontId="23" fillId="2" borderId="7" xfId="31" applyFont="1" applyFill="1" applyBorder="1"/>
    <xf numFmtId="0" fontId="23" fillId="2" borderId="7" xfId="31" applyFont="1" applyFill="1" applyBorder="1" applyAlignment="1">
      <alignment wrapText="1"/>
    </xf>
    <xf numFmtId="164" fontId="23" fillId="2" borderId="7" xfId="32" applyFont="1" applyFill="1" applyBorder="1"/>
    <xf numFmtId="164" fontId="23" fillId="2" borderId="8" xfId="32" applyFont="1" applyFill="1" applyBorder="1"/>
    <xf numFmtId="0" fontId="23" fillId="2" borderId="1" xfId="31" applyFont="1" applyFill="1" applyBorder="1" applyAlignment="1">
      <alignment horizontal="center" vertical="center" wrapText="1"/>
    </xf>
    <xf numFmtId="0" fontId="23" fillId="2" borderId="30" xfId="31" applyFont="1" applyFill="1" applyBorder="1" applyAlignment="1">
      <alignment horizontal="center" vertical="center" wrapText="1"/>
    </xf>
    <xf numFmtId="0" fontId="23" fillId="2" borderId="31" xfId="31" applyFont="1" applyFill="1" applyBorder="1" applyAlignment="1">
      <alignment horizontal="center" vertical="center" wrapText="1"/>
    </xf>
    <xf numFmtId="164" fontId="23" fillId="2" borderId="31" xfId="32" applyFont="1" applyFill="1" applyBorder="1" applyAlignment="1">
      <alignment horizontal="center" vertical="center" wrapText="1"/>
    </xf>
    <xf numFmtId="0" fontId="26" fillId="2" borderId="24" xfId="31" applyFont="1" applyFill="1" applyBorder="1" applyAlignment="1">
      <alignment horizontal="left"/>
    </xf>
    <xf numFmtId="0" fontId="26" fillId="2" borderId="25" xfId="31" applyFont="1" applyFill="1" applyBorder="1"/>
    <xf numFmtId="0" fontId="26" fillId="2" borderId="25" xfId="31" applyFont="1" applyFill="1" applyBorder="1" applyAlignment="1">
      <alignment wrapText="1"/>
    </xf>
    <xf numFmtId="4" fontId="29" fillId="2" borderId="25" xfId="31" applyNumberFormat="1" applyFont="1" applyFill="1" applyBorder="1" applyAlignment="1">
      <alignment horizontal="right" vertical="center" wrapText="1" readingOrder="1"/>
    </xf>
    <xf numFmtId="4" fontId="29" fillId="2" borderId="26" xfId="31" applyNumberFormat="1" applyFont="1" applyFill="1" applyBorder="1" applyAlignment="1">
      <alignment horizontal="right" vertical="center" wrapText="1" readingOrder="1"/>
    </xf>
    <xf numFmtId="0" fontId="36" fillId="2" borderId="0" xfId="31" applyFont="1" applyFill="1" applyAlignment="1">
      <alignment horizontal="justify" vertical="center"/>
    </xf>
    <xf numFmtId="0" fontId="23" fillId="2" borderId="6" xfId="31" applyFont="1" applyFill="1" applyBorder="1" applyAlignment="1">
      <alignment horizontal="center" vertical="center" wrapText="1"/>
    </xf>
    <xf numFmtId="39" fontId="26" fillId="2" borderId="13" xfId="32" applyNumberFormat="1" applyFont="1" applyFill="1" applyBorder="1" applyAlignment="1">
      <alignment horizontal="right"/>
    </xf>
    <xf numFmtId="39" fontId="26" fillId="2" borderId="14" xfId="32" applyNumberFormat="1" applyFont="1" applyFill="1" applyBorder="1" applyAlignment="1">
      <alignment horizontal="right"/>
    </xf>
    <xf numFmtId="0" fontId="26" fillId="2" borderId="33" xfId="31" applyFont="1" applyFill="1" applyBorder="1" applyAlignment="1">
      <alignment horizontal="left"/>
    </xf>
    <xf numFmtId="0" fontId="26" fillId="2" borderId="34" xfId="31" applyFont="1" applyFill="1" applyBorder="1"/>
    <xf numFmtId="0" fontId="26" fillId="2" borderId="34" xfId="31" applyFont="1" applyFill="1" applyBorder="1" applyAlignment="1">
      <alignment wrapText="1"/>
    </xf>
    <xf numFmtId="39" fontId="26" fillId="2" borderId="34" xfId="32" applyNumberFormat="1" applyFont="1" applyFill="1" applyBorder="1" applyAlignment="1">
      <alignment horizontal="right"/>
    </xf>
    <xf numFmtId="39" fontId="26" fillId="2" borderId="16" xfId="32" applyNumberFormat="1" applyFont="1" applyFill="1" applyBorder="1" applyAlignment="1">
      <alignment horizontal="right"/>
    </xf>
    <xf numFmtId="39" fontId="26" fillId="2" borderId="17" xfId="32" applyNumberFormat="1" applyFont="1" applyFill="1" applyBorder="1" applyAlignment="1">
      <alignment horizontal="right"/>
    </xf>
    <xf numFmtId="39" fontId="26" fillId="2" borderId="35" xfId="32" applyNumberFormat="1" applyFont="1" applyFill="1" applyBorder="1" applyAlignment="1">
      <alignment horizontal="right"/>
    </xf>
    <xf numFmtId="0" fontId="25" fillId="2" borderId="22" xfId="31" applyFont="1" applyFill="1" applyBorder="1"/>
    <xf numFmtId="0" fontId="25" fillId="2" borderId="22" xfId="31" applyFont="1" applyFill="1" applyBorder="1" applyAlignment="1">
      <alignment wrapText="1"/>
    </xf>
    <xf numFmtId="39" fontId="26" fillId="2" borderId="19" xfId="32" applyNumberFormat="1" applyFont="1" applyFill="1" applyBorder="1" applyAlignment="1">
      <alignment horizontal="right"/>
    </xf>
    <xf numFmtId="39" fontId="26" fillId="2" borderId="20" xfId="32" applyNumberFormat="1" applyFont="1" applyFill="1" applyBorder="1" applyAlignment="1">
      <alignment horizontal="right"/>
    </xf>
    <xf numFmtId="165" fontId="23" fillId="2" borderId="0" xfId="31" applyNumberFormat="1" applyFont="1" applyFill="1" applyBorder="1"/>
    <xf numFmtId="39" fontId="23" fillId="2" borderId="0" xfId="31" applyNumberFormat="1" applyFont="1" applyFill="1" applyBorder="1"/>
    <xf numFmtId="0" fontId="36" fillId="2" borderId="15" xfId="31" applyFont="1" applyFill="1" applyBorder="1" applyAlignment="1">
      <alignment horizontal="left"/>
    </xf>
    <xf numFmtId="0" fontId="36" fillId="2" borderId="16" xfId="31" applyFont="1" applyFill="1" applyBorder="1"/>
    <xf numFmtId="0" fontId="36" fillId="2" borderId="16" xfId="31" applyFont="1" applyFill="1" applyBorder="1" applyAlignment="1">
      <alignment wrapText="1"/>
    </xf>
    <xf numFmtId="0" fontId="33" fillId="2" borderId="0" xfId="31" applyFont="1" applyFill="1" applyBorder="1"/>
    <xf numFmtId="0" fontId="33" fillId="2" borderId="0" xfId="31" applyFont="1" applyFill="1" applyBorder="1" applyAlignment="1">
      <alignment wrapText="1"/>
    </xf>
    <xf numFmtId="164" fontId="33" fillId="2" borderId="0" xfId="32" applyFont="1" applyFill="1" applyBorder="1"/>
    <xf numFmtId="39" fontId="25" fillId="2" borderId="30" xfId="32" applyNumberFormat="1" applyFont="1" applyFill="1" applyBorder="1" applyAlignment="1">
      <alignment horizontal="right"/>
    </xf>
    <xf numFmtId="39" fontId="25" fillId="2" borderId="37" xfId="32" applyNumberFormat="1" applyFont="1" applyFill="1" applyBorder="1" applyAlignment="1">
      <alignment horizontal="right"/>
    </xf>
    <xf numFmtId="0" fontId="23" fillId="2" borderId="1" xfId="31" applyFont="1" applyFill="1" applyBorder="1"/>
    <xf numFmtId="4" fontId="23" fillId="2" borderId="2" xfId="32" applyNumberFormat="1" applyFont="1" applyFill="1" applyBorder="1"/>
    <xf numFmtId="164" fontId="33" fillId="2" borderId="2" xfId="32" applyFont="1" applyFill="1" applyBorder="1"/>
    <xf numFmtId="0" fontId="24" fillId="2" borderId="0" xfId="31" applyFont="1" applyFill="1" applyBorder="1" applyAlignment="1">
      <alignment wrapText="1"/>
    </xf>
    <xf numFmtId="164" fontId="24" fillId="2" borderId="0" xfId="32" applyFont="1" applyFill="1" applyBorder="1"/>
    <xf numFmtId="164" fontId="33" fillId="2" borderId="5" xfId="32" applyFont="1" applyFill="1" applyBorder="1"/>
    <xf numFmtId="0" fontId="34" fillId="2" borderId="0" xfId="31" applyFont="1" applyFill="1" applyBorder="1"/>
    <xf numFmtId="0" fontId="24" fillId="2" borderId="28" xfId="31" applyFont="1" applyFill="1" applyBorder="1" applyAlignment="1">
      <alignment wrapText="1"/>
    </xf>
    <xf numFmtId="164" fontId="24" fillId="2" borderId="28" xfId="32" applyFont="1" applyFill="1" applyBorder="1"/>
    <xf numFmtId="4" fontId="23" fillId="2" borderId="0" xfId="32" applyNumberFormat="1" applyFont="1" applyFill="1" applyBorder="1" applyAlignment="1">
      <alignment horizontal="right"/>
    </xf>
    <xf numFmtId="4" fontId="23" fillId="2" borderId="0" xfId="31" applyNumberFormat="1" applyFont="1" applyFill="1" applyBorder="1" applyAlignment="1">
      <alignment horizontal="right"/>
    </xf>
    <xf numFmtId="0" fontId="23" fillId="2" borderId="5" xfId="31" applyFont="1" applyFill="1" applyBorder="1"/>
    <xf numFmtId="4" fontId="23" fillId="2" borderId="31" xfId="32" applyNumberFormat="1" applyFont="1" applyFill="1" applyBorder="1" applyAlignment="1">
      <alignment horizontal="center" vertical="center" wrapText="1"/>
    </xf>
    <xf numFmtId="164" fontId="23" fillId="2" borderId="32" xfId="32" applyFont="1" applyFill="1" applyBorder="1" applyAlignment="1">
      <alignment horizontal="center" vertical="center" wrapText="1"/>
    </xf>
    <xf numFmtId="164" fontId="23" fillId="2" borderId="0" xfId="31" applyNumberFormat="1" applyFont="1" applyFill="1" applyBorder="1"/>
    <xf numFmtId="0" fontId="25" fillId="2" borderId="22" xfId="31" applyFont="1" applyFill="1" applyBorder="1" applyAlignment="1">
      <alignment horizontal="left"/>
    </xf>
    <xf numFmtId="164" fontId="25" fillId="2" borderId="38" xfId="31" applyNumberFormat="1" applyFont="1" applyFill="1" applyBorder="1" applyAlignment="1">
      <alignment horizontal="center"/>
    </xf>
    <xf numFmtId="4" fontId="26" fillId="2" borderId="36" xfId="31" applyNumberFormat="1" applyFont="1" applyFill="1" applyBorder="1" applyAlignment="1">
      <alignment horizontal="right"/>
    </xf>
    <xf numFmtId="164" fontId="25" fillId="2" borderId="39" xfId="31" applyNumberFormat="1" applyFont="1" applyFill="1" applyBorder="1" applyAlignment="1">
      <alignment horizontal="center"/>
    </xf>
    <xf numFmtId="164" fontId="25" fillId="2" borderId="23" xfId="31" applyNumberFormat="1" applyFont="1" applyFill="1" applyBorder="1" applyAlignment="1">
      <alignment horizontal="center"/>
    </xf>
    <xf numFmtId="4" fontId="26" fillId="2" borderId="13" xfId="32" applyNumberFormat="1" applyFont="1" applyFill="1" applyBorder="1" applyAlignment="1">
      <alignment horizontal="right"/>
    </xf>
    <xf numFmtId="4" fontId="26" fillId="2" borderId="16" xfId="32" applyNumberFormat="1" applyFont="1" applyFill="1" applyBorder="1" applyAlignment="1">
      <alignment horizontal="right"/>
    </xf>
    <xf numFmtId="4" fontId="26" fillId="2" borderId="16" xfId="31" applyNumberFormat="1" applyFont="1" applyFill="1" applyBorder="1" applyAlignment="1">
      <alignment horizontal="right"/>
    </xf>
    <xf numFmtId="0" fontId="23" fillId="2" borderId="16" xfId="31" applyFont="1" applyFill="1" applyBorder="1" applyAlignment="1">
      <alignment wrapText="1"/>
    </xf>
    <xf numFmtId="164" fontId="26" fillId="2" borderId="19" xfId="32" applyFont="1" applyFill="1" applyBorder="1" applyAlignment="1">
      <alignment horizontal="right"/>
    </xf>
    <xf numFmtId="4" fontId="26" fillId="2" borderId="19" xfId="32" applyNumberFormat="1" applyFont="1" applyFill="1" applyBorder="1" applyAlignment="1">
      <alignment horizontal="right"/>
    </xf>
    <xf numFmtId="164" fontId="26" fillId="2" borderId="0" xfId="32" applyFont="1" applyFill="1" applyBorder="1" applyAlignment="1">
      <alignment horizontal="right"/>
    </xf>
    <xf numFmtId="4" fontId="26" fillId="2" borderId="0" xfId="31" applyNumberFormat="1" applyFont="1" applyFill="1" applyBorder="1" applyAlignment="1">
      <alignment horizontal="right"/>
    </xf>
    <xf numFmtId="4" fontId="23" fillId="2" borderId="28" xfId="32" applyNumberFormat="1" applyFont="1" applyFill="1" applyBorder="1" applyAlignment="1">
      <alignment horizontal="right"/>
    </xf>
    <xf numFmtId="0" fontId="23" fillId="2" borderId="40" xfId="31" applyFont="1" applyFill="1" applyBorder="1" applyAlignment="1">
      <alignment horizontal="center" vertical="center" wrapText="1"/>
    </xf>
    <xf numFmtId="0" fontId="23" fillId="2" borderId="41" xfId="31" applyFont="1" applyFill="1" applyBorder="1" applyAlignment="1">
      <alignment horizontal="center" vertical="center" wrapText="1"/>
    </xf>
    <xf numFmtId="164" fontId="23" fillId="2" borderId="41" xfId="32" applyFont="1" applyFill="1" applyBorder="1" applyAlignment="1">
      <alignment horizontal="center" vertical="center" wrapText="1"/>
    </xf>
    <xf numFmtId="4" fontId="23" fillId="2" borderId="41" xfId="32" applyNumberFormat="1" applyFont="1" applyFill="1" applyBorder="1" applyAlignment="1">
      <alignment horizontal="center" vertical="center" wrapText="1"/>
    </xf>
    <xf numFmtId="164" fontId="23" fillId="2" borderId="42" xfId="32" applyFont="1" applyFill="1" applyBorder="1" applyAlignment="1">
      <alignment horizontal="center" vertical="center" wrapText="1"/>
    </xf>
    <xf numFmtId="43" fontId="23" fillId="2" borderId="0" xfId="31" applyNumberFormat="1" applyFont="1" applyFill="1" applyBorder="1"/>
    <xf numFmtId="164" fontId="26" fillId="2" borderId="25" xfId="32" applyFont="1" applyFill="1" applyBorder="1" applyAlignment="1">
      <alignment horizontal="right"/>
    </xf>
    <xf numFmtId="4" fontId="26" fillId="2" borderId="25" xfId="32" applyNumberFormat="1" applyFont="1" applyFill="1" applyBorder="1" applyAlignment="1">
      <alignment horizontal="right"/>
    </xf>
    <xf numFmtId="39" fontId="26" fillId="2" borderId="25" xfId="32" applyNumberFormat="1" applyFont="1" applyFill="1" applyBorder="1" applyAlignment="1">
      <alignment horizontal="right"/>
    </xf>
    <xf numFmtId="164" fontId="26" fillId="2" borderId="26" xfId="32" applyFont="1" applyFill="1" applyBorder="1" applyAlignment="1">
      <alignment horizontal="right"/>
    </xf>
    <xf numFmtId="0" fontId="26" fillId="2" borderId="15" xfId="31" applyFont="1" applyFill="1" applyBorder="1" applyAlignment="1">
      <alignment horizontal="left" wrapText="1"/>
    </xf>
    <xf numFmtId="39" fontId="26" fillId="2" borderId="16" xfId="32" applyNumberFormat="1" applyFont="1" applyFill="1" applyBorder="1" applyAlignment="1">
      <alignment horizontal="right" wrapText="1"/>
    </xf>
    <xf numFmtId="4" fontId="26" fillId="2" borderId="16" xfId="31" applyNumberFormat="1" applyFont="1" applyFill="1" applyBorder="1" applyAlignment="1">
      <alignment horizontal="right" wrapText="1"/>
    </xf>
    <xf numFmtId="39" fontId="26" fillId="2" borderId="17" xfId="32" applyNumberFormat="1" applyFont="1" applyFill="1" applyBorder="1" applyAlignment="1">
      <alignment horizontal="right" wrapText="1"/>
    </xf>
    <xf numFmtId="39" fontId="23" fillId="2" borderId="0" xfId="31" applyNumberFormat="1" applyFont="1" applyFill="1" applyBorder="1" applyAlignment="1">
      <alignment wrapText="1"/>
    </xf>
    <xf numFmtId="4" fontId="26" fillId="2" borderId="19" xfId="31" applyNumberFormat="1" applyFont="1" applyFill="1" applyBorder="1" applyAlignment="1">
      <alignment horizontal="right"/>
    </xf>
    <xf numFmtId="0" fontId="23" fillId="2" borderId="0" xfId="31" applyFont="1" applyFill="1" applyBorder="1" applyAlignment="1">
      <alignment horizontal="left"/>
    </xf>
    <xf numFmtId="39" fontId="23" fillId="2" borderId="0" xfId="32" applyNumberFormat="1" applyFont="1" applyFill="1" applyBorder="1" applyAlignment="1">
      <alignment horizontal="right"/>
    </xf>
    <xf numFmtId="0" fontId="24" fillId="2" borderId="27" xfId="31" applyFont="1" applyFill="1" applyBorder="1"/>
    <xf numFmtId="4" fontId="26" fillId="2" borderId="25" xfId="31" applyNumberFormat="1" applyFont="1" applyFill="1" applyBorder="1" applyAlignment="1">
      <alignment horizontal="right"/>
    </xf>
    <xf numFmtId="39" fontId="26" fillId="2" borderId="26" xfId="32" applyNumberFormat="1" applyFont="1" applyFill="1" applyBorder="1" applyAlignment="1">
      <alignment horizontal="right"/>
    </xf>
    <xf numFmtId="4" fontId="26" fillId="2" borderId="34" xfId="31" applyNumberFormat="1" applyFont="1" applyFill="1" applyBorder="1" applyAlignment="1">
      <alignment horizontal="right"/>
    </xf>
    <xf numFmtId="0" fontId="25" fillId="2" borderId="21" xfId="31" applyFont="1" applyFill="1" applyBorder="1"/>
    <xf numFmtId="4" fontId="26" fillId="2" borderId="22" xfId="31" applyNumberFormat="1" applyFont="1" applyFill="1" applyBorder="1" applyAlignment="1">
      <alignment horizontal="right"/>
    </xf>
    <xf numFmtId="39" fontId="26" fillId="2" borderId="19" xfId="32" applyNumberFormat="1" applyFont="1" applyFill="1" applyBorder="1" applyAlignment="1">
      <alignment horizontal="right" wrapText="1"/>
    </xf>
    <xf numFmtId="4" fontId="26" fillId="2" borderId="19" xfId="31" applyNumberFormat="1" applyFont="1" applyFill="1" applyBorder="1" applyAlignment="1">
      <alignment horizontal="right" wrapText="1"/>
    </xf>
    <xf numFmtId="39" fontId="26" fillId="2" borderId="20" xfId="32" applyNumberFormat="1" applyFont="1" applyFill="1" applyBorder="1" applyAlignment="1">
      <alignment horizontal="right" wrapText="1"/>
    </xf>
    <xf numFmtId="39" fontId="25" fillId="2" borderId="43" xfId="32" applyNumberFormat="1" applyFont="1" applyFill="1" applyBorder="1" applyAlignment="1">
      <alignment horizontal="right"/>
    </xf>
    <xf numFmtId="4" fontId="25" fillId="2" borderId="43" xfId="32" applyNumberFormat="1" applyFont="1" applyFill="1" applyBorder="1" applyAlignment="1">
      <alignment horizontal="right"/>
    </xf>
    <xf numFmtId="0" fontId="27" fillId="2" borderId="4" xfId="31" applyFont="1" applyFill="1" applyBorder="1"/>
    <xf numFmtId="0" fontId="27" fillId="2" borderId="0" xfId="31" applyFont="1" applyFill="1" applyBorder="1"/>
    <xf numFmtId="164" fontId="27" fillId="2" borderId="0" xfId="32" applyFont="1" applyFill="1" applyBorder="1"/>
    <xf numFmtId="164" fontId="27" fillId="2" borderId="5" xfId="32" applyFont="1" applyFill="1" applyBorder="1"/>
    <xf numFmtId="0" fontId="28" fillId="2" borderId="4" xfId="31" applyFont="1" applyFill="1" applyBorder="1"/>
    <xf numFmtId="0" fontId="28" fillId="2" borderId="0" xfId="31" applyFont="1" applyFill="1" applyBorder="1"/>
    <xf numFmtId="0" fontId="28" fillId="2" borderId="5" xfId="31" applyFont="1" applyFill="1" applyBorder="1"/>
    <xf numFmtId="39" fontId="27" fillId="2" borderId="0" xfId="31" applyNumberFormat="1" applyFont="1" applyFill="1" applyBorder="1"/>
    <xf numFmtId="164" fontId="28" fillId="2" borderId="0" xfId="32" applyFont="1" applyFill="1" applyBorder="1"/>
    <xf numFmtId="4" fontId="28" fillId="2" borderId="0" xfId="32" applyNumberFormat="1" applyFont="1" applyFill="1" applyBorder="1" applyAlignment="1">
      <alignment horizontal="right"/>
    </xf>
    <xf numFmtId="0" fontId="27" fillId="2" borderId="5" xfId="31" applyFont="1" applyFill="1" applyBorder="1"/>
    <xf numFmtId="4" fontId="23" fillId="2" borderId="2" xfId="31" applyNumberFormat="1" applyFont="1" applyFill="1" applyBorder="1"/>
    <xf numFmtId="4" fontId="23" fillId="2" borderId="28" xfId="31" applyNumberFormat="1" applyFont="1" applyFill="1" applyBorder="1"/>
    <xf numFmtId="0" fontId="33" fillId="2" borderId="21" xfId="31" applyFont="1" applyFill="1" applyBorder="1" applyAlignment="1">
      <alignment horizontal="center" vertical="center" wrapText="1"/>
    </xf>
    <xf numFmtId="0" fontId="33" fillId="2" borderId="22" xfId="31" applyFont="1" applyFill="1" applyBorder="1" applyAlignment="1">
      <alignment horizontal="center" vertical="center" wrapText="1"/>
    </xf>
    <xf numFmtId="164" fontId="33" fillId="2" borderId="22" xfId="32" applyFont="1" applyFill="1" applyBorder="1" applyAlignment="1">
      <alignment horizontal="center" vertical="center" wrapText="1"/>
    </xf>
    <xf numFmtId="4" fontId="33" fillId="2" borderId="22" xfId="32" applyNumberFormat="1" applyFont="1" applyFill="1" applyBorder="1" applyAlignment="1">
      <alignment horizontal="center" vertical="center" wrapText="1"/>
    </xf>
    <xf numFmtId="164" fontId="33" fillId="2" borderId="23" xfId="32" applyFont="1" applyFill="1" applyBorder="1" applyAlignment="1">
      <alignment horizontal="center" vertical="center" wrapText="1"/>
    </xf>
    <xf numFmtId="164" fontId="25" fillId="2" borderId="22" xfId="31" applyNumberFormat="1" applyFont="1" applyFill="1" applyBorder="1" applyAlignment="1">
      <alignment horizontal="right"/>
    </xf>
    <xf numFmtId="4" fontId="25" fillId="2" borderId="22" xfId="31" applyNumberFormat="1" applyFont="1" applyFill="1" applyBorder="1" applyAlignment="1">
      <alignment horizontal="right"/>
    </xf>
    <xf numFmtId="0" fontId="25" fillId="2" borderId="22" xfId="31" applyFont="1" applyFill="1" applyBorder="1" applyAlignment="1">
      <alignment horizontal="right"/>
    </xf>
    <xf numFmtId="164" fontId="25" fillId="2" borderId="23" xfId="31" applyNumberFormat="1" applyFont="1" applyFill="1" applyBorder="1" applyAlignment="1">
      <alignment horizontal="right"/>
    </xf>
    <xf numFmtId="9" fontId="23" fillId="2" borderId="0" xfId="33" applyFont="1" applyFill="1" applyBorder="1"/>
    <xf numFmtId="0" fontId="26" fillId="2" borderId="25" xfId="31" applyFont="1" applyFill="1" applyBorder="1" applyAlignment="1">
      <alignment horizontal="left"/>
    </xf>
    <xf numFmtId="4" fontId="26" fillId="2" borderId="26" xfId="32" applyNumberFormat="1" applyFont="1" applyFill="1" applyBorder="1" applyAlignment="1">
      <alignment horizontal="right"/>
    </xf>
    <xf numFmtId="0" fontId="26" fillId="2" borderId="16" xfId="31" applyFont="1" applyFill="1" applyBorder="1" applyAlignment="1">
      <alignment horizontal="left"/>
    </xf>
    <xf numFmtId="164" fontId="26" fillId="2" borderId="16" xfId="32" applyFont="1" applyFill="1" applyBorder="1" applyAlignment="1">
      <alignment horizontal="right"/>
    </xf>
    <xf numFmtId="4" fontId="26" fillId="2" borderId="17" xfId="32" applyNumberFormat="1" applyFont="1" applyFill="1" applyBorder="1" applyAlignment="1">
      <alignment horizontal="right"/>
    </xf>
    <xf numFmtId="4" fontId="26" fillId="2" borderId="34" xfId="32" applyNumberFormat="1" applyFont="1" applyFill="1" applyBorder="1" applyAlignment="1">
      <alignment horizontal="right"/>
    </xf>
    <xf numFmtId="0" fontId="26" fillId="2" borderId="34" xfId="31" applyFont="1" applyFill="1" applyBorder="1" applyAlignment="1">
      <alignment horizontal="right"/>
    </xf>
    <xf numFmtId="4" fontId="26" fillId="2" borderId="35" xfId="32" applyNumberFormat="1" applyFont="1" applyFill="1" applyBorder="1" applyAlignment="1">
      <alignment horizontal="right"/>
    </xf>
    <xf numFmtId="164" fontId="25" fillId="2" borderId="21" xfId="32" applyFont="1" applyFill="1" applyBorder="1"/>
    <xf numFmtId="164" fontId="25" fillId="2" borderId="22" xfId="32" applyFont="1" applyFill="1" applyBorder="1" applyAlignment="1">
      <alignment horizontal="right"/>
    </xf>
    <xf numFmtId="4" fontId="25" fillId="2" borderId="22" xfId="32" applyNumberFormat="1" applyFont="1" applyFill="1" applyBorder="1" applyAlignment="1">
      <alignment horizontal="right"/>
    </xf>
    <xf numFmtId="164" fontId="25" fillId="2" borderId="23" xfId="32" applyFont="1" applyFill="1" applyBorder="1" applyAlignment="1">
      <alignment horizontal="right"/>
    </xf>
    <xf numFmtId="164" fontId="26" fillId="2" borderId="13" xfId="32" applyFont="1" applyFill="1" applyBorder="1" applyAlignment="1">
      <alignment horizontal="right"/>
    </xf>
    <xf numFmtId="4" fontId="26" fillId="2" borderId="14" xfId="32" applyNumberFormat="1" applyFont="1" applyFill="1" applyBorder="1" applyAlignment="1">
      <alignment horizontal="right"/>
    </xf>
    <xf numFmtId="4" fontId="26" fillId="2" borderId="20" xfId="32" applyNumberFormat="1" applyFont="1" applyFill="1" applyBorder="1" applyAlignment="1">
      <alignment horizontal="right"/>
    </xf>
    <xf numFmtId="4" fontId="26" fillId="2" borderId="0" xfId="32" applyNumberFormat="1" applyFont="1" applyFill="1" applyBorder="1" applyAlignment="1">
      <alignment horizontal="right"/>
    </xf>
    <xf numFmtId="164" fontId="23" fillId="2" borderId="0" xfId="32" applyFont="1" applyFill="1" applyBorder="1" applyAlignment="1">
      <alignment horizontal="right"/>
    </xf>
    <xf numFmtId="0" fontId="33" fillId="2" borderId="30" xfId="31" applyFont="1" applyFill="1" applyBorder="1" applyAlignment="1">
      <alignment horizontal="center" vertical="center" wrapText="1"/>
    </xf>
    <xf numFmtId="0" fontId="33" fillId="2" borderId="31" xfId="31" applyFont="1" applyFill="1" applyBorder="1" applyAlignment="1">
      <alignment horizontal="center" vertical="center" wrapText="1"/>
    </xf>
    <xf numFmtId="164" fontId="33" fillId="2" borderId="31" xfId="32" applyFont="1" applyFill="1" applyBorder="1" applyAlignment="1">
      <alignment horizontal="center" vertical="center" wrapText="1"/>
    </xf>
    <xf numFmtId="4" fontId="33" fillId="2" borderId="31" xfId="32" applyNumberFormat="1" applyFont="1" applyFill="1" applyBorder="1" applyAlignment="1">
      <alignment horizontal="center" vertical="center" wrapText="1"/>
    </xf>
    <xf numFmtId="164" fontId="33" fillId="2" borderId="32" xfId="32" applyFont="1" applyFill="1" applyBorder="1" applyAlignment="1">
      <alignment horizontal="center" vertical="center" wrapText="1"/>
    </xf>
    <xf numFmtId="0" fontId="26" fillId="2" borderId="24" xfId="31" applyFont="1" applyFill="1" applyBorder="1" applyAlignment="1">
      <alignment horizontal="left" wrapText="1"/>
    </xf>
    <xf numFmtId="164" fontId="26" fillId="2" borderId="25" xfId="32" applyFont="1" applyFill="1" applyBorder="1" applyAlignment="1">
      <alignment horizontal="right" wrapText="1"/>
    </xf>
    <xf numFmtId="39" fontId="26" fillId="2" borderId="25" xfId="32" applyNumberFormat="1" applyFont="1" applyFill="1" applyBorder="1" applyAlignment="1">
      <alignment horizontal="right" wrapText="1"/>
    </xf>
    <xf numFmtId="164" fontId="26" fillId="2" borderId="16" xfId="32" applyFont="1" applyFill="1" applyBorder="1" applyAlignment="1">
      <alignment horizontal="right" wrapText="1"/>
    </xf>
    <xf numFmtId="164" fontId="26" fillId="2" borderId="17" xfId="32" applyFont="1" applyFill="1" applyBorder="1" applyAlignment="1">
      <alignment horizontal="right" wrapText="1"/>
    </xf>
    <xf numFmtId="39" fontId="36" fillId="2" borderId="16" xfId="32" applyNumberFormat="1" applyFont="1" applyFill="1" applyBorder="1" applyAlignment="1">
      <alignment horizontal="right"/>
    </xf>
    <xf numFmtId="39" fontId="36" fillId="2" borderId="17" xfId="32" applyNumberFormat="1" applyFont="1" applyFill="1" applyBorder="1" applyAlignment="1">
      <alignment horizontal="right"/>
    </xf>
    <xf numFmtId="164" fontId="23" fillId="2" borderId="0" xfId="31" applyNumberFormat="1" applyFont="1" applyFill="1" applyBorder="1" applyAlignment="1">
      <alignment wrapText="1"/>
    </xf>
    <xf numFmtId="0" fontId="26" fillId="2" borderId="18" xfId="31" applyFont="1" applyFill="1" applyBorder="1" applyAlignment="1">
      <alignment horizontal="left" wrapText="1"/>
    </xf>
    <xf numFmtId="164" fontId="26" fillId="2" borderId="19" xfId="32" applyFont="1" applyFill="1" applyBorder="1" applyAlignment="1">
      <alignment horizontal="right" wrapText="1"/>
    </xf>
    <xf numFmtId="4" fontId="26" fillId="2" borderId="19" xfId="32" applyNumberFormat="1" applyFont="1" applyFill="1" applyBorder="1" applyAlignment="1">
      <alignment horizontal="right" wrapText="1"/>
    </xf>
    <xf numFmtId="164" fontId="25" fillId="2" borderId="9" xfId="32" applyFont="1" applyFill="1" applyBorder="1"/>
    <xf numFmtId="164" fontId="25" fillId="2" borderId="10" xfId="32" applyFont="1" applyFill="1" applyBorder="1" applyAlignment="1">
      <alignment horizontal="right"/>
    </xf>
    <xf numFmtId="164" fontId="25" fillId="2" borderId="10" xfId="32" applyFont="1" applyFill="1" applyBorder="1"/>
    <xf numFmtId="164" fontId="25" fillId="2" borderId="43" xfId="32" applyFont="1" applyFill="1" applyBorder="1"/>
    <xf numFmtId="4" fontId="23" fillId="2" borderId="2" xfId="32" applyNumberFormat="1" applyFont="1" applyFill="1" applyBorder="1" applyAlignment="1">
      <alignment horizontal="right"/>
    </xf>
    <xf numFmtId="164" fontId="35" fillId="2" borderId="0" xfId="32" applyFont="1" applyFill="1" applyBorder="1"/>
    <xf numFmtId="164" fontId="28" fillId="2" borderId="5" xfId="32" applyFont="1" applyFill="1" applyBorder="1"/>
    <xf numFmtId="0" fontId="33" fillId="2" borderId="28" xfId="31" applyFont="1" applyFill="1" applyBorder="1"/>
    <xf numFmtId="4" fontId="33" fillId="2" borderId="28" xfId="31" applyNumberFormat="1" applyFont="1" applyFill="1" applyBorder="1"/>
    <xf numFmtId="164" fontId="33" fillId="2" borderId="28" xfId="32" applyFont="1" applyFill="1" applyBorder="1"/>
    <xf numFmtId="164" fontId="33" fillId="2" borderId="29" xfId="32" applyFont="1" applyFill="1" applyBorder="1"/>
    <xf numFmtId="0" fontId="23" fillId="2" borderId="0" xfId="34" applyFont="1" applyFill="1" applyBorder="1"/>
    <xf numFmtId="0" fontId="23" fillId="2" borderId="0" xfId="34" applyFont="1" applyFill="1" applyBorder="1" applyAlignment="1">
      <alignment wrapText="1"/>
    </xf>
    <xf numFmtId="164" fontId="23" fillId="2" borderId="0" xfId="35" applyFont="1" applyFill="1" applyBorder="1"/>
    <xf numFmtId="0" fontId="23" fillId="2" borderId="4" xfId="34" applyFont="1" applyFill="1" applyBorder="1"/>
    <xf numFmtId="164" fontId="23" fillId="2" borderId="5" xfId="35" applyFont="1" applyFill="1" applyBorder="1"/>
    <xf numFmtId="0" fontId="24" fillId="2" borderId="4" xfId="34" applyFont="1" applyFill="1" applyBorder="1"/>
    <xf numFmtId="14" fontId="23" fillId="2" borderId="5" xfId="35" applyNumberFormat="1" applyFont="1" applyFill="1" applyBorder="1"/>
    <xf numFmtId="0" fontId="23" fillId="2" borderId="27" xfId="34" applyFont="1" applyFill="1" applyBorder="1"/>
    <xf numFmtId="0" fontId="23" fillId="2" borderId="28" xfId="34" applyFont="1" applyFill="1" applyBorder="1"/>
    <xf numFmtId="0" fontId="23" fillId="2" borderId="28" xfId="34" applyFont="1" applyFill="1" applyBorder="1" applyAlignment="1">
      <alignment wrapText="1"/>
    </xf>
    <xf numFmtId="164" fontId="23" fillId="2" borderId="28" xfId="35" applyFont="1" applyFill="1" applyBorder="1"/>
    <xf numFmtId="164" fontId="23" fillId="2" borderId="29" xfId="35" applyFont="1" applyFill="1" applyBorder="1"/>
    <xf numFmtId="0" fontId="24" fillId="2" borderId="1" xfId="34" applyFont="1" applyFill="1" applyBorder="1"/>
    <xf numFmtId="0" fontId="23" fillId="2" borderId="2" xfId="34" applyFont="1" applyFill="1" applyBorder="1"/>
    <xf numFmtId="0" fontId="23" fillId="2" borderId="2" xfId="34" applyFont="1" applyFill="1" applyBorder="1" applyAlignment="1">
      <alignment wrapText="1"/>
    </xf>
    <xf numFmtId="164" fontId="23" fillId="2" borderId="2" xfId="35" applyFont="1" applyFill="1" applyBorder="1"/>
    <xf numFmtId="164" fontId="23" fillId="2" borderId="3" xfId="35" applyFont="1" applyFill="1" applyBorder="1"/>
    <xf numFmtId="0" fontId="23" fillId="2" borderId="21" xfId="34" applyFont="1" applyFill="1" applyBorder="1" applyAlignment="1">
      <alignment horizontal="center" vertical="center" wrapText="1"/>
    </xf>
    <xf numFmtId="0" fontId="23" fillId="2" borderId="22" xfId="34" applyFont="1" applyFill="1" applyBorder="1" applyAlignment="1">
      <alignment horizontal="center" vertical="center" wrapText="1"/>
    </xf>
    <xf numFmtId="164" fontId="23" fillId="2" borderId="22" xfId="35" applyFont="1" applyFill="1" applyBorder="1" applyAlignment="1">
      <alignment horizontal="center" vertical="center" wrapText="1"/>
    </xf>
    <xf numFmtId="164" fontId="23" fillId="2" borderId="23" xfId="35" applyFont="1" applyFill="1" applyBorder="1" applyAlignment="1">
      <alignment horizontal="center" vertical="center" wrapText="1"/>
    </xf>
    <xf numFmtId="0" fontId="25" fillId="2" borderId="21" xfId="34" applyFont="1" applyFill="1" applyBorder="1" applyAlignment="1">
      <alignment horizontal="left"/>
    </xf>
    <xf numFmtId="0" fontId="25" fillId="2" borderId="22" xfId="34" applyFont="1" applyFill="1" applyBorder="1" applyAlignment="1">
      <alignment horizontal="center"/>
    </xf>
    <xf numFmtId="0" fontId="25" fillId="2" borderId="22" xfId="34" applyFont="1" applyFill="1" applyBorder="1" applyAlignment="1">
      <alignment horizontal="left" wrapText="1"/>
    </xf>
    <xf numFmtId="39" fontId="25" fillId="2" borderId="22" xfId="35" applyNumberFormat="1" applyFont="1" applyFill="1" applyBorder="1" applyAlignment="1">
      <alignment horizontal="right"/>
    </xf>
    <xf numFmtId="39" fontId="25" fillId="2" borderId="23" xfId="35" applyNumberFormat="1" applyFont="1" applyFill="1" applyBorder="1" applyAlignment="1">
      <alignment horizontal="right"/>
    </xf>
    <xf numFmtId="0" fontId="24" fillId="2" borderId="0" xfId="34" applyFont="1" applyFill="1" applyBorder="1"/>
    <xf numFmtId="0" fontId="26" fillId="2" borderId="12" xfId="34" applyFont="1" applyFill="1" applyBorder="1" applyAlignment="1">
      <alignment horizontal="left"/>
    </xf>
    <xf numFmtId="0" fontId="26" fillId="2" borderId="13" xfId="34" applyFont="1" applyFill="1" applyBorder="1"/>
    <xf numFmtId="0" fontId="26" fillId="2" borderId="13" xfId="34" applyFont="1" applyFill="1" applyBorder="1" applyAlignment="1">
      <alignment wrapText="1"/>
    </xf>
    <xf numFmtId="4" fontId="29" fillId="2" borderId="13" xfId="34" applyNumberFormat="1" applyFont="1" applyFill="1" applyBorder="1" applyAlignment="1">
      <alignment horizontal="right" vertical="center" wrapText="1" readingOrder="1"/>
    </xf>
    <xf numFmtId="4" fontId="29" fillId="2" borderId="14" xfId="34" applyNumberFormat="1" applyFont="1" applyFill="1" applyBorder="1" applyAlignment="1">
      <alignment horizontal="right" vertical="center" wrapText="1" readingOrder="1"/>
    </xf>
    <xf numFmtId="0" fontId="26" fillId="2" borderId="15" xfId="34" applyFont="1" applyFill="1" applyBorder="1" applyAlignment="1">
      <alignment horizontal="left"/>
    </xf>
    <xf numFmtId="0" fontId="26" fillId="2" borderId="16" xfId="34" applyFont="1" applyFill="1" applyBorder="1"/>
    <xf numFmtId="0" fontId="26" fillId="2" borderId="16" xfId="34" applyFont="1" applyFill="1" applyBorder="1" applyAlignment="1">
      <alignment wrapText="1"/>
    </xf>
    <xf numFmtId="4" fontId="29" fillId="2" borderId="16" xfId="34" applyNumberFormat="1" applyFont="1" applyFill="1" applyBorder="1" applyAlignment="1">
      <alignment horizontal="right" vertical="center" wrapText="1" readingOrder="1"/>
    </xf>
    <xf numFmtId="4" fontId="29" fillId="2" borderId="17" xfId="34" applyNumberFormat="1" applyFont="1" applyFill="1" applyBorder="1" applyAlignment="1">
      <alignment horizontal="right" vertical="center" wrapText="1" readingOrder="1"/>
    </xf>
    <xf numFmtId="4" fontId="30" fillId="2" borderId="16" xfId="34" applyNumberFormat="1" applyFont="1" applyFill="1" applyBorder="1" applyAlignment="1">
      <alignment horizontal="right" vertical="center" wrapText="1" readingOrder="1"/>
    </xf>
    <xf numFmtId="4" fontId="30" fillId="2" borderId="17" xfId="34" applyNumberFormat="1" applyFont="1" applyFill="1" applyBorder="1" applyAlignment="1">
      <alignment horizontal="right" vertical="center" wrapText="1" readingOrder="1"/>
    </xf>
    <xf numFmtId="4" fontId="31" fillId="2" borderId="16" xfId="34" applyNumberFormat="1" applyFont="1" applyFill="1" applyBorder="1" applyAlignment="1">
      <alignment horizontal="right" vertical="center" wrapText="1" readingOrder="1"/>
    </xf>
    <xf numFmtId="0" fontId="26" fillId="2" borderId="18" xfId="34" applyFont="1" applyFill="1" applyBorder="1" applyAlignment="1">
      <alignment horizontal="left"/>
    </xf>
    <xf numFmtId="0" fontId="26" fillId="2" borderId="19" xfId="34" applyFont="1" applyFill="1" applyBorder="1"/>
    <xf numFmtId="0" fontId="26" fillId="2" borderId="19" xfId="34" applyFont="1" applyFill="1" applyBorder="1" applyAlignment="1">
      <alignment wrapText="1"/>
    </xf>
    <xf numFmtId="4" fontId="29" fillId="2" borderId="19" xfId="34" applyNumberFormat="1" applyFont="1" applyFill="1" applyBorder="1" applyAlignment="1">
      <alignment horizontal="right" vertical="center" wrapText="1" readingOrder="1"/>
    </xf>
    <xf numFmtId="4" fontId="29" fillId="2" borderId="20" xfId="34" applyNumberFormat="1" applyFont="1" applyFill="1" applyBorder="1" applyAlignment="1">
      <alignment horizontal="right" vertical="center" wrapText="1" readingOrder="1"/>
    </xf>
    <xf numFmtId="0" fontId="26" fillId="2" borderId="0" xfId="34" applyFont="1" applyFill="1" applyBorder="1" applyAlignment="1">
      <alignment horizontal="left"/>
    </xf>
    <xf numFmtId="0" fontId="26" fillId="2" borderId="0" xfId="34" applyFont="1" applyFill="1" applyBorder="1"/>
    <xf numFmtId="0" fontId="26" fillId="2" borderId="0" xfId="34" applyFont="1" applyFill="1" applyBorder="1" applyAlignment="1">
      <alignment wrapText="1"/>
    </xf>
    <xf numFmtId="4" fontId="29" fillId="2" borderId="0" xfId="34" applyNumberFormat="1" applyFont="1" applyFill="1" applyBorder="1" applyAlignment="1">
      <alignment horizontal="right" vertical="center" wrapText="1" readingOrder="1"/>
    </xf>
    <xf numFmtId="39" fontId="26" fillId="2" borderId="0" xfId="35" applyNumberFormat="1" applyFont="1" applyFill="1" applyBorder="1" applyAlignment="1">
      <alignment horizontal="right"/>
    </xf>
    <xf numFmtId="0" fontId="29" fillId="2" borderId="0" xfId="34" applyNumberFormat="1" applyFont="1" applyFill="1" applyBorder="1" applyAlignment="1">
      <alignment horizontal="right" vertical="center" wrapText="1" readingOrder="1"/>
    </xf>
    <xf numFmtId="4" fontId="32" fillId="2" borderId="0" xfId="34" applyNumberFormat="1" applyFont="1" applyFill="1" applyBorder="1" applyAlignment="1">
      <alignment vertical="top" wrapText="1" readingOrder="1"/>
    </xf>
    <xf numFmtId="0" fontId="24" fillId="2" borderId="6" xfId="34" applyFont="1" applyFill="1" applyBorder="1"/>
    <xf numFmtId="0" fontId="23" fillId="2" borderId="7" xfId="34" applyFont="1" applyFill="1" applyBorder="1"/>
    <xf numFmtId="0" fontId="23" fillId="2" borderId="7" xfId="34" applyFont="1" applyFill="1" applyBorder="1" applyAlignment="1">
      <alignment wrapText="1"/>
    </xf>
    <xf numFmtId="164" fontId="23" fillId="2" borderId="7" xfId="35" applyFont="1" applyFill="1" applyBorder="1"/>
    <xf numFmtId="164" fontId="23" fillId="2" borderId="8" xfId="35" applyFont="1" applyFill="1" applyBorder="1"/>
    <xf numFmtId="0" fontId="23" fillId="2" borderId="1" xfId="34" applyFont="1" applyFill="1" applyBorder="1" applyAlignment="1">
      <alignment horizontal="center" vertical="center" wrapText="1"/>
    </xf>
    <xf numFmtId="0" fontId="23" fillId="2" borderId="30" xfId="34" applyFont="1" applyFill="1" applyBorder="1" applyAlignment="1">
      <alignment horizontal="center" vertical="center" wrapText="1"/>
    </xf>
    <xf numFmtId="0" fontId="23" fillId="2" borderId="31" xfId="34" applyFont="1" applyFill="1" applyBorder="1" applyAlignment="1">
      <alignment horizontal="center" vertical="center" wrapText="1"/>
    </xf>
    <xf numFmtId="164" fontId="23" fillId="2" borderId="31" xfId="35" applyFont="1" applyFill="1" applyBorder="1" applyAlignment="1">
      <alignment horizontal="center" vertical="center" wrapText="1"/>
    </xf>
    <xf numFmtId="0" fontId="26" fillId="2" borderId="24" xfId="34" applyFont="1" applyFill="1" applyBorder="1" applyAlignment="1">
      <alignment horizontal="left"/>
    </xf>
    <xf numFmtId="0" fontId="26" fillId="2" borderId="25" xfId="34" applyFont="1" applyFill="1" applyBorder="1"/>
    <xf numFmtId="0" fontId="26" fillId="2" borderId="25" xfId="34" applyFont="1" applyFill="1" applyBorder="1" applyAlignment="1">
      <alignment wrapText="1"/>
    </xf>
    <xf numFmtId="4" fontId="29" fillId="2" borderId="25" xfId="34" applyNumberFormat="1" applyFont="1" applyFill="1" applyBorder="1" applyAlignment="1">
      <alignment horizontal="right" vertical="center" wrapText="1" readingOrder="1"/>
    </xf>
    <xf numFmtId="4" fontId="29" fillId="2" borderId="26" xfId="34" applyNumberFormat="1" applyFont="1" applyFill="1" applyBorder="1" applyAlignment="1">
      <alignment horizontal="right" vertical="center" wrapText="1" readingOrder="1"/>
    </xf>
    <xf numFmtId="0" fontId="36" fillId="2" borderId="0" xfId="34" applyFont="1" applyFill="1" applyAlignment="1">
      <alignment horizontal="justify" vertical="center"/>
    </xf>
    <xf numFmtId="0" fontId="23" fillId="2" borderId="6" xfId="34" applyFont="1" applyFill="1" applyBorder="1" applyAlignment="1">
      <alignment horizontal="center" vertical="center" wrapText="1"/>
    </xf>
    <xf numFmtId="39" fontId="26" fillId="2" borderId="13" xfId="35" applyNumberFormat="1" applyFont="1" applyFill="1" applyBorder="1" applyAlignment="1">
      <alignment horizontal="right"/>
    </xf>
    <xf numFmtId="39" fontId="26" fillId="2" borderId="14" xfId="35" applyNumberFormat="1" applyFont="1" applyFill="1" applyBorder="1" applyAlignment="1">
      <alignment horizontal="right"/>
    </xf>
    <xf numFmtId="0" fontId="26" fillId="2" borderId="33" xfId="34" applyFont="1" applyFill="1" applyBorder="1" applyAlignment="1">
      <alignment horizontal="left"/>
    </xf>
    <xf numFmtId="0" fontId="26" fillId="2" borderId="34" xfId="34" applyFont="1" applyFill="1" applyBorder="1"/>
    <xf numFmtId="0" fontId="26" fillId="2" borderId="34" xfId="34" applyFont="1" applyFill="1" applyBorder="1" applyAlignment="1">
      <alignment wrapText="1"/>
    </xf>
    <xf numFmtId="39" fontId="26" fillId="2" borderId="34" xfId="35" applyNumberFormat="1" applyFont="1" applyFill="1" applyBorder="1" applyAlignment="1">
      <alignment horizontal="right"/>
    </xf>
    <xf numFmtId="39" fontId="26" fillId="2" borderId="16" xfId="35" applyNumberFormat="1" applyFont="1" applyFill="1" applyBorder="1" applyAlignment="1">
      <alignment horizontal="right"/>
    </xf>
    <xf numFmtId="39" fontId="26" fillId="2" borderId="17" xfId="35" applyNumberFormat="1" applyFont="1" applyFill="1" applyBorder="1" applyAlignment="1">
      <alignment horizontal="right"/>
    </xf>
    <xf numFmtId="39" fontId="26" fillId="2" borderId="35" xfId="35" applyNumberFormat="1" applyFont="1" applyFill="1" applyBorder="1" applyAlignment="1">
      <alignment horizontal="right"/>
    </xf>
    <xf numFmtId="0" fontId="25" fillId="2" borderId="22" xfId="34" applyFont="1" applyFill="1" applyBorder="1"/>
    <xf numFmtId="0" fontId="25" fillId="2" borderId="22" xfId="34" applyFont="1" applyFill="1" applyBorder="1" applyAlignment="1">
      <alignment wrapText="1"/>
    </xf>
    <xf numFmtId="39" fontId="26" fillId="2" borderId="19" xfId="35" applyNumberFormat="1" applyFont="1" applyFill="1" applyBorder="1" applyAlignment="1">
      <alignment horizontal="right"/>
    </xf>
    <xf numFmtId="39" fontId="26" fillId="2" borderId="20" xfId="35" applyNumberFormat="1" applyFont="1" applyFill="1" applyBorder="1" applyAlignment="1">
      <alignment horizontal="right"/>
    </xf>
    <xf numFmtId="165" fontId="23" fillId="2" borderId="0" xfId="34" applyNumberFormat="1" applyFont="1" applyFill="1" applyBorder="1"/>
    <xf numFmtId="0" fontId="36" fillId="2" borderId="15" xfId="34" applyFont="1" applyFill="1" applyBorder="1" applyAlignment="1">
      <alignment horizontal="left"/>
    </xf>
    <xf numFmtId="0" fontId="36" fillId="2" borderId="16" xfId="34" applyFont="1" applyFill="1" applyBorder="1"/>
    <xf numFmtId="0" fontId="36" fillId="2" borderId="16" xfId="34" applyFont="1" applyFill="1" applyBorder="1" applyAlignment="1">
      <alignment wrapText="1"/>
    </xf>
    <xf numFmtId="4" fontId="23" fillId="2" borderId="0" xfId="34" applyNumberFormat="1" applyFont="1" applyFill="1" applyBorder="1"/>
    <xf numFmtId="0" fontId="23" fillId="2" borderId="0" xfId="34" applyFont="1" applyFill="1" applyBorder="1" applyAlignment="1">
      <alignment horizontal="center"/>
    </xf>
    <xf numFmtId="0" fontId="33" fillId="2" borderId="0" xfId="34" applyFont="1" applyFill="1" applyBorder="1"/>
    <xf numFmtId="0" fontId="33" fillId="2" borderId="0" xfId="34" applyFont="1" applyFill="1" applyBorder="1" applyAlignment="1">
      <alignment wrapText="1"/>
    </xf>
    <xf numFmtId="164" fontId="33" fillId="2" borderId="0" xfId="35" applyFont="1" applyFill="1" applyBorder="1"/>
    <xf numFmtId="39" fontId="25" fillId="2" borderId="30" xfId="35" applyNumberFormat="1" applyFont="1" applyFill="1" applyBorder="1" applyAlignment="1">
      <alignment horizontal="right"/>
    </xf>
    <xf numFmtId="39" fontId="25" fillId="2" borderId="37" xfId="35" applyNumberFormat="1" applyFont="1" applyFill="1" applyBorder="1" applyAlignment="1">
      <alignment horizontal="right"/>
    </xf>
    <xf numFmtId="0" fontId="23" fillId="2" borderId="1" xfId="34" applyFont="1" applyFill="1" applyBorder="1"/>
    <xf numFmtId="4" fontId="23" fillId="2" borderId="2" xfId="35" applyNumberFormat="1" applyFont="1" applyFill="1" applyBorder="1"/>
    <xf numFmtId="164" fontId="33" fillId="2" borderId="2" xfId="35" applyFont="1" applyFill="1" applyBorder="1"/>
    <xf numFmtId="0" fontId="23" fillId="2" borderId="4" xfId="36" applyFont="1" applyFill="1" applyBorder="1"/>
    <xf numFmtId="0" fontId="23" fillId="2" borderId="0" xfId="36" applyFont="1" applyFill="1" applyBorder="1"/>
    <xf numFmtId="0" fontId="23" fillId="2" borderId="0" xfId="36" applyFont="1" applyFill="1" applyBorder="1" applyAlignment="1">
      <alignment wrapText="1"/>
    </xf>
    <xf numFmtId="164" fontId="23" fillId="2" borderId="0" xfId="37" applyFont="1" applyFill="1" applyBorder="1"/>
    <xf numFmtId="164" fontId="33" fillId="2" borderId="0" xfId="37" applyFont="1" applyFill="1" applyBorder="1"/>
    <xf numFmtId="164" fontId="23" fillId="2" borderId="5" xfId="37" applyFont="1" applyFill="1" applyBorder="1"/>
    <xf numFmtId="39" fontId="23" fillId="2" borderId="0" xfId="34" applyNumberFormat="1" applyFont="1" applyFill="1" applyBorder="1"/>
    <xf numFmtId="0" fontId="24" fillId="2" borderId="0" xfId="34" applyFont="1" applyFill="1" applyBorder="1" applyAlignment="1">
      <alignment wrapText="1"/>
    </xf>
    <xf numFmtId="164" fontId="24" fillId="2" borderId="0" xfId="35" applyFont="1" applyFill="1" applyBorder="1"/>
    <xf numFmtId="164" fontId="33" fillId="2" borderId="5" xfId="35" applyFont="1" applyFill="1" applyBorder="1"/>
    <xf numFmtId="0" fontId="34" fillId="2" borderId="0" xfId="34" applyFont="1" applyFill="1" applyBorder="1"/>
    <xf numFmtId="0" fontId="24" fillId="2" borderId="28" xfId="34" applyFont="1" applyFill="1" applyBorder="1" applyAlignment="1">
      <alignment wrapText="1"/>
    </xf>
    <xf numFmtId="164" fontId="24" fillId="2" borderId="28" xfId="35" applyFont="1" applyFill="1" applyBorder="1"/>
    <xf numFmtId="4" fontId="23" fillId="2" borderId="0" xfId="36" applyNumberFormat="1" applyFont="1" applyFill="1" applyBorder="1"/>
    <xf numFmtId="0" fontId="23" fillId="2" borderId="1" xfId="36" applyFont="1" applyFill="1" applyBorder="1"/>
    <xf numFmtId="0" fontId="23" fillId="2" borderId="2" xfId="36" applyFont="1" applyFill="1" applyBorder="1"/>
    <xf numFmtId="4" fontId="23" fillId="2" borderId="2" xfId="36" applyNumberFormat="1" applyFont="1" applyFill="1" applyBorder="1"/>
    <xf numFmtId="164" fontId="23" fillId="2" borderId="2" xfId="37" applyFont="1" applyFill="1" applyBorder="1"/>
    <xf numFmtId="164" fontId="23" fillId="2" borderId="3" xfId="37" applyFont="1" applyFill="1" applyBorder="1"/>
    <xf numFmtId="0" fontId="24" fillId="2" borderId="4" xfId="36" applyFont="1" applyFill="1" applyBorder="1"/>
    <xf numFmtId="14" fontId="23" fillId="2" borderId="5" xfId="37" applyNumberFormat="1" applyFont="1" applyFill="1" applyBorder="1"/>
    <xf numFmtId="0" fontId="23" fillId="2" borderId="27" xfId="36" applyFont="1" applyFill="1" applyBorder="1"/>
    <xf numFmtId="0" fontId="23" fillId="2" borderId="28" xfId="36" applyFont="1" applyFill="1" applyBorder="1"/>
    <xf numFmtId="4" fontId="23" fillId="2" borderId="28" xfId="36" applyNumberFormat="1" applyFont="1" applyFill="1" applyBorder="1"/>
    <xf numFmtId="164" fontId="23" fillId="2" borderId="28" xfId="37" applyFont="1" applyFill="1" applyBorder="1"/>
    <xf numFmtId="164" fontId="23" fillId="2" borderId="29" xfId="37" applyFont="1" applyFill="1" applyBorder="1"/>
    <xf numFmtId="0" fontId="33" fillId="2" borderId="21" xfId="36" applyFont="1" applyFill="1" applyBorder="1" applyAlignment="1">
      <alignment horizontal="center" vertical="center" wrapText="1"/>
    </xf>
    <xf numFmtId="0" fontId="33" fillId="2" borderId="22" xfId="36" applyFont="1" applyFill="1" applyBorder="1" applyAlignment="1">
      <alignment horizontal="center" vertical="center" wrapText="1"/>
    </xf>
    <xf numFmtId="164" fontId="33" fillId="2" borderId="22" xfId="37" applyFont="1" applyFill="1" applyBorder="1" applyAlignment="1">
      <alignment horizontal="center" vertical="center" wrapText="1"/>
    </xf>
    <xf numFmtId="4" fontId="33" fillId="2" borderId="22" xfId="37" applyNumberFormat="1" applyFont="1" applyFill="1" applyBorder="1" applyAlignment="1">
      <alignment horizontal="center" vertical="center" wrapText="1"/>
    </xf>
    <xf numFmtId="164" fontId="33" fillId="2" borderId="23" xfId="37" applyFont="1" applyFill="1" applyBorder="1" applyAlignment="1">
      <alignment horizontal="center" vertical="center" wrapText="1"/>
    </xf>
    <xf numFmtId="0" fontId="25" fillId="2" borderId="21" xfId="36" applyFont="1" applyFill="1" applyBorder="1" applyAlignment="1">
      <alignment horizontal="left"/>
    </xf>
    <xf numFmtId="0" fontId="25" fillId="2" borderId="22" xfId="36" applyFont="1" applyFill="1" applyBorder="1" applyAlignment="1">
      <alignment horizontal="center"/>
    </xf>
    <xf numFmtId="0" fontId="25" fillId="2" borderId="22" xfId="36" applyFont="1" applyFill="1" applyBorder="1" applyAlignment="1">
      <alignment horizontal="left"/>
    </xf>
    <xf numFmtId="164" fontId="25" fillId="2" borderId="22" xfId="36" applyNumberFormat="1" applyFont="1" applyFill="1" applyBorder="1" applyAlignment="1">
      <alignment horizontal="right"/>
    </xf>
    <xf numFmtId="4" fontId="25" fillId="2" borderId="22" xfId="36" applyNumberFormat="1" applyFont="1" applyFill="1" applyBorder="1" applyAlignment="1">
      <alignment horizontal="right"/>
    </xf>
    <xf numFmtId="0" fontId="25" fillId="2" borderId="22" xfId="36" applyFont="1" applyFill="1" applyBorder="1" applyAlignment="1">
      <alignment horizontal="right"/>
    </xf>
    <xf numFmtId="164" fontId="25" fillId="2" borderId="23" xfId="36" applyNumberFormat="1" applyFont="1" applyFill="1" applyBorder="1" applyAlignment="1">
      <alignment horizontal="right"/>
    </xf>
    <xf numFmtId="9" fontId="23" fillId="2" borderId="0" xfId="38" applyFont="1" applyFill="1" applyBorder="1"/>
    <xf numFmtId="0" fontId="26" fillId="2" borderId="24" xfId="36" applyFont="1" applyFill="1" applyBorder="1" applyAlignment="1">
      <alignment horizontal="left"/>
    </xf>
    <xf numFmtId="0" fontId="26" fillId="2" borderId="25" xfId="36" applyFont="1" applyFill="1" applyBorder="1" applyAlignment="1">
      <alignment horizontal="left"/>
    </xf>
    <xf numFmtId="39" fontId="26" fillId="2" borderId="25" xfId="37" applyNumberFormat="1" applyFont="1" applyFill="1" applyBorder="1" applyAlignment="1">
      <alignment horizontal="right"/>
    </xf>
    <xf numFmtId="4" fontId="26" fillId="2" borderId="25" xfId="37" applyNumberFormat="1" applyFont="1" applyFill="1" applyBorder="1" applyAlignment="1">
      <alignment horizontal="right"/>
    </xf>
    <xf numFmtId="164" fontId="26" fillId="2" borderId="25" xfId="37" applyFont="1" applyFill="1" applyBorder="1" applyAlignment="1">
      <alignment horizontal="right"/>
    </xf>
    <xf numFmtId="4" fontId="26" fillId="2" borderId="26" xfId="37" applyNumberFormat="1" applyFont="1" applyFill="1" applyBorder="1" applyAlignment="1">
      <alignment horizontal="right"/>
    </xf>
    <xf numFmtId="0" fontId="26" fillId="2" borderId="15" xfId="36" applyFont="1" applyFill="1" applyBorder="1" applyAlignment="1">
      <alignment horizontal="left"/>
    </xf>
    <xf numFmtId="0" fontId="26" fillId="2" borderId="16" xfId="36" applyFont="1" applyFill="1" applyBorder="1" applyAlignment="1">
      <alignment horizontal="left"/>
    </xf>
    <xf numFmtId="39" fontId="26" fillId="2" borderId="16" xfId="37" applyNumberFormat="1" applyFont="1" applyFill="1" applyBorder="1" applyAlignment="1">
      <alignment horizontal="right"/>
    </xf>
    <xf numFmtId="4" fontId="26" fillId="2" borderId="16" xfId="37" applyNumberFormat="1" applyFont="1" applyFill="1" applyBorder="1" applyAlignment="1">
      <alignment horizontal="right"/>
    </xf>
    <xf numFmtId="164" fontId="26" fillId="2" borderId="16" xfId="37" applyFont="1" applyFill="1" applyBorder="1" applyAlignment="1">
      <alignment horizontal="right"/>
    </xf>
    <xf numFmtId="4" fontId="26" fillId="2" borderId="17" xfId="37" applyNumberFormat="1" applyFont="1" applyFill="1" applyBorder="1" applyAlignment="1">
      <alignment horizontal="right"/>
    </xf>
    <xf numFmtId="0" fontId="26" fillId="2" borderId="16" xfId="36" applyFont="1" applyFill="1" applyBorder="1"/>
    <xf numFmtId="39" fontId="26" fillId="2" borderId="17" xfId="37" applyNumberFormat="1" applyFont="1" applyFill="1" applyBorder="1" applyAlignment="1">
      <alignment horizontal="right"/>
    </xf>
    <xf numFmtId="0" fontId="26" fillId="2" borderId="33" xfId="36" applyFont="1" applyFill="1" applyBorder="1" applyAlignment="1">
      <alignment horizontal="left"/>
    </xf>
    <xf numFmtId="0" fontId="26" fillId="2" borderId="34" xfId="36" applyFont="1" applyFill="1" applyBorder="1"/>
    <xf numFmtId="39" fontId="26" fillId="2" borderId="34" xfId="37" applyNumberFormat="1" applyFont="1" applyFill="1" applyBorder="1" applyAlignment="1">
      <alignment horizontal="right"/>
    </xf>
    <xf numFmtId="4" fontId="26" fillId="2" borderId="34" xfId="37" applyNumberFormat="1" applyFont="1" applyFill="1" applyBorder="1" applyAlignment="1">
      <alignment horizontal="right"/>
    </xf>
    <xf numFmtId="0" fontId="26" fillId="2" borderId="34" xfId="36" applyFont="1" applyFill="1" applyBorder="1" applyAlignment="1">
      <alignment horizontal="right"/>
    </xf>
    <xf numFmtId="4" fontId="26" fillId="2" borderId="35" xfId="37" applyNumberFormat="1" applyFont="1" applyFill="1" applyBorder="1" applyAlignment="1">
      <alignment horizontal="right"/>
    </xf>
    <xf numFmtId="164" fontId="25" fillId="2" borderId="21" xfId="37" applyFont="1" applyFill="1" applyBorder="1"/>
    <xf numFmtId="0" fontId="25" fillId="2" borderId="22" xfId="36" applyFont="1" applyFill="1" applyBorder="1"/>
    <xf numFmtId="0" fontId="25" fillId="2" borderId="22" xfId="36" applyFont="1" applyFill="1" applyBorder="1" applyAlignment="1">
      <alignment wrapText="1"/>
    </xf>
    <xf numFmtId="164" fontId="25" fillId="2" borderId="22" xfId="37" applyFont="1" applyFill="1" applyBorder="1" applyAlignment="1">
      <alignment horizontal="right"/>
    </xf>
    <xf numFmtId="39" fontId="25" fillId="2" borderId="22" xfId="37" applyNumberFormat="1" applyFont="1" applyFill="1" applyBorder="1" applyAlignment="1">
      <alignment horizontal="right"/>
    </xf>
    <xf numFmtId="4" fontId="25" fillId="2" borderId="22" xfId="37" applyNumberFormat="1" applyFont="1" applyFill="1" applyBorder="1" applyAlignment="1">
      <alignment horizontal="right"/>
    </xf>
    <xf numFmtId="164" fontId="25" fillId="2" borderId="23" xfId="37" applyFont="1" applyFill="1" applyBorder="1" applyAlignment="1">
      <alignment horizontal="right"/>
    </xf>
    <xf numFmtId="0" fontId="26" fillId="2" borderId="12" xfId="36" applyFont="1" applyFill="1" applyBorder="1" applyAlignment="1">
      <alignment horizontal="left"/>
    </xf>
    <xf numFmtId="0" fontId="26" fillId="2" borderId="13" xfId="36" applyFont="1" applyFill="1" applyBorder="1"/>
    <xf numFmtId="0" fontId="26" fillId="2" borderId="13" xfId="36" applyFont="1" applyFill="1" applyBorder="1" applyAlignment="1">
      <alignment wrapText="1"/>
    </xf>
    <xf numFmtId="164" fontId="26" fillId="2" borderId="13" xfId="37" applyFont="1" applyFill="1" applyBorder="1" applyAlignment="1">
      <alignment horizontal="right"/>
    </xf>
    <xf numFmtId="4" fontId="26" fillId="2" borderId="13" xfId="37" applyNumberFormat="1" applyFont="1" applyFill="1" applyBorder="1" applyAlignment="1">
      <alignment horizontal="right"/>
    </xf>
    <xf numFmtId="39" fontId="26" fillId="2" borderId="13" xfId="37" applyNumberFormat="1" applyFont="1" applyFill="1" applyBorder="1" applyAlignment="1">
      <alignment horizontal="right"/>
    </xf>
    <xf numFmtId="4" fontId="26" fillId="2" borderId="14" xfId="37" applyNumberFormat="1" applyFont="1" applyFill="1" applyBorder="1" applyAlignment="1">
      <alignment horizontal="right"/>
    </xf>
    <xf numFmtId="0" fontId="26" fillId="2" borderId="16" xfId="36" applyFont="1" applyFill="1" applyBorder="1" applyAlignment="1">
      <alignment wrapText="1"/>
    </xf>
    <xf numFmtId="0" fontId="26" fillId="2" borderId="18" xfId="36" applyFont="1" applyFill="1" applyBorder="1" applyAlignment="1">
      <alignment horizontal="left"/>
    </xf>
    <xf numFmtId="0" fontId="26" fillId="2" borderId="19" xfId="36" applyFont="1" applyFill="1" applyBorder="1"/>
    <xf numFmtId="0" fontId="26" fillId="2" borderId="19" xfId="36" applyFont="1" applyFill="1" applyBorder="1" applyAlignment="1">
      <alignment wrapText="1"/>
    </xf>
    <xf numFmtId="164" fontId="26" fillId="2" borderId="19" xfId="37" applyFont="1" applyFill="1" applyBorder="1" applyAlignment="1">
      <alignment horizontal="right"/>
    </xf>
    <xf numFmtId="4" fontId="26" fillId="2" borderId="19" xfId="37" applyNumberFormat="1" applyFont="1" applyFill="1" applyBorder="1" applyAlignment="1">
      <alignment horizontal="right"/>
    </xf>
    <xf numFmtId="39" fontId="26" fillId="2" borderId="19" xfId="37" applyNumberFormat="1" applyFont="1" applyFill="1" applyBorder="1" applyAlignment="1">
      <alignment horizontal="right"/>
    </xf>
    <xf numFmtId="4" fontId="26" fillId="2" borderId="20" xfId="37" applyNumberFormat="1" applyFont="1" applyFill="1" applyBorder="1" applyAlignment="1">
      <alignment horizontal="right"/>
    </xf>
    <xf numFmtId="0" fontId="26" fillId="2" borderId="0" xfId="36" applyFont="1" applyFill="1" applyBorder="1" applyAlignment="1">
      <alignment horizontal="left"/>
    </xf>
    <xf numFmtId="0" fontId="26" fillId="2" borderId="0" xfId="36" applyFont="1" applyFill="1" applyBorder="1"/>
    <xf numFmtId="0" fontId="26" fillId="2" borderId="0" xfId="36" applyFont="1" applyFill="1" applyBorder="1" applyAlignment="1">
      <alignment wrapText="1"/>
    </xf>
    <xf numFmtId="164" fontId="26" fillId="2" borderId="0" xfId="37" applyFont="1" applyFill="1" applyBorder="1" applyAlignment="1">
      <alignment horizontal="right"/>
    </xf>
    <xf numFmtId="4" fontId="26" fillId="2" borderId="0" xfId="37" applyNumberFormat="1" applyFont="1" applyFill="1" applyBorder="1" applyAlignment="1">
      <alignment horizontal="right"/>
    </xf>
    <xf numFmtId="39" fontId="26" fillId="2" borderId="0" xfId="37" applyNumberFormat="1" applyFont="1" applyFill="1" applyBorder="1" applyAlignment="1">
      <alignment horizontal="right"/>
    </xf>
    <xf numFmtId="0" fontId="23" fillId="2" borderId="0" xfId="36" applyFont="1" applyFill="1" applyBorder="1" applyAlignment="1">
      <alignment horizontal="left"/>
    </xf>
    <xf numFmtId="164" fontId="23" fillId="2" borderId="0" xfId="37" applyFont="1" applyFill="1" applyBorder="1" applyAlignment="1">
      <alignment horizontal="right"/>
    </xf>
    <xf numFmtId="4" fontId="23" fillId="2" borderId="0" xfId="37" applyNumberFormat="1" applyFont="1" applyFill="1" applyBorder="1" applyAlignment="1">
      <alignment horizontal="right"/>
    </xf>
    <xf numFmtId="39" fontId="23" fillId="2" borderId="0" xfId="37" applyNumberFormat="1" applyFont="1" applyFill="1" applyBorder="1" applyAlignment="1">
      <alignment horizontal="right"/>
    </xf>
    <xf numFmtId="164" fontId="23" fillId="2" borderId="0" xfId="36" applyNumberFormat="1" applyFont="1" applyFill="1" applyBorder="1"/>
    <xf numFmtId="0" fontId="33" fillId="2" borderId="30" xfId="36" applyFont="1" applyFill="1" applyBorder="1" applyAlignment="1">
      <alignment horizontal="center" vertical="center" wrapText="1"/>
    </xf>
    <xf numFmtId="0" fontId="33" fillId="2" borderId="31" xfId="36" applyFont="1" applyFill="1" applyBorder="1" applyAlignment="1">
      <alignment horizontal="center" vertical="center" wrapText="1"/>
    </xf>
    <xf numFmtId="164" fontId="33" fillId="2" borderId="31" xfId="37" applyFont="1" applyFill="1" applyBorder="1" applyAlignment="1">
      <alignment horizontal="center" vertical="center" wrapText="1"/>
    </xf>
    <xf numFmtId="4" fontId="33" fillId="2" borderId="31" xfId="37" applyNumberFormat="1" applyFont="1" applyFill="1" applyBorder="1" applyAlignment="1">
      <alignment horizontal="center" vertical="center" wrapText="1"/>
    </xf>
    <xf numFmtId="164" fontId="33" fillId="2" borderId="32" xfId="37" applyFont="1" applyFill="1" applyBorder="1" applyAlignment="1">
      <alignment horizontal="center" vertical="center" wrapText="1"/>
    </xf>
    <xf numFmtId="0" fontId="26" fillId="2" borderId="24" xfId="36" applyFont="1" applyFill="1" applyBorder="1" applyAlignment="1">
      <alignment horizontal="left" wrapText="1"/>
    </xf>
    <xf numFmtId="0" fontId="26" fillId="2" borderId="25" xfId="36" applyFont="1" applyFill="1" applyBorder="1" applyAlignment="1">
      <alignment wrapText="1"/>
    </xf>
    <xf numFmtId="164" fontId="26" fillId="2" borderId="25" xfId="37" applyFont="1" applyFill="1" applyBorder="1" applyAlignment="1">
      <alignment horizontal="right" wrapText="1"/>
    </xf>
    <xf numFmtId="39" fontId="26" fillId="2" borderId="25" xfId="37" applyNumberFormat="1" applyFont="1" applyFill="1" applyBorder="1" applyAlignment="1">
      <alignment horizontal="right" wrapText="1"/>
    </xf>
    <xf numFmtId="39" fontId="26" fillId="2" borderId="26" xfId="37" applyNumberFormat="1" applyFont="1" applyFill="1" applyBorder="1" applyAlignment="1">
      <alignment horizontal="right"/>
    </xf>
    <xf numFmtId="0" fontId="26" fillId="2" borderId="15" xfId="36" applyFont="1" applyFill="1" applyBorder="1" applyAlignment="1">
      <alignment horizontal="left" wrapText="1"/>
    </xf>
    <xf numFmtId="164" fontId="26" fillId="2" borderId="16" xfId="37" applyFont="1" applyFill="1" applyBorder="1" applyAlignment="1">
      <alignment horizontal="right" wrapText="1"/>
    </xf>
    <xf numFmtId="39" fontId="26" fillId="2" borderId="16" xfId="37" applyNumberFormat="1" applyFont="1" applyFill="1" applyBorder="1" applyAlignment="1">
      <alignment horizontal="right" wrapText="1"/>
    </xf>
    <xf numFmtId="39" fontId="23" fillId="2" borderId="0" xfId="36" applyNumberFormat="1" applyFont="1" applyFill="1" applyBorder="1" applyAlignment="1">
      <alignment wrapText="1"/>
    </xf>
    <xf numFmtId="164" fontId="26" fillId="2" borderId="17" xfId="37" applyFont="1" applyFill="1" applyBorder="1" applyAlignment="1">
      <alignment horizontal="right" wrapText="1"/>
    </xf>
    <xf numFmtId="39" fontId="36" fillId="2" borderId="16" xfId="37" applyNumberFormat="1" applyFont="1" applyFill="1" applyBorder="1" applyAlignment="1">
      <alignment horizontal="right"/>
    </xf>
    <xf numFmtId="39" fontId="36" fillId="2" borderId="17" xfId="37" applyNumberFormat="1" applyFont="1" applyFill="1" applyBorder="1" applyAlignment="1">
      <alignment horizontal="right"/>
    </xf>
    <xf numFmtId="0" fontId="26" fillId="2" borderId="18" xfId="36" applyFont="1" applyFill="1" applyBorder="1" applyAlignment="1">
      <alignment horizontal="left" wrapText="1"/>
    </xf>
    <xf numFmtId="164" fontId="26" fillId="2" borderId="19" xfId="37" applyFont="1" applyFill="1" applyBorder="1" applyAlignment="1">
      <alignment horizontal="right" wrapText="1"/>
    </xf>
    <xf numFmtId="39" fontId="26" fillId="2" borderId="19" xfId="37" applyNumberFormat="1" applyFont="1" applyFill="1" applyBorder="1" applyAlignment="1">
      <alignment horizontal="right" wrapText="1"/>
    </xf>
    <xf numFmtId="4" fontId="26" fillId="2" borderId="19" xfId="37" applyNumberFormat="1" applyFont="1" applyFill="1" applyBorder="1" applyAlignment="1">
      <alignment horizontal="right" wrapText="1"/>
    </xf>
    <xf numFmtId="39" fontId="26" fillId="2" borderId="20" xfId="37" applyNumberFormat="1" applyFont="1" applyFill="1" applyBorder="1" applyAlignment="1">
      <alignment horizontal="right"/>
    </xf>
    <xf numFmtId="164" fontId="25" fillId="2" borderId="9" xfId="37" applyFont="1" applyFill="1" applyBorder="1"/>
    <xf numFmtId="164" fontId="25" fillId="2" borderId="10" xfId="37" applyFont="1" applyFill="1" applyBorder="1" applyAlignment="1">
      <alignment horizontal="right"/>
    </xf>
    <xf numFmtId="164" fontId="25" fillId="2" borderId="10" xfId="37" applyFont="1" applyFill="1" applyBorder="1"/>
    <xf numFmtId="164" fontId="25" fillId="2" borderId="43" xfId="37" applyFont="1" applyFill="1" applyBorder="1"/>
    <xf numFmtId="4" fontId="23" fillId="2" borderId="2" xfId="37" applyNumberFormat="1" applyFont="1" applyFill="1" applyBorder="1" applyAlignment="1">
      <alignment horizontal="right"/>
    </xf>
    <xf numFmtId="0" fontId="27" fillId="2" borderId="4" xfId="36" applyFont="1" applyFill="1" applyBorder="1"/>
    <xf numFmtId="0" fontId="27" fillId="2" borderId="0" xfId="36" applyFont="1" applyFill="1" applyBorder="1"/>
    <xf numFmtId="164" fontId="27" fillId="2" borderId="0" xfId="37" applyFont="1" applyFill="1" applyBorder="1"/>
    <xf numFmtId="164" fontId="27" fillId="2" borderId="5" xfId="37" applyFont="1" applyFill="1" applyBorder="1"/>
    <xf numFmtId="0" fontId="33" fillId="2" borderId="0" xfId="36" applyFont="1" applyFill="1" applyBorder="1"/>
    <xf numFmtId="164" fontId="35" fillId="2" borderId="0" xfId="37" applyFont="1" applyFill="1" applyBorder="1"/>
    <xf numFmtId="164" fontId="33" fillId="2" borderId="5" xfId="37" applyFont="1" applyFill="1" applyBorder="1"/>
    <xf numFmtId="0" fontId="28" fillId="2" borderId="4" xfId="36" applyFont="1" applyFill="1" applyBorder="1"/>
    <xf numFmtId="0" fontId="28" fillId="2" borderId="0" xfId="36" applyFont="1" applyFill="1" applyBorder="1"/>
    <xf numFmtId="0" fontId="28" fillId="2" borderId="5" xfId="36" applyFont="1" applyFill="1" applyBorder="1"/>
    <xf numFmtId="164" fontId="24" fillId="2" borderId="0" xfId="37" applyFont="1" applyFill="1" applyBorder="1"/>
    <xf numFmtId="164" fontId="28" fillId="2" borderId="0" xfId="37" applyFont="1" applyFill="1" applyBorder="1"/>
    <xf numFmtId="4" fontId="28" fillId="2" borderId="0" xfId="37" applyNumberFormat="1" applyFont="1" applyFill="1" applyBorder="1" applyAlignment="1">
      <alignment horizontal="right"/>
    </xf>
    <xf numFmtId="164" fontId="28" fillId="2" borderId="5" xfId="37" applyFont="1" applyFill="1" applyBorder="1"/>
    <xf numFmtId="0" fontId="33" fillId="2" borderId="28" xfId="36" applyFont="1" applyFill="1" applyBorder="1"/>
    <xf numFmtId="4" fontId="33" fillId="2" borderId="28" xfId="36" applyNumberFormat="1" applyFont="1" applyFill="1" applyBorder="1"/>
    <xf numFmtId="164" fontId="33" fillId="2" borderId="28" xfId="37" applyFont="1" applyFill="1" applyBorder="1"/>
    <xf numFmtId="164" fontId="33" fillId="2" borderId="29" xfId="37" applyFont="1" applyFill="1" applyBorder="1"/>
    <xf numFmtId="4" fontId="23" fillId="2" borderId="0" xfId="36" applyNumberFormat="1" applyFont="1" applyFill="1" applyBorder="1" applyAlignment="1">
      <alignment horizontal="right"/>
    </xf>
    <xf numFmtId="0" fontId="23" fillId="2" borderId="5" xfId="36" applyFont="1" applyFill="1" applyBorder="1"/>
    <xf numFmtId="0" fontId="23" fillId="2" borderId="30" xfId="36" applyFont="1" applyFill="1" applyBorder="1" applyAlignment="1">
      <alignment horizontal="center" vertical="center" wrapText="1"/>
    </xf>
    <xf numFmtId="0" fontId="23" fillId="2" borderId="31" xfId="36" applyFont="1" applyFill="1" applyBorder="1" applyAlignment="1">
      <alignment horizontal="center" vertical="center" wrapText="1"/>
    </xf>
    <xf numFmtId="164" fontId="23" fillId="2" borderId="31" xfId="37" applyFont="1" applyFill="1" applyBorder="1" applyAlignment="1">
      <alignment horizontal="center" vertical="center" wrapText="1"/>
    </xf>
    <xf numFmtId="4" fontId="23" fillId="2" borderId="31" xfId="37" applyNumberFormat="1" applyFont="1" applyFill="1" applyBorder="1" applyAlignment="1">
      <alignment horizontal="center" vertical="center" wrapText="1"/>
    </xf>
    <xf numFmtId="164" fontId="23" fillId="2" borderId="32" xfId="37" applyFont="1" applyFill="1" applyBorder="1" applyAlignment="1">
      <alignment horizontal="center" vertical="center" wrapText="1"/>
    </xf>
    <xf numFmtId="164" fontId="25" fillId="2" borderId="38" xfId="36" applyNumberFormat="1" applyFont="1" applyFill="1" applyBorder="1" applyAlignment="1">
      <alignment horizontal="center"/>
    </xf>
    <xf numFmtId="4" fontId="26" fillId="2" borderId="36" xfId="36" applyNumberFormat="1" applyFont="1" applyFill="1" applyBorder="1" applyAlignment="1">
      <alignment horizontal="right"/>
    </xf>
    <xf numFmtId="164" fontId="25" fillId="2" borderId="39" xfId="36" applyNumberFormat="1" applyFont="1" applyFill="1" applyBorder="1" applyAlignment="1">
      <alignment horizontal="center"/>
    </xf>
    <xf numFmtId="164" fontId="25" fillId="2" borderId="23" xfId="36" applyNumberFormat="1" applyFont="1" applyFill="1" applyBorder="1" applyAlignment="1">
      <alignment horizontal="center"/>
    </xf>
    <xf numFmtId="39" fontId="26" fillId="2" borderId="14" xfId="37" applyNumberFormat="1" applyFont="1" applyFill="1" applyBorder="1" applyAlignment="1">
      <alignment horizontal="right"/>
    </xf>
    <xf numFmtId="4" fontId="26" fillId="2" borderId="16" xfId="36" applyNumberFormat="1" applyFont="1" applyFill="1" applyBorder="1" applyAlignment="1">
      <alignment horizontal="right"/>
    </xf>
    <xf numFmtId="0" fontId="23" fillId="2" borderId="16" xfId="36" applyFont="1" applyFill="1" applyBorder="1" applyAlignment="1">
      <alignment wrapText="1"/>
    </xf>
    <xf numFmtId="4" fontId="26" fillId="2" borderId="0" xfId="36" applyNumberFormat="1" applyFont="1" applyFill="1" applyBorder="1" applyAlignment="1">
      <alignment horizontal="right"/>
    </xf>
    <xf numFmtId="4" fontId="23" fillId="2" borderId="28" xfId="37" applyNumberFormat="1" applyFont="1" applyFill="1" applyBorder="1" applyAlignment="1">
      <alignment horizontal="right"/>
    </xf>
    <xf numFmtId="0" fontId="23" fillId="2" borderId="40" xfId="36" applyFont="1" applyFill="1" applyBorder="1" applyAlignment="1">
      <alignment horizontal="center" vertical="center" wrapText="1"/>
    </xf>
    <xf numFmtId="0" fontId="23" fillId="2" borderId="41" xfId="36" applyFont="1" applyFill="1" applyBorder="1" applyAlignment="1">
      <alignment horizontal="center" vertical="center" wrapText="1"/>
    </xf>
    <xf numFmtId="164" fontId="23" fillId="2" borderId="41" xfId="37" applyFont="1" applyFill="1" applyBorder="1" applyAlignment="1">
      <alignment horizontal="center" vertical="center" wrapText="1"/>
    </xf>
    <xf numFmtId="4" fontId="23" fillId="2" borderId="41" xfId="37" applyNumberFormat="1" applyFont="1" applyFill="1" applyBorder="1" applyAlignment="1">
      <alignment horizontal="center" vertical="center" wrapText="1"/>
    </xf>
    <xf numFmtId="164" fontId="23" fillId="2" borderId="42" xfId="37" applyFont="1" applyFill="1" applyBorder="1" applyAlignment="1">
      <alignment horizontal="center" vertical="center" wrapText="1"/>
    </xf>
    <xf numFmtId="0" fontId="26" fillId="2" borderId="25" xfId="36" applyFont="1" applyFill="1" applyBorder="1"/>
    <xf numFmtId="164" fontId="26" fillId="2" borderId="26" xfId="37" applyFont="1" applyFill="1" applyBorder="1" applyAlignment="1">
      <alignment horizontal="right"/>
    </xf>
    <xf numFmtId="4" fontId="26" fillId="2" borderId="16" xfId="36" applyNumberFormat="1" applyFont="1" applyFill="1" applyBorder="1" applyAlignment="1">
      <alignment horizontal="right" wrapText="1"/>
    </xf>
    <xf numFmtId="39" fontId="26" fillId="2" borderId="17" xfId="37" applyNumberFormat="1" applyFont="1" applyFill="1" applyBorder="1" applyAlignment="1">
      <alignment horizontal="right" wrapText="1"/>
    </xf>
    <xf numFmtId="4" fontId="26" fillId="2" borderId="19" xfId="36" applyNumberFormat="1" applyFont="1" applyFill="1" applyBorder="1" applyAlignment="1">
      <alignment horizontal="right"/>
    </xf>
    <xf numFmtId="0" fontId="23" fillId="2" borderId="0" xfId="36" applyFont="1" applyFill="1" applyBorder="1" applyAlignment="1">
      <alignment horizontal="center"/>
    </xf>
    <xf numFmtId="0" fontId="23" fillId="2" borderId="3" xfId="36" applyFont="1" applyFill="1" applyBorder="1" applyAlignment="1">
      <alignment horizontal="center"/>
    </xf>
    <xf numFmtId="0" fontId="24" fillId="2" borderId="27" xfId="36" applyFont="1" applyFill="1" applyBorder="1"/>
    <xf numFmtId="4" fontId="26" fillId="2" borderId="25" xfId="36" applyNumberFormat="1" applyFont="1" applyFill="1" applyBorder="1" applyAlignment="1">
      <alignment horizontal="right"/>
    </xf>
    <xf numFmtId="4" fontId="26" fillId="2" borderId="34" xfId="36" applyNumberFormat="1" applyFont="1" applyFill="1" applyBorder="1" applyAlignment="1">
      <alignment horizontal="right"/>
    </xf>
    <xf numFmtId="39" fontId="26" fillId="2" borderId="35" xfId="37" applyNumberFormat="1" applyFont="1" applyFill="1" applyBorder="1" applyAlignment="1">
      <alignment horizontal="right"/>
    </xf>
    <xf numFmtId="0" fontId="25" fillId="2" borderId="21" xfId="36" applyFont="1" applyFill="1" applyBorder="1"/>
    <xf numFmtId="4" fontId="26" fillId="2" borderId="22" xfId="36" applyNumberFormat="1" applyFont="1" applyFill="1" applyBorder="1" applyAlignment="1">
      <alignment horizontal="right"/>
    </xf>
    <xf numFmtId="39" fontId="25" fillId="2" borderId="23" xfId="37" applyNumberFormat="1" applyFont="1" applyFill="1" applyBorder="1" applyAlignment="1">
      <alignment horizontal="right"/>
    </xf>
    <xf numFmtId="0" fontId="36" fillId="2" borderId="15" xfId="36" applyFont="1" applyFill="1" applyBorder="1" applyAlignment="1">
      <alignment horizontal="left"/>
    </xf>
    <xf numFmtId="0" fontId="36" fillId="2" borderId="16" xfId="36" applyFont="1" applyFill="1" applyBorder="1"/>
    <xf numFmtId="0" fontId="36" fillId="2" borderId="16" xfId="36" applyFont="1" applyFill="1" applyBorder="1" applyAlignment="1">
      <alignment wrapText="1"/>
    </xf>
    <xf numFmtId="0" fontId="23" fillId="2" borderId="5" xfId="36" applyFont="1" applyFill="1" applyBorder="1" applyAlignment="1">
      <alignment horizontal="center"/>
    </xf>
    <xf numFmtId="4" fontId="26" fillId="2" borderId="19" xfId="36" applyNumberFormat="1" applyFont="1" applyFill="1" applyBorder="1" applyAlignment="1">
      <alignment horizontal="right" wrapText="1"/>
    </xf>
    <xf numFmtId="39" fontId="26" fillId="2" borderId="20" xfId="37" applyNumberFormat="1" applyFont="1" applyFill="1" applyBorder="1" applyAlignment="1">
      <alignment horizontal="right" wrapText="1"/>
    </xf>
    <xf numFmtId="39" fontId="25" fillId="2" borderId="43" xfId="37" applyNumberFormat="1" applyFont="1" applyFill="1" applyBorder="1" applyAlignment="1">
      <alignment horizontal="right"/>
    </xf>
    <xf numFmtId="4" fontId="25" fillId="2" borderId="43" xfId="37" applyNumberFormat="1" applyFont="1" applyFill="1" applyBorder="1" applyAlignment="1">
      <alignment horizontal="right"/>
    </xf>
    <xf numFmtId="39" fontId="27" fillId="2" borderId="0" xfId="36" applyNumberFormat="1" applyFont="1" applyFill="1" applyBorder="1"/>
    <xf numFmtId="0" fontId="27" fillId="2" borderId="5" xfId="36" applyFont="1" applyFill="1" applyBorder="1"/>
    <xf numFmtId="0" fontId="37" fillId="2" borderId="4" xfId="26" applyFont="1" applyFill="1" applyBorder="1"/>
    <xf numFmtId="0" fontId="37" fillId="2" borderId="0" xfId="26" applyFont="1" applyFill="1" applyBorder="1"/>
    <xf numFmtId="0" fontId="37" fillId="2" borderId="0" xfId="26" applyFont="1" applyFill="1" applyBorder="1" applyAlignment="1">
      <alignment wrapText="1"/>
    </xf>
    <xf numFmtId="164" fontId="37" fillId="2" borderId="0" xfId="27" applyFont="1" applyFill="1" applyBorder="1"/>
    <xf numFmtId="164" fontId="38" fillId="2" borderId="0" xfId="27" applyFont="1" applyFill="1" applyBorder="1"/>
    <xf numFmtId="164" fontId="37" fillId="2" borderId="5" xfId="27" applyFont="1" applyFill="1" applyBorder="1"/>
    <xf numFmtId="0" fontId="23" fillId="2" borderId="0" xfId="0" applyFont="1" applyFill="1" applyBorder="1"/>
    <xf numFmtId="0" fontId="23" fillId="2" borderId="4" xfId="26" applyFont="1" applyFill="1" applyBorder="1"/>
    <xf numFmtId="0" fontId="23" fillId="2" borderId="0" xfId="26" applyFont="1" applyFill="1" applyBorder="1"/>
    <xf numFmtId="0" fontId="23" fillId="2" borderId="0" xfId="26" applyFont="1" applyFill="1" applyBorder="1" applyAlignment="1">
      <alignment wrapText="1"/>
    </xf>
    <xf numFmtId="164" fontId="23" fillId="2" borderId="0" xfId="27" applyFont="1" applyFill="1" applyBorder="1"/>
    <xf numFmtId="164" fontId="33" fillId="2" borderId="0" xfId="27" applyFont="1" applyFill="1" applyBorder="1"/>
    <xf numFmtId="164" fontId="23" fillId="2" borderId="5" xfId="27" applyFont="1" applyFill="1" applyBorder="1"/>
    <xf numFmtId="0" fontId="23" fillId="2" borderId="0" xfId="39" applyFont="1" applyFill="1" applyBorder="1"/>
    <xf numFmtId="164" fontId="23" fillId="2" borderId="0" xfId="40" applyFont="1" applyFill="1" applyBorder="1"/>
    <xf numFmtId="0" fontId="23" fillId="2" borderId="0" xfId="39" applyFont="1" applyFill="1" applyBorder="1" applyAlignment="1">
      <alignment wrapText="1"/>
    </xf>
    <xf numFmtId="164" fontId="23" fillId="2" borderId="29" xfId="40" applyFont="1" applyFill="1" applyBorder="1"/>
    <xf numFmtId="164" fontId="23" fillId="2" borderId="28" xfId="40" applyFont="1" applyFill="1" applyBorder="1"/>
    <xf numFmtId="164" fontId="24" fillId="2" borderId="28" xfId="40" applyFont="1" applyFill="1" applyBorder="1"/>
    <xf numFmtId="0" fontId="23" fillId="2" borderId="28" xfId="39" applyFont="1" applyFill="1" applyBorder="1"/>
    <xf numFmtId="0" fontId="24" fillId="2" borderId="28" xfId="39" applyFont="1" applyFill="1" applyBorder="1" applyAlignment="1">
      <alignment wrapText="1"/>
    </xf>
    <xf numFmtId="0" fontId="23" fillId="2" borderId="27" xfId="39" applyFont="1" applyFill="1" applyBorder="1"/>
    <xf numFmtId="164" fontId="23" fillId="2" borderId="5" xfId="40" applyFont="1" applyFill="1" applyBorder="1"/>
    <xf numFmtId="164" fontId="24" fillId="2" borderId="0" xfId="40" applyFont="1" applyFill="1" applyBorder="1"/>
    <xf numFmtId="0" fontId="24" fillId="2" borderId="0" xfId="39" applyFont="1" applyFill="1" applyBorder="1" applyAlignment="1">
      <alignment wrapText="1"/>
    </xf>
    <xf numFmtId="0" fontId="23" fillId="2" borderId="4" xfId="39" applyFont="1" applyFill="1" applyBorder="1"/>
    <xf numFmtId="0" fontId="34" fillId="2" borderId="0" xfId="39" applyFont="1" applyFill="1" applyBorder="1"/>
    <xf numFmtId="164" fontId="33" fillId="2" borderId="5" xfId="40" applyFont="1" applyFill="1" applyBorder="1"/>
    <xf numFmtId="0" fontId="24" fillId="2" borderId="4" xfId="39" applyFont="1" applyFill="1" applyBorder="1"/>
    <xf numFmtId="39" fontId="23" fillId="2" borderId="0" xfId="39" applyNumberFormat="1" applyFont="1" applyFill="1" applyBorder="1"/>
    <xf numFmtId="164" fontId="33" fillId="2" borderId="0" xfId="40" applyFont="1" applyFill="1" applyBorder="1"/>
    <xf numFmtId="164" fontId="23" fillId="2" borderId="5" xfId="41" applyFont="1" applyFill="1" applyBorder="1"/>
    <xf numFmtId="164" fontId="33" fillId="2" borderId="0" xfId="41" applyFont="1" applyFill="1" applyBorder="1"/>
    <xf numFmtId="164" fontId="23" fillId="2" borderId="0" xfId="41" applyFont="1" applyFill="1" applyBorder="1"/>
    <xf numFmtId="0" fontId="23" fillId="2" borderId="0" xfId="42" applyFont="1" applyFill="1" applyBorder="1" applyAlignment="1">
      <alignment wrapText="1"/>
    </xf>
    <xf numFmtId="0" fontId="23" fillId="2" borderId="0" xfId="42" applyFont="1" applyFill="1" applyBorder="1"/>
    <xf numFmtId="0" fontId="23" fillId="2" borderId="4" xfId="42" applyFont="1" applyFill="1" applyBorder="1"/>
    <xf numFmtId="164" fontId="37" fillId="2" borderId="5" xfId="41" applyFont="1" applyFill="1" applyBorder="1"/>
    <xf numFmtId="164" fontId="38" fillId="2" borderId="0" xfId="41" applyFont="1" applyFill="1" applyBorder="1"/>
    <xf numFmtId="164" fontId="37" fillId="2" borderId="0" xfId="41" applyFont="1" applyFill="1" applyBorder="1"/>
    <xf numFmtId="0" fontId="37" fillId="2" borderId="0" xfId="42" applyFont="1" applyFill="1" applyBorder="1" applyAlignment="1">
      <alignment wrapText="1"/>
    </xf>
    <xf numFmtId="0" fontId="37" fillId="2" borderId="0" xfId="42" applyFont="1" applyFill="1" applyBorder="1"/>
    <xf numFmtId="0" fontId="37" fillId="2" borderId="4" xfId="42" applyFont="1" applyFill="1" applyBorder="1"/>
    <xf numFmtId="164" fontId="23" fillId="2" borderId="3" xfId="40" applyFont="1" applyFill="1" applyBorder="1"/>
    <xf numFmtId="164" fontId="33" fillId="2" borderId="2" xfId="40" applyFont="1" applyFill="1" applyBorder="1"/>
    <xf numFmtId="4" fontId="23" fillId="2" borderId="2" xfId="40" applyNumberFormat="1" applyFont="1" applyFill="1" applyBorder="1"/>
    <xf numFmtId="164" fontId="23" fillId="2" borderId="2" xfId="40" applyFont="1" applyFill="1" applyBorder="1"/>
    <xf numFmtId="0" fontId="23" fillId="2" borderId="2" xfId="39" applyFont="1" applyFill="1" applyBorder="1" applyAlignment="1">
      <alignment wrapText="1"/>
    </xf>
    <xf numFmtId="0" fontId="23" fillId="2" borderId="2" xfId="39" applyFont="1" applyFill="1" applyBorder="1"/>
    <xf numFmtId="0" fontId="23" fillId="2" borderId="1" xfId="39" applyFont="1" applyFill="1" applyBorder="1"/>
    <xf numFmtId="39" fontId="25" fillId="2" borderId="37" xfId="40" applyNumberFormat="1" applyFont="1" applyFill="1" applyBorder="1" applyAlignment="1">
      <alignment horizontal="right"/>
    </xf>
    <xf numFmtId="39" fontId="25" fillId="2" borderId="30" xfId="40" applyNumberFormat="1" applyFont="1" applyFill="1" applyBorder="1" applyAlignment="1">
      <alignment horizontal="right"/>
    </xf>
    <xf numFmtId="4" fontId="29" fillId="2" borderId="17" xfId="39" applyNumberFormat="1" applyFont="1" applyFill="1" applyBorder="1" applyAlignment="1">
      <alignment horizontal="right" vertical="center" wrapText="1" readingOrder="1"/>
    </xf>
    <xf numFmtId="4" fontId="29" fillId="2" borderId="16" xfId="39" applyNumberFormat="1" applyFont="1" applyFill="1" applyBorder="1" applyAlignment="1">
      <alignment horizontal="right" vertical="center" wrapText="1" readingOrder="1"/>
    </xf>
    <xf numFmtId="0" fontId="26" fillId="2" borderId="16" xfId="39" applyFont="1" applyFill="1" applyBorder="1" applyAlignment="1">
      <alignment wrapText="1"/>
    </xf>
    <xf numFmtId="0" fontId="26" fillId="2" borderId="16" xfId="43" applyFont="1" applyFill="1" applyBorder="1" applyAlignment="1">
      <alignment horizontal="center" vertical="center"/>
    </xf>
    <xf numFmtId="0" fontId="26" fillId="2" borderId="15" xfId="43" applyFont="1" applyFill="1" applyBorder="1" applyAlignment="1">
      <alignment horizontal="left" vertical="center"/>
    </xf>
    <xf numFmtId="4" fontId="43" fillId="2" borderId="17" xfId="39" applyNumberFormat="1" applyFont="1" applyFill="1" applyBorder="1" applyAlignment="1">
      <alignment horizontal="right" vertical="center" wrapText="1" readingOrder="1"/>
    </xf>
    <xf numFmtId="4" fontId="43" fillId="2" borderId="16" xfId="39" applyNumberFormat="1" applyFont="1" applyFill="1" applyBorder="1" applyAlignment="1">
      <alignment horizontal="right" vertical="center" wrapText="1" readingOrder="1"/>
    </xf>
    <xf numFmtId="0" fontId="25" fillId="2" borderId="16" xfId="39" applyFont="1" applyFill="1" applyBorder="1" applyAlignment="1">
      <alignment wrapText="1"/>
    </xf>
    <xf numFmtId="0" fontId="25" fillId="2" borderId="16" xfId="43" applyFont="1" applyFill="1" applyBorder="1" applyAlignment="1">
      <alignment horizontal="center" vertical="center"/>
    </xf>
    <xf numFmtId="49" fontId="25" fillId="2" borderId="15" xfId="43" applyNumberFormat="1" applyFont="1" applyFill="1" applyBorder="1" applyAlignment="1">
      <alignment horizontal="left" vertical="center"/>
    </xf>
    <xf numFmtId="0" fontId="25" fillId="2" borderId="15" xfId="43" applyFont="1" applyFill="1" applyBorder="1" applyAlignment="1">
      <alignment horizontal="left" vertical="center"/>
    </xf>
    <xf numFmtId="0" fontId="26" fillId="2" borderId="13" xfId="39" applyFont="1" applyFill="1" applyBorder="1" applyAlignment="1">
      <alignment wrapText="1"/>
    </xf>
    <xf numFmtId="164" fontId="24" fillId="2" borderId="23" xfId="44" applyFont="1" applyFill="1" applyBorder="1" applyAlignment="1">
      <alignment horizontal="center" vertical="center" wrapText="1"/>
    </xf>
    <xf numFmtId="164" fontId="24" fillId="2" borderId="22" xfId="44" applyFont="1" applyFill="1" applyBorder="1" applyAlignment="1">
      <alignment horizontal="center" vertical="center" wrapText="1"/>
    </xf>
    <xf numFmtId="0" fontId="24" fillId="2" borderId="22" xfId="43" applyFont="1" applyFill="1" applyBorder="1" applyAlignment="1">
      <alignment horizontal="center" vertical="center" wrapText="1"/>
    </xf>
    <xf numFmtId="0" fontId="24" fillId="2" borderId="21" xfId="43" applyFont="1" applyFill="1" applyBorder="1" applyAlignment="1">
      <alignment horizontal="center" vertical="center" wrapText="1"/>
    </xf>
    <xf numFmtId="164" fontId="23" fillId="2" borderId="8" xfId="40" applyFont="1" applyFill="1" applyBorder="1"/>
    <xf numFmtId="164" fontId="23" fillId="2" borderId="7" xfId="40" applyFont="1" applyFill="1" applyBorder="1"/>
    <xf numFmtId="0" fontId="23" fillId="2" borderId="7" xfId="39" applyFont="1" applyFill="1" applyBorder="1" applyAlignment="1">
      <alignment wrapText="1"/>
    </xf>
    <xf numFmtId="0" fontId="23" fillId="2" borderId="7" xfId="39" applyFont="1" applyFill="1" applyBorder="1"/>
    <xf numFmtId="0" fontId="24" fillId="2" borderId="6" xfId="39" applyFont="1" applyFill="1" applyBorder="1"/>
    <xf numFmtId="14" fontId="23" fillId="2" borderId="5" xfId="40" applyNumberFormat="1" applyFont="1" applyFill="1" applyBorder="1"/>
    <xf numFmtId="0" fontId="24" fillId="2" borderId="0" xfId="39" applyFont="1" applyFill="1" applyBorder="1"/>
    <xf numFmtId="0" fontId="33" fillId="2" borderId="0" xfId="39" applyFont="1" applyFill="1" applyBorder="1" applyAlignment="1">
      <alignment wrapText="1"/>
    </xf>
    <xf numFmtId="0" fontId="33" fillId="2" borderId="0" xfId="39" applyFont="1" applyFill="1" applyBorder="1"/>
    <xf numFmtId="4" fontId="43" fillId="2" borderId="20" xfId="39" applyNumberFormat="1" applyFont="1" applyFill="1" applyBorder="1" applyAlignment="1">
      <alignment horizontal="right" vertical="center" wrapText="1" readingOrder="1"/>
    </xf>
    <xf numFmtId="4" fontId="43" fillId="2" borderId="19" xfId="39" applyNumberFormat="1" applyFont="1" applyFill="1" applyBorder="1" applyAlignment="1">
      <alignment horizontal="right" vertical="center" wrapText="1" readingOrder="1"/>
    </xf>
    <xf numFmtId="0" fontId="25" fillId="2" borderId="19" xfId="39" applyFont="1" applyFill="1" applyBorder="1" applyAlignment="1">
      <alignment wrapText="1"/>
    </xf>
    <xf numFmtId="0" fontId="26" fillId="2" borderId="19" xfId="39" applyFont="1" applyFill="1" applyBorder="1"/>
    <xf numFmtId="0" fontId="25" fillId="2" borderId="18" xfId="43" applyFont="1" applyFill="1" applyBorder="1" applyAlignment="1">
      <alignment horizontal="left" vertical="center"/>
    </xf>
    <xf numFmtId="0" fontId="26" fillId="2" borderId="16" xfId="39" applyFont="1" applyFill="1" applyBorder="1"/>
    <xf numFmtId="4" fontId="30" fillId="2" borderId="17" xfId="39" applyNumberFormat="1" applyFont="1" applyFill="1" applyBorder="1" applyAlignment="1">
      <alignment horizontal="right" vertical="center" wrapText="1" readingOrder="1"/>
    </xf>
    <xf numFmtId="4" fontId="30" fillId="2" borderId="16" xfId="39" applyNumberFormat="1" applyFont="1" applyFill="1" applyBorder="1" applyAlignment="1">
      <alignment horizontal="right" vertical="center" wrapText="1" readingOrder="1"/>
    </xf>
    <xf numFmtId="14" fontId="23" fillId="2" borderId="0" xfId="40" applyNumberFormat="1" applyFont="1" applyFill="1" applyBorder="1"/>
    <xf numFmtId="0" fontId="24" fillId="2" borderId="0" xfId="39" applyFont="1" applyFill="1" applyBorder="1" applyAlignment="1">
      <alignment horizontal="center"/>
    </xf>
    <xf numFmtId="4" fontId="29" fillId="2" borderId="0" xfId="39" applyNumberFormat="1" applyFont="1" applyFill="1" applyBorder="1" applyAlignment="1">
      <alignment horizontal="right" vertical="center" wrapText="1" readingOrder="1"/>
    </xf>
    <xf numFmtId="0" fontId="26" fillId="2" borderId="0" xfId="39" applyFont="1" applyFill="1" applyBorder="1" applyAlignment="1">
      <alignment wrapText="1"/>
    </xf>
    <xf numFmtId="0" fontId="26" fillId="2" borderId="0" xfId="39" applyFont="1" applyFill="1" applyBorder="1"/>
    <xf numFmtId="0" fontId="26" fillId="2" borderId="0" xfId="39" applyFont="1" applyFill="1" applyBorder="1" applyAlignment="1">
      <alignment horizontal="left"/>
    </xf>
    <xf numFmtId="4" fontId="29" fillId="2" borderId="20" xfId="39" applyNumberFormat="1" applyFont="1" applyFill="1" applyBorder="1" applyAlignment="1">
      <alignment horizontal="right" vertical="center" wrapText="1" readingOrder="1"/>
    </xf>
    <xf numFmtId="4" fontId="29" fillId="2" borderId="19" xfId="39" applyNumberFormat="1" applyFont="1" applyFill="1" applyBorder="1" applyAlignment="1">
      <alignment horizontal="right" vertical="center" wrapText="1" readingOrder="1"/>
    </xf>
    <xf numFmtId="0" fontId="26" fillId="2" borderId="19" xfId="39" applyFont="1" applyFill="1" applyBorder="1" applyAlignment="1">
      <alignment wrapText="1"/>
    </xf>
    <xf numFmtId="0" fontId="26" fillId="2" borderId="19" xfId="43" applyFont="1" applyFill="1" applyBorder="1" applyAlignment="1">
      <alignment horizontal="center" vertical="center"/>
    </xf>
    <xf numFmtId="0" fontId="26" fillId="2" borderId="18" xfId="43" applyFont="1" applyFill="1" applyBorder="1" applyAlignment="1">
      <alignment horizontal="left" vertical="center"/>
    </xf>
    <xf numFmtId="4" fontId="23" fillId="2" borderId="0" xfId="39" applyNumberFormat="1" applyFont="1" applyFill="1" applyBorder="1"/>
    <xf numFmtId="0" fontId="36" fillId="2" borderId="16" xfId="39" applyFont="1" applyFill="1" applyBorder="1" applyAlignment="1">
      <alignment wrapText="1"/>
    </xf>
    <xf numFmtId="0" fontId="36" fillId="2" borderId="16" xfId="43" applyFont="1" applyFill="1" applyBorder="1" applyAlignment="1">
      <alignment horizontal="center" vertical="center"/>
    </xf>
    <xf numFmtId="0" fontId="36" fillId="2" borderId="15" xfId="43" applyFont="1" applyFill="1" applyBorder="1" applyAlignment="1">
      <alignment horizontal="left" vertical="center"/>
    </xf>
    <xf numFmtId="0" fontId="25" fillId="2" borderId="13" xfId="39" applyFont="1" applyFill="1" applyBorder="1" applyAlignment="1">
      <alignment wrapText="1"/>
    </xf>
    <xf numFmtId="0" fontId="25" fillId="2" borderId="13" xfId="43" applyFont="1" applyFill="1" applyBorder="1" applyAlignment="1">
      <alignment horizontal="center" vertical="center"/>
    </xf>
    <xf numFmtId="0" fontId="25" fillId="2" borderId="12" xfId="43" applyFont="1" applyFill="1" applyBorder="1" applyAlignment="1">
      <alignment horizontal="left" vertical="center"/>
    </xf>
    <xf numFmtId="39" fontId="25" fillId="2" borderId="23" xfId="40" applyNumberFormat="1" applyFont="1" applyFill="1" applyBorder="1" applyAlignment="1">
      <alignment horizontal="right"/>
    </xf>
    <xf numFmtId="39" fontId="25" fillId="2" borderId="22" xfId="40" applyNumberFormat="1" applyFont="1" applyFill="1" applyBorder="1" applyAlignment="1">
      <alignment horizontal="right"/>
    </xf>
    <xf numFmtId="0" fontId="25" fillId="2" borderId="22" xfId="39" applyFont="1" applyFill="1" applyBorder="1" applyAlignment="1">
      <alignment wrapText="1"/>
    </xf>
    <xf numFmtId="0" fontId="25" fillId="2" borderId="22" xfId="43" applyFont="1" applyFill="1" applyBorder="1" applyAlignment="1">
      <alignment horizontal="center" vertical="center"/>
    </xf>
    <xf numFmtId="0" fontId="25" fillId="2" borderId="21" xfId="43" applyFont="1" applyFill="1" applyBorder="1" applyAlignment="1">
      <alignment horizontal="left" vertical="center"/>
    </xf>
    <xf numFmtId="165" fontId="23" fillId="2" borderId="0" xfId="39" applyNumberFormat="1" applyFont="1" applyFill="1" applyBorder="1"/>
    <xf numFmtId="39" fontId="26" fillId="2" borderId="20" xfId="40" applyNumberFormat="1" applyFont="1" applyFill="1" applyBorder="1" applyAlignment="1">
      <alignment horizontal="right"/>
    </xf>
    <xf numFmtId="39" fontId="26" fillId="2" borderId="19" xfId="40" applyNumberFormat="1" applyFont="1" applyFill="1" applyBorder="1" applyAlignment="1">
      <alignment horizontal="right"/>
    </xf>
    <xf numFmtId="39" fontId="25" fillId="2" borderId="17" xfId="40" applyNumberFormat="1" applyFont="1" applyFill="1" applyBorder="1" applyAlignment="1">
      <alignment horizontal="right"/>
    </xf>
    <xf numFmtId="39" fontId="25" fillId="2" borderId="16" xfId="40" applyNumberFormat="1" applyFont="1" applyFill="1" applyBorder="1" applyAlignment="1">
      <alignment horizontal="right"/>
    </xf>
    <xf numFmtId="39" fontId="25" fillId="2" borderId="14" xfId="40" applyNumberFormat="1" applyFont="1" applyFill="1" applyBorder="1" applyAlignment="1">
      <alignment horizontal="right"/>
    </xf>
    <xf numFmtId="39" fontId="25" fillId="2" borderId="13" xfId="40" applyNumberFormat="1" applyFont="1" applyFill="1" applyBorder="1" applyAlignment="1">
      <alignment horizontal="right"/>
    </xf>
    <xf numFmtId="39" fontId="26" fillId="2" borderId="35" xfId="40" applyNumberFormat="1" applyFont="1" applyFill="1" applyBorder="1" applyAlignment="1">
      <alignment horizontal="right"/>
    </xf>
    <xf numFmtId="39" fontId="26" fillId="2" borderId="34" xfId="40" applyNumberFormat="1" applyFont="1" applyFill="1" applyBorder="1" applyAlignment="1">
      <alignment horizontal="right"/>
    </xf>
    <xf numFmtId="0" fontId="26" fillId="2" borderId="34" xfId="39" applyFont="1" applyFill="1" applyBorder="1" applyAlignment="1">
      <alignment wrapText="1"/>
    </xf>
    <xf numFmtId="0" fontId="26" fillId="2" borderId="34" xfId="43" applyFont="1" applyFill="1" applyBorder="1" applyAlignment="1">
      <alignment horizontal="center" vertical="center"/>
    </xf>
    <xf numFmtId="0" fontId="26" fillId="2" borderId="33" xfId="43" applyFont="1" applyFill="1" applyBorder="1" applyAlignment="1">
      <alignment horizontal="left" vertical="center"/>
    </xf>
    <xf numFmtId="39" fontId="26" fillId="2" borderId="17" xfId="40" applyNumberFormat="1" applyFont="1" applyFill="1" applyBorder="1" applyAlignment="1">
      <alignment horizontal="right"/>
    </xf>
    <xf numFmtId="39" fontId="26" fillId="2" borderId="16" xfId="40" applyNumberFormat="1" applyFont="1" applyFill="1" applyBorder="1" applyAlignment="1">
      <alignment horizontal="right"/>
    </xf>
    <xf numFmtId="39" fontId="26" fillId="2" borderId="0" xfId="40" applyNumberFormat="1" applyFont="1" applyFill="1" applyBorder="1" applyAlignment="1">
      <alignment horizontal="right"/>
    </xf>
    <xf numFmtId="0" fontId="25" fillId="2" borderId="19" xfId="43" applyFont="1" applyFill="1" applyBorder="1" applyAlignment="1">
      <alignment horizontal="center" vertical="center"/>
    </xf>
    <xf numFmtId="0" fontId="36" fillId="2" borderId="0" xfId="39" applyFont="1" applyFill="1" applyBorder="1" applyAlignment="1">
      <alignment horizontal="justify" vertical="center"/>
    </xf>
    <xf numFmtId="4" fontId="44" fillId="2" borderId="17" xfId="39" applyNumberFormat="1" applyFont="1" applyFill="1" applyBorder="1" applyAlignment="1">
      <alignment horizontal="right" vertical="center" wrapText="1" readingOrder="1"/>
    </xf>
    <xf numFmtId="4" fontId="44" fillId="2" borderId="16" xfId="39" applyNumberFormat="1" applyFont="1" applyFill="1" applyBorder="1" applyAlignment="1">
      <alignment horizontal="right" vertical="center" wrapText="1" readingOrder="1"/>
    </xf>
    <xf numFmtId="4" fontId="43" fillId="2" borderId="26" xfId="39" applyNumberFormat="1" applyFont="1" applyFill="1" applyBorder="1" applyAlignment="1">
      <alignment horizontal="right" vertical="center" wrapText="1" readingOrder="1"/>
    </xf>
    <xf numFmtId="4" fontId="43" fillId="2" borderId="25" xfId="39" applyNumberFormat="1" applyFont="1" applyFill="1" applyBorder="1" applyAlignment="1">
      <alignment horizontal="right" vertical="center" wrapText="1" readingOrder="1"/>
    </xf>
    <xf numFmtId="0" fontId="25" fillId="2" borderId="25" xfId="39" applyFont="1" applyFill="1" applyBorder="1" applyAlignment="1">
      <alignment wrapText="1"/>
    </xf>
    <xf numFmtId="4" fontId="32" fillId="2" borderId="0" xfId="39" applyNumberFormat="1" applyFont="1" applyFill="1" applyBorder="1" applyAlignment="1">
      <alignment vertical="top" wrapText="1" readingOrder="1"/>
    </xf>
    <xf numFmtId="0" fontId="29" fillId="2" borderId="0" xfId="39" applyNumberFormat="1" applyFont="1" applyFill="1" applyBorder="1" applyAlignment="1">
      <alignment horizontal="right" vertical="center" wrapText="1" readingOrder="1"/>
    </xf>
    <xf numFmtId="4" fontId="31" fillId="2" borderId="16" xfId="39" applyNumberFormat="1" applyFont="1" applyFill="1" applyBorder="1" applyAlignment="1">
      <alignment horizontal="right" vertical="center" wrapText="1" readingOrder="1"/>
    </xf>
    <xf numFmtId="4" fontId="43" fillId="2" borderId="14" xfId="39" applyNumberFormat="1" applyFont="1" applyFill="1" applyBorder="1" applyAlignment="1">
      <alignment horizontal="right" vertical="center" wrapText="1" readingOrder="1"/>
    </xf>
    <xf numFmtId="4" fontId="43" fillId="2" borderId="13" xfId="39" applyNumberFormat="1" applyFont="1" applyFill="1" applyBorder="1" applyAlignment="1">
      <alignment horizontal="right" vertical="center" wrapText="1" readingOrder="1"/>
    </xf>
    <xf numFmtId="0" fontId="25" fillId="2" borderId="22" xfId="39" applyFont="1" applyFill="1" applyBorder="1" applyAlignment="1">
      <alignment horizontal="left" wrapText="1"/>
    </xf>
    <xf numFmtId="0" fontId="24" fillId="2" borderId="1" xfId="39" applyFont="1" applyFill="1" applyBorder="1"/>
    <xf numFmtId="0" fontId="23" fillId="2" borderId="28" xfId="39" applyFont="1" applyFill="1" applyBorder="1" applyAlignment="1">
      <alignment wrapText="1"/>
    </xf>
    <xf numFmtId="0" fontId="23" fillId="2" borderId="0" xfId="42" applyFont="1" applyFill="1" applyBorder="1" applyAlignment="1">
      <alignment horizontal="center"/>
    </xf>
    <xf numFmtId="4" fontId="23" fillId="2" borderId="0" xfId="42" applyNumberFormat="1" applyFont="1" applyFill="1" applyBorder="1"/>
    <xf numFmtId="0" fontId="23" fillId="2" borderId="1" xfId="42" applyFont="1" applyFill="1" applyBorder="1"/>
    <xf numFmtId="0" fontId="23" fillId="2" borderId="2" xfId="42" applyFont="1" applyFill="1" applyBorder="1" applyAlignment="1">
      <alignment horizontal="center"/>
    </xf>
    <xf numFmtId="0" fontId="23" fillId="2" borderId="2" xfId="42" applyFont="1" applyFill="1" applyBorder="1"/>
    <xf numFmtId="4" fontId="23" fillId="2" borderId="2" xfId="42" applyNumberFormat="1" applyFont="1" applyFill="1" applyBorder="1"/>
    <xf numFmtId="164" fontId="23" fillId="2" borderId="2" xfId="41" applyFont="1" applyFill="1" applyBorder="1"/>
    <xf numFmtId="164" fontId="23" fillId="2" borderId="3" xfId="41" applyFont="1" applyFill="1" applyBorder="1"/>
    <xf numFmtId="0" fontId="24" fillId="2" borderId="0" xfId="42" applyFont="1" applyFill="1" applyBorder="1"/>
    <xf numFmtId="0" fontId="24" fillId="2" borderId="4" xfId="42" applyFont="1" applyFill="1" applyBorder="1"/>
    <xf numFmtId="14" fontId="23" fillId="2" borderId="5" xfId="41" applyNumberFormat="1" applyFont="1" applyFill="1" applyBorder="1"/>
    <xf numFmtId="0" fontId="23" fillId="2" borderId="27" xfId="42" applyFont="1" applyFill="1" applyBorder="1"/>
    <xf numFmtId="0" fontId="23" fillId="2" borderId="28" xfId="42" applyFont="1" applyFill="1" applyBorder="1" applyAlignment="1">
      <alignment horizontal="center"/>
    </xf>
    <xf numFmtId="0" fontId="23" fillId="2" borderId="28" xfId="42" applyFont="1" applyFill="1" applyBorder="1"/>
    <xf numFmtId="4" fontId="23" fillId="2" borderId="28" xfId="42" applyNumberFormat="1" applyFont="1" applyFill="1" applyBorder="1"/>
    <xf numFmtId="164" fontId="23" fillId="2" borderId="28" xfId="41" applyFont="1" applyFill="1" applyBorder="1"/>
    <xf numFmtId="164" fontId="23" fillId="2" borderId="29" xfId="41" applyFont="1" applyFill="1" applyBorder="1"/>
    <xf numFmtId="0" fontId="24" fillId="2" borderId="30" xfId="42" applyFont="1" applyFill="1" applyBorder="1" applyAlignment="1">
      <alignment horizontal="center" vertical="center" wrapText="1"/>
    </xf>
    <xf numFmtId="0" fontId="24" fillId="2" borderId="31" xfId="42" applyFont="1" applyFill="1" applyBorder="1" applyAlignment="1">
      <alignment horizontal="center" vertical="center" wrapText="1"/>
    </xf>
    <xf numFmtId="164" fontId="35" fillId="2" borderId="22" xfId="41" applyFont="1" applyFill="1" applyBorder="1" applyAlignment="1">
      <alignment horizontal="center" vertical="center" wrapText="1"/>
    </xf>
    <xf numFmtId="4" fontId="35" fillId="2" borderId="22" xfId="41" applyNumberFormat="1" applyFont="1" applyFill="1" applyBorder="1" applyAlignment="1">
      <alignment horizontal="center" vertical="center" wrapText="1"/>
    </xf>
    <xf numFmtId="164" fontId="35" fillId="2" borderId="23" xfId="41" applyFont="1" applyFill="1" applyBorder="1" applyAlignment="1">
      <alignment horizontal="center" vertical="center" wrapText="1"/>
    </xf>
    <xf numFmtId="0" fontId="25" fillId="2" borderId="21" xfId="42" applyFont="1" applyFill="1" applyBorder="1" applyAlignment="1">
      <alignment horizontal="left"/>
    </xf>
    <xf numFmtId="0" fontId="25" fillId="2" borderId="22" xfId="42" applyFont="1" applyFill="1" applyBorder="1" applyAlignment="1">
      <alignment horizontal="center"/>
    </xf>
    <xf numFmtId="0" fontId="25" fillId="2" borderId="22" xfId="42" applyFont="1" applyFill="1" applyBorder="1" applyAlignment="1">
      <alignment horizontal="left"/>
    </xf>
    <xf numFmtId="164" fontId="25" fillId="2" borderId="22" xfId="42" applyNumberFormat="1" applyFont="1" applyFill="1" applyBorder="1" applyAlignment="1">
      <alignment horizontal="right"/>
    </xf>
    <xf numFmtId="4" fontId="25" fillId="2" borderId="22" xfId="42" applyNumberFormat="1" applyFont="1" applyFill="1" applyBorder="1" applyAlignment="1">
      <alignment horizontal="right"/>
    </xf>
    <xf numFmtId="0" fontId="25" fillId="2" borderId="22" xfId="42" applyFont="1" applyFill="1" applyBorder="1" applyAlignment="1">
      <alignment horizontal="right"/>
    </xf>
    <xf numFmtId="164" fontId="25" fillId="2" borderId="23" xfId="42" applyNumberFormat="1" applyFont="1" applyFill="1" applyBorder="1" applyAlignment="1">
      <alignment horizontal="right"/>
    </xf>
    <xf numFmtId="9" fontId="24" fillId="2" borderId="0" xfId="45" applyFont="1" applyFill="1" applyBorder="1"/>
    <xf numFmtId="0" fontId="25" fillId="2" borderId="24" xfId="42" applyFont="1" applyFill="1" applyBorder="1" applyAlignment="1">
      <alignment horizontal="left"/>
    </xf>
    <xf numFmtId="0" fontId="25" fillId="2" borderId="25" xfId="42" applyFont="1" applyFill="1" applyBorder="1" applyAlignment="1">
      <alignment horizontal="center"/>
    </xf>
    <xf numFmtId="0" fontId="25" fillId="2" borderId="25" xfId="42" applyFont="1" applyFill="1" applyBorder="1" applyAlignment="1">
      <alignment horizontal="left"/>
    </xf>
    <xf numFmtId="39" fontId="25" fillId="2" borderId="25" xfId="41" applyNumberFormat="1" applyFont="1" applyFill="1" applyBorder="1" applyAlignment="1">
      <alignment horizontal="right"/>
    </xf>
    <xf numFmtId="4" fontId="25" fillId="2" borderId="25" xfId="41" applyNumberFormat="1" applyFont="1" applyFill="1" applyBorder="1" applyAlignment="1">
      <alignment horizontal="right"/>
    </xf>
    <xf numFmtId="164" fontId="25" fillId="2" borderId="25" xfId="41" applyFont="1" applyFill="1" applyBorder="1" applyAlignment="1">
      <alignment horizontal="right"/>
    </xf>
    <xf numFmtId="4" fontId="25" fillId="2" borderId="26" xfId="41" applyNumberFormat="1" applyFont="1" applyFill="1" applyBorder="1" applyAlignment="1">
      <alignment horizontal="right"/>
    </xf>
    <xf numFmtId="0" fontId="25" fillId="2" borderId="15" xfId="42" applyFont="1" applyFill="1" applyBorder="1" applyAlignment="1">
      <alignment horizontal="left"/>
    </xf>
    <xf numFmtId="0" fontId="25" fillId="2" borderId="16" xfId="42" applyFont="1" applyFill="1" applyBorder="1" applyAlignment="1">
      <alignment horizontal="center"/>
    </xf>
    <xf numFmtId="0" fontId="25" fillId="2" borderId="16" xfId="42" applyFont="1" applyFill="1" applyBorder="1" applyAlignment="1">
      <alignment horizontal="left"/>
    </xf>
    <xf numFmtId="39" fontId="25" fillId="2" borderId="16" xfId="41" applyNumberFormat="1" applyFont="1" applyFill="1" applyBorder="1" applyAlignment="1">
      <alignment horizontal="right"/>
    </xf>
    <xf numFmtId="4" fontId="25" fillId="2" borderId="16" xfId="41" applyNumberFormat="1" applyFont="1" applyFill="1" applyBorder="1" applyAlignment="1">
      <alignment horizontal="right"/>
    </xf>
    <xf numFmtId="164" fontId="25" fillId="2" borderId="16" xfId="41" applyFont="1" applyFill="1" applyBorder="1" applyAlignment="1">
      <alignment horizontal="right"/>
    </xf>
    <xf numFmtId="4" fontId="25" fillId="2" borderId="17" xfId="41" applyNumberFormat="1" applyFont="1" applyFill="1" applyBorder="1" applyAlignment="1">
      <alignment horizontal="right"/>
    </xf>
    <xf numFmtId="0" fontId="26" fillId="2" borderId="15" xfId="42" applyFont="1" applyFill="1" applyBorder="1" applyAlignment="1">
      <alignment horizontal="left"/>
    </xf>
    <xf numFmtId="0" fontId="26" fillId="2" borderId="16" xfId="42" applyFont="1" applyFill="1" applyBorder="1" applyAlignment="1">
      <alignment horizontal="center"/>
    </xf>
    <xf numFmtId="0" fontId="26" fillId="2" borderId="16" xfId="42" applyFont="1" applyFill="1" applyBorder="1"/>
    <xf numFmtId="4" fontId="26" fillId="2" borderId="16" xfId="41" applyNumberFormat="1" applyFont="1" applyFill="1" applyBorder="1" applyAlignment="1">
      <alignment horizontal="right"/>
    </xf>
    <xf numFmtId="39" fontId="26" fillId="2" borderId="16" xfId="41" applyNumberFormat="1" applyFont="1" applyFill="1" applyBorder="1" applyAlignment="1">
      <alignment horizontal="right"/>
    </xf>
    <xf numFmtId="164" fontId="26" fillId="2" borderId="16" xfId="41" applyFont="1" applyFill="1" applyBorder="1" applyAlignment="1">
      <alignment horizontal="right"/>
    </xf>
    <xf numFmtId="4" fontId="26" fillId="2" borderId="17" xfId="41" applyNumberFormat="1" applyFont="1" applyFill="1" applyBorder="1" applyAlignment="1">
      <alignment horizontal="right"/>
    </xf>
    <xf numFmtId="9" fontId="23" fillId="2" borderId="0" xfId="45" applyFont="1" applyFill="1" applyBorder="1"/>
    <xf numFmtId="39" fontId="26" fillId="2" borderId="17" xfId="41" applyNumberFormat="1" applyFont="1" applyFill="1" applyBorder="1" applyAlignment="1">
      <alignment horizontal="right"/>
    </xf>
    <xf numFmtId="0" fontId="26" fillId="2" borderId="33" xfId="42" applyFont="1" applyFill="1" applyBorder="1" applyAlignment="1">
      <alignment horizontal="left"/>
    </xf>
    <xf numFmtId="0" fontId="26" fillId="2" borderId="34" xfId="42" applyFont="1" applyFill="1" applyBorder="1" applyAlignment="1">
      <alignment horizontal="center"/>
    </xf>
    <xf numFmtId="0" fontId="26" fillId="2" borderId="34" xfId="42" applyFont="1" applyFill="1" applyBorder="1"/>
    <xf numFmtId="39" fontId="26" fillId="2" borderId="34" xfId="41" applyNumberFormat="1" applyFont="1" applyFill="1" applyBorder="1" applyAlignment="1">
      <alignment horizontal="right"/>
    </xf>
    <xf numFmtId="4" fontId="26" fillId="2" borderId="34" xfId="41" applyNumberFormat="1" applyFont="1" applyFill="1" applyBorder="1" applyAlignment="1">
      <alignment horizontal="right"/>
    </xf>
    <xf numFmtId="0" fontId="26" fillId="2" borderId="34" xfId="42" applyFont="1" applyFill="1" applyBorder="1" applyAlignment="1">
      <alignment horizontal="right"/>
    </xf>
    <xf numFmtId="4" fontId="26" fillId="2" borderId="35" xfId="41" applyNumberFormat="1" applyFont="1" applyFill="1" applyBorder="1" applyAlignment="1">
      <alignment horizontal="right"/>
    </xf>
    <xf numFmtId="164" fontId="25" fillId="2" borderId="21" xfId="41" applyFont="1" applyFill="1" applyBorder="1"/>
    <xf numFmtId="0" fontId="25" fillId="2" borderId="22" xfId="42" applyFont="1" applyFill="1" applyBorder="1" applyAlignment="1">
      <alignment wrapText="1"/>
    </xf>
    <xf numFmtId="164" fontId="25" fillId="2" borderId="22" xfId="41" applyFont="1" applyFill="1" applyBorder="1" applyAlignment="1">
      <alignment horizontal="right"/>
    </xf>
    <xf numFmtId="39" fontId="25" fillId="2" borderId="22" xfId="41" applyNumberFormat="1" applyFont="1" applyFill="1" applyBorder="1" applyAlignment="1">
      <alignment horizontal="right"/>
    </xf>
    <xf numFmtId="4" fontId="25" fillId="2" borderId="22" xfId="41" applyNumberFormat="1" applyFont="1" applyFill="1" applyBorder="1" applyAlignment="1">
      <alignment horizontal="right"/>
    </xf>
    <xf numFmtId="164" fontId="25" fillId="2" borderId="23" xfId="41" applyFont="1" applyFill="1" applyBorder="1" applyAlignment="1">
      <alignment horizontal="right"/>
    </xf>
    <xf numFmtId="0" fontId="25" fillId="2" borderId="12" xfId="42" applyFont="1" applyFill="1" applyBorder="1" applyAlignment="1">
      <alignment horizontal="left"/>
    </xf>
    <xf numFmtId="0" fontId="25" fillId="2" borderId="13" xfId="42" applyFont="1" applyFill="1" applyBorder="1" applyAlignment="1">
      <alignment horizontal="center"/>
    </xf>
    <xf numFmtId="0" fontId="25" fillId="2" borderId="13" xfId="42" applyFont="1" applyFill="1" applyBorder="1" applyAlignment="1">
      <alignment wrapText="1"/>
    </xf>
    <xf numFmtId="164" fontId="25" fillId="2" borderId="13" xfId="41" applyFont="1" applyFill="1" applyBorder="1" applyAlignment="1">
      <alignment horizontal="right"/>
    </xf>
    <xf numFmtId="4" fontId="25" fillId="2" borderId="13" xfId="41" applyNumberFormat="1" applyFont="1" applyFill="1" applyBorder="1" applyAlignment="1">
      <alignment horizontal="right"/>
    </xf>
    <xf numFmtId="39" fontId="25" fillId="2" borderId="13" xfId="41" applyNumberFormat="1" applyFont="1" applyFill="1" applyBorder="1" applyAlignment="1">
      <alignment horizontal="right"/>
    </xf>
    <xf numFmtId="4" fontId="25" fillId="2" borderId="14" xfId="41" applyNumberFormat="1" applyFont="1" applyFill="1" applyBorder="1" applyAlignment="1">
      <alignment horizontal="right"/>
    </xf>
    <xf numFmtId="0" fontId="25" fillId="2" borderId="16" xfId="42" applyFont="1" applyFill="1" applyBorder="1" applyAlignment="1">
      <alignment wrapText="1"/>
    </xf>
    <xf numFmtId="0" fontId="26" fillId="2" borderId="16" xfId="42" applyFont="1" applyFill="1" applyBorder="1" applyAlignment="1">
      <alignment wrapText="1"/>
    </xf>
    <xf numFmtId="0" fontId="26" fillId="2" borderId="18" xfId="42" applyFont="1" applyFill="1" applyBorder="1" applyAlignment="1">
      <alignment horizontal="left"/>
    </xf>
    <xf numFmtId="0" fontId="26" fillId="2" borderId="19" xfId="42" applyFont="1" applyFill="1" applyBorder="1" applyAlignment="1">
      <alignment horizontal="center"/>
    </xf>
    <xf numFmtId="0" fontId="26" fillId="2" borderId="19" xfId="42" applyFont="1" applyFill="1" applyBorder="1" applyAlignment="1">
      <alignment wrapText="1"/>
    </xf>
    <xf numFmtId="164" fontId="26" fillId="2" borderId="19" xfId="41" applyFont="1" applyFill="1" applyBorder="1" applyAlignment="1">
      <alignment horizontal="right"/>
    </xf>
    <xf numFmtId="4" fontId="26" fillId="2" borderId="19" xfId="41" applyNumberFormat="1" applyFont="1" applyFill="1" applyBorder="1" applyAlignment="1">
      <alignment horizontal="right"/>
    </xf>
    <xf numFmtId="39" fontId="26" fillId="2" borderId="19" xfId="41" applyNumberFormat="1" applyFont="1" applyFill="1" applyBorder="1" applyAlignment="1">
      <alignment horizontal="right"/>
    </xf>
    <xf numFmtId="4" fontId="26" fillId="2" borderId="20" xfId="41" applyNumberFormat="1" applyFont="1" applyFill="1" applyBorder="1" applyAlignment="1">
      <alignment horizontal="right"/>
    </xf>
    <xf numFmtId="0" fontId="26" fillId="2" borderId="0" xfId="42" applyFont="1" applyFill="1" applyBorder="1" applyAlignment="1">
      <alignment horizontal="left"/>
    </xf>
    <xf numFmtId="0" fontId="26" fillId="2" borderId="0" xfId="42" applyFont="1" applyFill="1" applyBorder="1" applyAlignment="1">
      <alignment horizontal="center"/>
    </xf>
    <xf numFmtId="0" fontId="26" fillId="2" borderId="0" xfId="42" applyFont="1" applyFill="1" applyBorder="1" applyAlignment="1">
      <alignment wrapText="1"/>
    </xf>
    <xf numFmtId="164" fontId="26" fillId="2" borderId="0" xfId="41" applyFont="1" applyFill="1" applyBorder="1" applyAlignment="1">
      <alignment horizontal="right"/>
    </xf>
    <xf numFmtId="4" fontId="26" fillId="2" borderId="0" xfId="41" applyNumberFormat="1" applyFont="1" applyFill="1" applyBorder="1" applyAlignment="1">
      <alignment horizontal="right"/>
    </xf>
    <xf numFmtId="39" fontId="26" fillId="2" borderId="0" xfId="41" applyNumberFormat="1" applyFont="1" applyFill="1" applyBorder="1" applyAlignment="1">
      <alignment horizontal="right"/>
    </xf>
    <xf numFmtId="0" fontId="23" fillId="2" borderId="0" xfId="42" applyFont="1" applyFill="1" applyBorder="1" applyAlignment="1">
      <alignment horizontal="left"/>
    </xf>
    <xf numFmtId="164" fontId="23" fillId="2" borderId="0" xfId="41" applyFont="1" applyFill="1" applyBorder="1" applyAlignment="1">
      <alignment horizontal="right"/>
    </xf>
    <xf numFmtId="4" fontId="23" fillId="2" borderId="0" xfId="41" applyNumberFormat="1" applyFont="1" applyFill="1" applyBorder="1" applyAlignment="1">
      <alignment horizontal="right"/>
    </xf>
    <xf numFmtId="39" fontId="23" fillId="2" borderId="0" xfId="41" applyNumberFormat="1" applyFont="1" applyFill="1" applyBorder="1" applyAlignment="1">
      <alignment horizontal="right"/>
    </xf>
    <xf numFmtId="164" fontId="23" fillId="2" borderId="0" xfId="42" applyNumberFormat="1" applyFont="1" applyFill="1" applyBorder="1"/>
    <xf numFmtId="164" fontId="35" fillId="2" borderId="31" xfId="41" applyFont="1" applyFill="1" applyBorder="1" applyAlignment="1">
      <alignment horizontal="center" vertical="center" wrapText="1"/>
    </xf>
    <xf numFmtId="4" fontId="35" fillId="2" borderId="31" xfId="41" applyNumberFormat="1" applyFont="1" applyFill="1" applyBorder="1" applyAlignment="1">
      <alignment horizontal="center" vertical="center" wrapText="1"/>
    </xf>
    <xf numFmtId="164" fontId="35" fillId="2" borderId="32" xfId="41" applyFont="1" applyFill="1" applyBorder="1" applyAlignment="1">
      <alignment horizontal="center" vertical="center" wrapText="1"/>
    </xf>
    <xf numFmtId="0" fontId="25" fillId="2" borderId="24" xfId="42" applyFont="1" applyFill="1" applyBorder="1" applyAlignment="1">
      <alignment horizontal="left" wrapText="1"/>
    </xf>
    <xf numFmtId="0" fontId="25" fillId="2" borderId="25" xfId="42" applyFont="1" applyFill="1" applyBorder="1" applyAlignment="1">
      <alignment horizontal="center" wrapText="1"/>
    </xf>
    <xf numFmtId="0" fontId="25" fillId="2" borderId="25" xfId="42" applyFont="1" applyFill="1" applyBorder="1" applyAlignment="1">
      <alignment wrapText="1"/>
    </xf>
    <xf numFmtId="164" fontId="25" fillId="2" borderId="25" xfId="41" applyFont="1" applyFill="1" applyBorder="1" applyAlignment="1">
      <alignment horizontal="right" wrapText="1"/>
    </xf>
    <xf numFmtId="39" fontId="25" fillId="2" borderId="25" xfId="41" applyNumberFormat="1" applyFont="1" applyFill="1" applyBorder="1" applyAlignment="1">
      <alignment horizontal="right" wrapText="1"/>
    </xf>
    <xf numFmtId="39" fontId="25" fillId="2" borderId="26" xfId="41" applyNumberFormat="1" applyFont="1" applyFill="1" applyBorder="1" applyAlignment="1">
      <alignment horizontal="right"/>
    </xf>
    <xf numFmtId="0" fontId="24" fillId="2" borderId="0" xfId="42" applyFont="1" applyFill="1" applyBorder="1" applyAlignment="1">
      <alignment wrapText="1"/>
    </xf>
    <xf numFmtId="0" fontId="25" fillId="2" borderId="15" xfId="42" applyFont="1" applyFill="1" applyBorder="1" applyAlignment="1">
      <alignment horizontal="left" wrapText="1"/>
    </xf>
    <xf numFmtId="0" fontId="25" fillId="2" borderId="16" xfId="42" applyFont="1" applyFill="1" applyBorder="1" applyAlignment="1">
      <alignment horizontal="center" wrapText="1"/>
    </xf>
    <xf numFmtId="164" fontId="25" fillId="2" borderId="16" xfId="41" applyFont="1" applyFill="1" applyBorder="1" applyAlignment="1">
      <alignment horizontal="right" wrapText="1"/>
    </xf>
    <xf numFmtId="39" fontId="25" fillId="2" borderId="16" xfId="41" applyNumberFormat="1" applyFont="1" applyFill="1" applyBorder="1" applyAlignment="1">
      <alignment horizontal="right" wrapText="1"/>
    </xf>
    <xf numFmtId="39" fontId="25" fillId="2" borderId="17" xfId="41" applyNumberFormat="1" applyFont="1" applyFill="1" applyBorder="1" applyAlignment="1">
      <alignment horizontal="right"/>
    </xf>
    <xf numFmtId="0" fontId="26" fillId="2" borderId="15" xfId="42" applyFont="1" applyFill="1" applyBorder="1" applyAlignment="1">
      <alignment horizontal="left" wrapText="1"/>
    </xf>
    <xf numFmtId="0" fontId="26" fillId="2" borderId="16" xfId="42" applyFont="1" applyFill="1" applyBorder="1" applyAlignment="1">
      <alignment horizontal="center" wrapText="1"/>
    </xf>
    <xf numFmtId="164" fontId="26" fillId="2" borderId="16" xfId="41" applyFont="1" applyFill="1" applyBorder="1" applyAlignment="1">
      <alignment horizontal="right" wrapText="1"/>
    </xf>
    <xf numFmtId="39" fontId="26" fillId="2" borderId="16" xfId="41" applyNumberFormat="1" applyFont="1" applyFill="1" applyBorder="1" applyAlignment="1">
      <alignment horizontal="right" wrapText="1"/>
    </xf>
    <xf numFmtId="39" fontId="24" fillId="2" borderId="0" xfId="42" applyNumberFormat="1" applyFont="1" applyFill="1" applyBorder="1" applyAlignment="1">
      <alignment wrapText="1"/>
    </xf>
    <xf numFmtId="164" fontId="25" fillId="2" borderId="17" xfId="41" applyFont="1" applyFill="1" applyBorder="1" applyAlignment="1">
      <alignment horizontal="right" wrapText="1"/>
    </xf>
    <xf numFmtId="39" fontId="36" fillId="2" borderId="16" xfId="41" applyNumberFormat="1" applyFont="1" applyFill="1" applyBorder="1" applyAlignment="1">
      <alignment horizontal="right"/>
    </xf>
    <xf numFmtId="39" fontId="36" fillId="2" borderId="17" xfId="41" applyNumberFormat="1" applyFont="1" applyFill="1" applyBorder="1" applyAlignment="1">
      <alignment horizontal="right"/>
    </xf>
    <xf numFmtId="0" fontId="26" fillId="2" borderId="18" xfId="42" applyFont="1" applyFill="1" applyBorder="1" applyAlignment="1">
      <alignment horizontal="left" wrapText="1"/>
    </xf>
    <xf numFmtId="0" fontId="26" fillId="2" borderId="19" xfId="42" applyFont="1" applyFill="1" applyBorder="1" applyAlignment="1">
      <alignment horizontal="center" wrapText="1"/>
    </xf>
    <xf numFmtId="164" fontId="26" fillId="2" borderId="19" xfId="41" applyFont="1" applyFill="1" applyBorder="1" applyAlignment="1">
      <alignment horizontal="right" wrapText="1"/>
    </xf>
    <xf numFmtId="39" fontId="26" fillId="2" borderId="19" xfId="41" applyNumberFormat="1" applyFont="1" applyFill="1" applyBorder="1" applyAlignment="1">
      <alignment horizontal="right" wrapText="1"/>
    </xf>
    <xf numFmtId="4" fontId="26" fillId="2" borderId="19" xfId="41" applyNumberFormat="1" applyFont="1" applyFill="1" applyBorder="1" applyAlignment="1">
      <alignment horizontal="right" wrapText="1"/>
    </xf>
    <xf numFmtId="39" fontId="26" fillId="2" borderId="20" xfId="41" applyNumberFormat="1" applyFont="1" applyFill="1" applyBorder="1" applyAlignment="1">
      <alignment horizontal="right"/>
    </xf>
    <xf numFmtId="164" fontId="25" fillId="2" borderId="9" xfId="41" applyFont="1" applyFill="1" applyBorder="1"/>
    <xf numFmtId="164" fontId="25" fillId="2" borderId="10" xfId="41" applyFont="1" applyFill="1" applyBorder="1" applyAlignment="1">
      <alignment horizontal="right"/>
    </xf>
    <xf numFmtId="164" fontId="25" fillId="2" borderId="10" xfId="41" applyFont="1" applyFill="1" applyBorder="1"/>
    <xf numFmtId="164" fontId="25" fillId="2" borderId="43" xfId="41" applyFont="1" applyFill="1" applyBorder="1"/>
    <xf numFmtId="0" fontId="23" fillId="0" borderId="1" xfId="42" applyFont="1" applyFill="1" applyBorder="1"/>
    <xf numFmtId="0" fontId="23" fillId="0" borderId="2" xfId="42" applyFont="1" applyFill="1" applyBorder="1" applyAlignment="1">
      <alignment horizontal="center"/>
    </xf>
    <xf numFmtId="0" fontId="23" fillId="0" borderId="2" xfId="42" applyFont="1" applyFill="1" applyBorder="1"/>
    <xf numFmtId="164" fontId="23" fillId="0" borderId="2" xfId="41" applyFont="1" applyFill="1" applyBorder="1"/>
    <xf numFmtId="4" fontId="23" fillId="0" borderId="2" xfId="41" applyNumberFormat="1" applyFont="1" applyFill="1" applyBorder="1" applyAlignment="1">
      <alignment horizontal="right"/>
    </xf>
    <xf numFmtId="164" fontId="23" fillId="0" borderId="3" xfId="41" applyFont="1" applyFill="1" applyBorder="1"/>
    <xf numFmtId="0" fontId="23" fillId="0" borderId="0" xfId="42" applyFont="1" applyFill="1" applyBorder="1"/>
    <xf numFmtId="0" fontId="23" fillId="0" borderId="4" xfId="42" applyFont="1" applyFill="1" applyBorder="1"/>
    <xf numFmtId="0" fontId="23" fillId="0" borderId="0" xfId="42" applyFont="1" applyFill="1" applyBorder="1" applyAlignment="1">
      <alignment horizontal="center"/>
    </xf>
    <xf numFmtId="164" fontId="23" fillId="0" borderId="0" xfId="41" applyFont="1" applyFill="1" applyBorder="1"/>
    <xf numFmtId="4" fontId="23" fillId="0" borderId="0" xfId="41" applyNumberFormat="1" applyFont="1" applyFill="1" applyBorder="1" applyAlignment="1">
      <alignment horizontal="right"/>
    </xf>
    <xf numFmtId="164" fontId="23" fillId="0" borderId="5" xfId="41" applyFont="1" applyFill="1" applyBorder="1"/>
    <xf numFmtId="0" fontId="27" fillId="0" borderId="4" xfId="42" applyFont="1" applyFill="1" applyBorder="1"/>
    <xf numFmtId="0" fontId="27" fillId="0" borderId="0" xfId="42" applyFont="1" applyFill="1" applyBorder="1" applyAlignment="1">
      <alignment horizontal="center"/>
    </xf>
    <xf numFmtId="0" fontId="27" fillId="0" borderId="0" xfId="42" applyFont="1" applyFill="1" applyBorder="1"/>
    <xf numFmtId="164" fontId="27" fillId="0" borderId="0" xfId="41" applyFont="1" applyFill="1" applyBorder="1"/>
    <xf numFmtId="164" fontId="27" fillId="0" borderId="5" xfId="41" applyFont="1" applyFill="1" applyBorder="1"/>
    <xf numFmtId="0" fontId="33" fillId="0" borderId="0" xfId="42" applyFont="1" applyFill="1" applyBorder="1"/>
    <xf numFmtId="164" fontId="33" fillId="0" borderId="0" xfId="41" applyFont="1" applyFill="1" applyBorder="1"/>
    <xf numFmtId="164" fontId="35" fillId="0" borderId="0" xfId="41" applyFont="1" applyFill="1" applyBorder="1"/>
    <xf numFmtId="164" fontId="33" fillId="0" borderId="5" xfId="41" applyFont="1" applyFill="1" applyBorder="1"/>
    <xf numFmtId="0" fontId="33" fillId="2" borderId="0" xfId="42" applyFont="1" applyFill="1" applyBorder="1"/>
    <xf numFmtId="0" fontId="28" fillId="0" borderId="4" xfId="42" applyFont="1" applyFill="1" applyBorder="1"/>
    <xf numFmtId="0" fontId="28" fillId="0" borderId="0" xfId="42" applyFont="1" applyFill="1" applyBorder="1"/>
    <xf numFmtId="0" fontId="28" fillId="0" borderId="5" xfId="42" applyFont="1" applyFill="1" applyBorder="1"/>
    <xf numFmtId="164" fontId="24" fillId="0" borderId="0" xfId="41" applyFont="1" applyFill="1" applyBorder="1"/>
    <xf numFmtId="164" fontId="28" fillId="0" borderId="0" xfId="41" applyFont="1" applyFill="1" applyBorder="1"/>
    <xf numFmtId="4" fontId="28" fillId="0" borderId="0" xfId="41" applyNumberFormat="1" applyFont="1" applyFill="1" applyBorder="1" applyAlignment="1">
      <alignment horizontal="right"/>
    </xf>
    <xf numFmtId="164" fontId="28" fillId="0" borderId="5" xfId="41" applyFont="1" applyFill="1" applyBorder="1"/>
    <xf numFmtId="0" fontId="28" fillId="0" borderId="0" xfId="42" applyFont="1" applyFill="1" applyBorder="1" applyAlignment="1"/>
    <xf numFmtId="0" fontId="28" fillId="0" borderId="0" xfId="42" applyFont="1" applyFill="1" applyBorder="1" applyAlignment="1">
      <alignment horizontal="left"/>
    </xf>
    <xf numFmtId="0" fontId="23" fillId="0" borderId="27" xfId="42" applyFont="1" applyFill="1" applyBorder="1"/>
    <xf numFmtId="0" fontId="23" fillId="0" borderId="28" xfId="42" applyFont="1" applyFill="1" applyBorder="1" applyAlignment="1">
      <alignment horizontal="center"/>
    </xf>
    <xf numFmtId="0" fontId="33" fillId="0" borderId="28" xfId="42" applyFont="1" applyFill="1" applyBorder="1"/>
    <xf numFmtId="4" fontId="33" fillId="0" borderId="28" xfId="42" applyNumberFormat="1" applyFont="1" applyFill="1" applyBorder="1"/>
    <xf numFmtId="164" fontId="33" fillId="0" borderId="28" xfId="41" applyFont="1" applyFill="1" applyBorder="1"/>
    <xf numFmtId="164" fontId="33" fillId="0" borderId="29" xfId="41" applyFont="1" applyFill="1" applyBorder="1"/>
    <xf numFmtId="4" fontId="23" fillId="2" borderId="0" xfId="42" applyNumberFormat="1" applyFont="1" applyFill="1" applyBorder="1" applyAlignment="1">
      <alignment horizontal="right"/>
    </xf>
    <xf numFmtId="0" fontId="23" fillId="2" borderId="5" xfId="42" applyFont="1" applyFill="1" applyBorder="1"/>
    <xf numFmtId="164" fontId="24" fillId="2" borderId="31" xfId="41" applyFont="1" applyFill="1" applyBorder="1" applyAlignment="1">
      <alignment horizontal="center" vertical="center" wrapText="1"/>
    </xf>
    <xf numFmtId="4" fontId="24" fillId="2" borderId="31" xfId="41" applyNumberFormat="1" applyFont="1" applyFill="1" applyBorder="1" applyAlignment="1">
      <alignment horizontal="center" vertical="center" wrapText="1"/>
    </xf>
    <xf numFmtId="164" fontId="24" fillId="2" borderId="32" xfId="41" applyFont="1" applyFill="1" applyBorder="1" applyAlignment="1">
      <alignment horizontal="center" vertical="center" wrapText="1"/>
    </xf>
    <xf numFmtId="164" fontId="25" fillId="2" borderId="38" xfId="42" applyNumberFormat="1" applyFont="1" applyFill="1" applyBorder="1" applyAlignment="1">
      <alignment horizontal="center"/>
    </xf>
    <xf numFmtId="4" fontId="26" fillId="2" borderId="36" xfId="42" applyNumberFormat="1" applyFont="1" applyFill="1" applyBorder="1" applyAlignment="1">
      <alignment horizontal="right"/>
    </xf>
    <xf numFmtId="164" fontId="25" fillId="2" borderId="39" xfId="42" applyNumberFormat="1" applyFont="1" applyFill="1" applyBorder="1" applyAlignment="1">
      <alignment horizontal="center"/>
    </xf>
    <xf numFmtId="164" fontId="25" fillId="2" borderId="23" xfId="42" applyNumberFormat="1" applyFont="1" applyFill="1" applyBorder="1" applyAlignment="1">
      <alignment horizontal="center"/>
    </xf>
    <xf numFmtId="0" fontId="25" fillId="2" borderId="13" xfId="42" applyFont="1" applyFill="1" applyBorder="1"/>
    <xf numFmtId="39" fontId="25" fillId="2" borderId="14" xfId="41" applyNumberFormat="1" applyFont="1" applyFill="1" applyBorder="1" applyAlignment="1">
      <alignment horizontal="right"/>
    </xf>
    <xf numFmtId="39" fontId="24" fillId="2" borderId="0" xfId="42" applyNumberFormat="1" applyFont="1" applyFill="1" applyBorder="1"/>
    <xf numFmtId="0" fontId="25" fillId="2" borderId="16" xfId="42" applyFont="1" applyFill="1" applyBorder="1"/>
    <xf numFmtId="4" fontId="26" fillId="2" borderId="16" xfId="42" applyNumberFormat="1" applyFont="1" applyFill="1" applyBorder="1" applyAlignment="1">
      <alignment horizontal="right"/>
    </xf>
    <xf numFmtId="39" fontId="23" fillId="2" borderId="0" xfId="42" applyNumberFormat="1" applyFont="1" applyFill="1" applyBorder="1"/>
    <xf numFmtId="0" fontId="23" fillId="2" borderId="16" xfId="42" applyFont="1" applyFill="1" applyBorder="1" applyAlignment="1">
      <alignment wrapText="1"/>
    </xf>
    <xf numFmtId="0" fontId="26" fillId="2" borderId="19" xfId="42" applyFont="1" applyFill="1" applyBorder="1"/>
    <xf numFmtId="0" fontId="26" fillId="2" borderId="0" xfId="42" applyFont="1" applyFill="1" applyBorder="1"/>
    <xf numFmtId="4" fontId="26" fillId="2" borderId="0" xfId="42" applyNumberFormat="1" applyFont="1" applyFill="1" applyBorder="1" applyAlignment="1">
      <alignment horizontal="right"/>
    </xf>
    <xf numFmtId="4" fontId="23" fillId="2" borderId="28" xfId="41" applyNumberFormat="1" applyFont="1" applyFill="1" applyBorder="1" applyAlignment="1">
      <alignment horizontal="right"/>
    </xf>
    <xf numFmtId="0" fontId="25" fillId="2" borderId="25" xfId="42" applyFont="1" applyFill="1" applyBorder="1"/>
    <xf numFmtId="164" fontId="25" fillId="2" borderId="26" xfId="41" applyFont="1" applyFill="1" applyBorder="1" applyAlignment="1">
      <alignment horizontal="right"/>
    </xf>
    <xf numFmtId="4" fontId="26" fillId="2" borderId="16" xfId="42" applyNumberFormat="1" applyFont="1" applyFill="1" applyBorder="1" applyAlignment="1">
      <alignment horizontal="right" wrapText="1"/>
    </xf>
    <xf numFmtId="39" fontId="26" fillId="2" borderId="17" xfId="41" applyNumberFormat="1" applyFont="1" applyFill="1" applyBorder="1" applyAlignment="1">
      <alignment horizontal="right" wrapText="1"/>
    </xf>
    <xf numFmtId="39" fontId="23" fillId="2" borderId="0" xfId="42" applyNumberFormat="1" applyFont="1" applyFill="1" applyBorder="1" applyAlignment="1">
      <alignment wrapText="1"/>
    </xf>
    <xf numFmtId="4" fontId="25" fillId="2" borderId="16" xfId="42" applyNumberFormat="1" applyFont="1" applyFill="1" applyBorder="1" applyAlignment="1">
      <alignment horizontal="right"/>
    </xf>
    <xf numFmtId="4" fontId="26" fillId="2" borderId="19" xfId="42" applyNumberFormat="1" applyFont="1" applyFill="1" applyBorder="1" applyAlignment="1">
      <alignment horizontal="right"/>
    </xf>
    <xf numFmtId="0" fontId="24" fillId="2" borderId="27" xfId="42" applyFont="1" applyFill="1" applyBorder="1"/>
    <xf numFmtId="164" fontId="24" fillId="2" borderId="41" xfId="41" applyFont="1" applyFill="1" applyBorder="1" applyAlignment="1">
      <alignment horizontal="center" vertical="center" wrapText="1"/>
    </xf>
    <xf numFmtId="4" fontId="24" fillId="2" borderId="41" xfId="41" applyNumberFormat="1" applyFont="1" applyFill="1" applyBorder="1" applyAlignment="1">
      <alignment horizontal="center" vertical="center" wrapText="1"/>
    </xf>
    <xf numFmtId="164" fontId="24" fillId="2" borderId="42" xfId="41" applyFont="1" applyFill="1" applyBorder="1" applyAlignment="1">
      <alignment horizontal="center" vertical="center" wrapText="1"/>
    </xf>
    <xf numFmtId="4" fontId="25" fillId="2" borderId="25" xfId="42" applyNumberFormat="1" applyFont="1" applyFill="1" applyBorder="1" applyAlignment="1">
      <alignment horizontal="right"/>
    </xf>
    <xf numFmtId="4" fontId="26" fillId="2" borderId="34" xfId="42" applyNumberFormat="1" applyFont="1" applyFill="1" applyBorder="1" applyAlignment="1">
      <alignment horizontal="right"/>
    </xf>
    <xf numFmtId="39" fontId="26" fillId="2" borderId="35" xfId="41" applyNumberFormat="1" applyFont="1" applyFill="1" applyBorder="1" applyAlignment="1">
      <alignment horizontal="right"/>
    </xf>
    <xf numFmtId="0" fontId="25" fillId="2" borderId="21" xfId="42" applyFont="1" applyFill="1" applyBorder="1"/>
    <xf numFmtId="0" fontId="25" fillId="2" borderId="22" xfId="42" applyFont="1" applyFill="1" applyBorder="1"/>
    <xf numFmtId="4" fontId="26" fillId="2" borderId="22" xfId="42" applyNumberFormat="1" applyFont="1" applyFill="1" applyBorder="1" applyAlignment="1">
      <alignment horizontal="right"/>
    </xf>
    <xf numFmtId="39" fontId="25" fillId="2" borderId="23" xfId="41" applyNumberFormat="1" applyFont="1" applyFill="1" applyBorder="1" applyAlignment="1">
      <alignment horizontal="right"/>
    </xf>
    <xf numFmtId="0" fontId="36" fillId="2" borderId="15" xfId="42" applyFont="1" applyFill="1" applyBorder="1" applyAlignment="1">
      <alignment horizontal="left"/>
    </xf>
    <xf numFmtId="0" fontId="36" fillId="2" borderId="16" xfId="42" applyFont="1" applyFill="1" applyBorder="1" applyAlignment="1">
      <alignment horizontal="center"/>
    </xf>
    <xf numFmtId="0" fontId="36" fillId="2" borderId="16" xfId="42" applyFont="1" applyFill="1" applyBorder="1" applyAlignment="1">
      <alignment wrapText="1"/>
    </xf>
    <xf numFmtId="4" fontId="26" fillId="2" borderId="19" xfId="42" applyNumberFormat="1" applyFont="1" applyFill="1" applyBorder="1" applyAlignment="1">
      <alignment horizontal="right" wrapText="1"/>
    </xf>
    <xf numFmtId="39" fontId="26" fillId="2" borderId="20" xfId="41" applyNumberFormat="1" applyFont="1" applyFill="1" applyBorder="1" applyAlignment="1">
      <alignment horizontal="right" wrapText="1"/>
    </xf>
    <xf numFmtId="39" fontId="25" fillId="2" borderId="43" xfId="41" applyNumberFormat="1" applyFont="1" applyFill="1" applyBorder="1" applyAlignment="1">
      <alignment horizontal="right"/>
    </xf>
    <xf numFmtId="4" fontId="25" fillId="2" borderId="43" xfId="41" applyNumberFormat="1" applyFont="1" applyFill="1" applyBorder="1" applyAlignment="1">
      <alignment horizontal="right"/>
    </xf>
    <xf numFmtId="0" fontId="27" fillId="2" borderId="4" xfId="42" applyFont="1" applyFill="1" applyBorder="1"/>
    <xf numFmtId="0" fontId="27" fillId="2" borderId="0" xfId="42" applyFont="1" applyFill="1" applyBorder="1" applyAlignment="1">
      <alignment horizontal="center"/>
    </xf>
    <xf numFmtId="0" fontId="27" fillId="2" borderId="0" xfId="42" applyFont="1" applyFill="1" applyBorder="1"/>
    <xf numFmtId="164" fontId="27" fillId="2" borderId="0" xfId="41" applyFont="1" applyFill="1" applyBorder="1"/>
    <xf numFmtId="164" fontId="27" fillId="2" borderId="5" xfId="41" applyFont="1" applyFill="1" applyBorder="1"/>
    <xf numFmtId="0" fontId="28" fillId="2" borderId="4" xfId="42" applyFont="1" applyFill="1" applyBorder="1"/>
    <xf numFmtId="0" fontId="28" fillId="2" borderId="0" xfId="42" applyFont="1" applyFill="1" applyBorder="1"/>
    <xf numFmtId="0" fontId="28" fillId="2" borderId="5" xfId="42" applyFont="1" applyFill="1" applyBorder="1"/>
    <xf numFmtId="39" fontId="27" fillId="2" borderId="0" xfId="42" applyNumberFormat="1" applyFont="1" applyFill="1" applyBorder="1"/>
    <xf numFmtId="164" fontId="28" fillId="2" borderId="0" xfId="41" applyFont="1" applyFill="1" applyBorder="1"/>
    <xf numFmtId="4" fontId="28" fillId="2" borderId="0" xfId="41" applyNumberFormat="1" applyFont="1" applyFill="1" applyBorder="1" applyAlignment="1">
      <alignment horizontal="right"/>
    </xf>
    <xf numFmtId="0" fontId="27" fillId="2" borderId="5" xfId="42" applyFont="1" applyFill="1" applyBorder="1"/>
    <xf numFmtId="164" fontId="24" fillId="2" borderId="0" xfId="41" applyFont="1" applyFill="1" applyBorder="1"/>
    <xf numFmtId="0" fontId="23" fillId="2" borderId="0" xfId="46" applyFont="1" applyFill="1" applyBorder="1"/>
    <xf numFmtId="0" fontId="23" fillId="2" borderId="0" xfId="46" applyFont="1" applyFill="1" applyBorder="1" applyAlignment="1">
      <alignment wrapText="1"/>
    </xf>
    <xf numFmtId="164" fontId="23" fillId="2" borderId="0" xfId="47" applyFont="1" applyFill="1" applyBorder="1"/>
    <xf numFmtId="0" fontId="24" fillId="2" borderId="0" xfId="46" applyFont="1" applyFill="1" applyBorder="1"/>
    <xf numFmtId="0" fontId="23" fillId="2" borderId="4" xfId="46" applyFont="1" applyFill="1" applyBorder="1"/>
    <xf numFmtId="164" fontId="23" fillId="2" borderId="5" xfId="47" applyFont="1" applyFill="1" applyBorder="1"/>
    <xf numFmtId="0" fontId="24" fillId="2" borderId="4" xfId="46" applyFont="1" applyFill="1" applyBorder="1"/>
    <xf numFmtId="14" fontId="23" fillId="2" borderId="5" xfId="47" applyNumberFormat="1" applyFont="1" applyFill="1" applyBorder="1"/>
    <xf numFmtId="0" fontId="23" fillId="2" borderId="27" xfId="46" applyFont="1" applyFill="1" applyBorder="1"/>
    <xf numFmtId="0" fontId="23" fillId="2" borderId="28" xfId="46" applyFont="1" applyFill="1" applyBorder="1"/>
    <xf numFmtId="0" fontId="23" fillId="2" borderId="28" xfId="46" applyFont="1" applyFill="1" applyBorder="1" applyAlignment="1">
      <alignment wrapText="1"/>
    </xf>
    <xf numFmtId="164" fontId="23" fillId="2" borderId="28" xfId="47" applyFont="1" applyFill="1" applyBorder="1"/>
    <xf numFmtId="164" fontId="23" fillId="2" borderId="29" xfId="47" applyFont="1" applyFill="1" applyBorder="1"/>
    <xf numFmtId="0" fontId="24" fillId="2" borderId="1" xfId="46" applyFont="1" applyFill="1" applyBorder="1"/>
    <xf numFmtId="0" fontId="23" fillId="2" borderId="2" xfId="46" applyFont="1" applyFill="1" applyBorder="1"/>
    <xf numFmtId="0" fontId="23" fillId="2" borderId="2" xfId="46" applyFont="1" applyFill="1" applyBorder="1" applyAlignment="1">
      <alignment wrapText="1"/>
    </xf>
    <xf numFmtId="164" fontId="23" fillId="2" borderId="2" xfId="47" applyFont="1" applyFill="1" applyBorder="1"/>
    <xf numFmtId="164" fontId="23" fillId="2" borderId="3" xfId="47" applyFont="1" applyFill="1" applyBorder="1"/>
    <xf numFmtId="0" fontId="24" fillId="2" borderId="21" xfId="48" applyFont="1" applyFill="1" applyBorder="1" applyAlignment="1">
      <alignment horizontal="center" vertical="center" wrapText="1"/>
    </xf>
    <xf numFmtId="0" fontId="24" fillId="2" borderId="22" xfId="48" applyFont="1" applyFill="1" applyBorder="1" applyAlignment="1">
      <alignment horizontal="center" vertical="center" wrapText="1"/>
    </xf>
    <xf numFmtId="164" fontId="24" fillId="2" borderId="22" xfId="49" applyFont="1" applyFill="1" applyBorder="1" applyAlignment="1">
      <alignment horizontal="center" vertical="center" wrapText="1"/>
    </xf>
    <xf numFmtId="164" fontId="24" fillId="2" borderId="23" xfId="49" applyFont="1" applyFill="1" applyBorder="1" applyAlignment="1">
      <alignment horizontal="center" vertical="center" wrapText="1"/>
    </xf>
    <xf numFmtId="0" fontId="25" fillId="2" borderId="21" xfId="48" applyFont="1" applyFill="1" applyBorder="1" applyAlignment="1">
      <alignment horizontal="left" vertical="center"/>
    </xf>
    <xf numFmtId="0" fontId="25" fillId="2" borderId="22" xfId="48" applyFont="1" applyFill="1" applyBorder="1" applyAlignment="1">
      <alignment horizontal="center" vertical="center"/>
    </xf>
    <xf numFmtId="0" fontId="25" fillId="2" borderId="22" xfId="46" applyFont="1" applyFill="1" applyBorder="1" applyAlignment="1">
      <alignment horizontal="left" wrapText="1"/>
    </xf>
    <xf numFmtId="39" fontId="25" fillId="2" borderId="22" xfId="47" applyNumberFormat="1" applyFont="1" applyFill="1" applyBorder="1" applyAlignment="1">
      <alignment horizontal="right"/>
    </xf>
    <xf numFmtId="39" fontId="25" fillId="2" borderId="23" xfId="47" applyNumberFormat="1" applyFont="1" applyFill="1" applyBorder="1" applyAlignment="1">
      <alignment horizontal="right"/>
    </xf>
    <xf numFmtId="0" fontId="25" fillId="2" borderId="12" xfId="48" applyFont="1" applyFill="1" applyBorder="1" applyAlignment="1">
      <alignment horizontal="left" vertical="center"/>
    </xf>
    <xf numFmtId="0" fontId="25" fillId="2" borderId="13" xfId="48" applyFont="1" applyFill="1" applyBorder="1" applyAlignment="1">
      <alignment horizontal="center" vertical="center"/>
    </xf>
    <xf numFmtId="0" fontId="25" fillId="2" borderId="13" xfId="46" applyFont="1" applyFill="1" applyBorder="1" applyAlignment="1">
      <alignment wrapText="1"/>
    </xf>
    <xf numFmtId="4" fontId="43" fillId="2" borderId="13" xfId="46" applyNumberFormat="1" applyFont="1" applyFill="1" applyBorder="1" applyAlignment="1">
      <alignment horizontal="right" vertical="center" wrapText="1" readingOrder="1"/>
    </xf>
    <xf numFmtId="4" fontId="43" fillId="2" borderId="14" xfId="46" applyNumberFormat="1" applyFont="1" applyFill="1" applyBorder="1" applyAlignment="1">
      <alignment horizontal="right" vertical="center" wrapText="1" readingOrder="1"/>
    </xf>
    <xf numFmtId="0" fontId="25" fillId="2" borderId="15" xfId="48" applyFont="1" applyFill="1" applyBorder="1" applyAlignment="1">
      <alignment horizontal="left" vertical="center"/>
    </xf>
    <xf numFmtId="0" fontId="25" fillId="2" borderId="16" xfId="48" applyFont="1" applyFill="1" applyBorder="1" applyAlignment="1">
      <alignment horizontal="center" vertical="center"/>
    </xf>
    <xf numFmtId="0" fontId="25" fillId="2" borderId="16" xfId="46" applyFont="1" applyFill="1" applyBorder="1" applyAlignment="1">
      <alignment wrapText="1"/>
    </xf>
    <xf numFmtId="4" fontId="43" fillId="2" borderId="16" xfId="46" applyNumberFormat="1" applyFont="1" applyFill="1" applyBorder="1" applyAlignment="1">
      <alignment horizontal="right" vertical="center" wrapText="1" readingOrder="1"/>
    </xf>
    <xf numFmtId="4" fontId="43" fillId="2" borderId="17" xfId="46" applyNumberFormat="1" applyFont="1" applyFill="1" applyBorder="1" applyAlignment="1">
      <alignment horizontal="right" vertical="center" wrapText="1" readingOrder="1"/>
    </xf>
    <xf numFmtId="0" fontId="26" fillId="2" borderId="15" xfId="48" applyFont="1" applyFill="1" applyBorder="1" applyAlignment="1">
      <alignment horizontal="left" vertical="center"/>
    </xf>
    <xf numFmtId="0" fontId="26" fillId="2" borderId="16" xfId="48" applyFont="1" applyFill="1" applyBorder="1" applyAlignment="1">
      <alignment horizontal="center" vertical="center"/>
    </xf>
    <xf numFmtId="0" fontId="26" fillId="2" borderId="16" xfId="46" applyFont="1" applyFill="1" applyBorder="1" applyAlignment="1">
      <alignment wrapText="1"/>
    </xf>
    <xf numFmtId="4" fontId="29" fillId="2" borderId="16" xfId="46" applyNumberFormat="1" applyFont="1" applyFill="1" applyBorder="1" applyAlignment="1">
      <alignment horizontal="right" vertical="center" wrapText="1" readingOrder="1"/>
    </xf>
    <xf numFmtId="4" fontId="29" fillId="2" borderId="17" xfId="46" applyNumberFormat="1" applyFont="1" applyFill="1" applyBorder="1" applyAlignment="1">
      <alignment horizontal="right" vertical="center" wrapText="1" readingOrder="1"/>
    </xf>
    <xf numFmtId="4" fontId="30" fillId="2" borderId="16" xfId="46" applyNumberFormat="1" applyFont="1" applyFill="1" applyBorder="1" applyAlignment="1">
      <alignment horizontal="right" vertical="center" wrapText="1" readingOrder="1"/>
    </xf>
    <xf numFmtId="4" fontId="44" fillId="2" borderId="16" xfId="46" applyNumberFormat="1" applyFont="1" applyFill="1" applyBorder="1" applyAlignment="1">
      <alignment horizontal="right" vertical="center" wrapText="1" readingOrder="1"/>
    </xf>
    <xf numFmtId="4" fontId="30" fillId="2" borderId="17" xfId="46" applyNumberFormat="1" applyFont="1" applyFill="1" applyBorder="1" applyAlignment="1">
      <alignment horizontal="right" vertical="center" wrapText="1" readingOrder="1"/>
    </xf>
    <xf numFmtId="4" fontId="31" fillId="2" borderId="16" xfId="46" applyNumberFormat="1" applyFont="1" applyFill="1" applyBorder="1" applyAlignment="1">
      <alignment horizontal="right" vertical="center" wrapText="1" readingOrder="1"/>
    </xf>
    <xf numFmtId="0" fontId="26" fillId="2" borderId="18" xfId="48" applyFont="1" applyFill="1" applyBorder="1" applyAlignment="1">
      <alignment horizontal="left" vertical="center"/>
    </xf>
    <xf numFmtId="0" fontId="26" fillId="2" borderId="19" xfId="48" applyFont="1" applyFill="1" applyBorder="1" applyAlignment="1">
      <alignment horizontal="center" vertical="center"/>
    </xf>
    <xf numFmtId="0" fontId="26" fillId="2" borderId="19" xfId="46" applyFont="1" applyFill="1" applyBorder="1" applyAlignment="1">
      <alignment wrapText="1"/>
    </xf>
    <xf numFmtId="4" fontId="29" fillId="2" borderId="19" xfId="46" applyNumberFormat="1" applyFont="1" applyFill="1" applyBorder="1" applyAlignment="1">
      <alignment horizontal="right" vertical="center" wrapText="1" readingOrder="1"/>
    </xf>
    <xf numFmtId="4" fontId="29" fillId="2" borderId="20" xfId="46" applyNumberFormat="1" applyFont="1" applyFill="1" applyBorder="1" applyAlignment="1">
      <alignment horizontal="right" vertical="center" wrapText="1" readingOrder="1"/>
    </xf>
    <xf numFmtId="0" fontId="26" fillId="2" borderId="0" xfId="46" applyFont="1" applyFill="1" applyBorder="1" applyAlignment="1">
      <alignment horizontal="left"/>
    </xf>
    <xf numFmtId="0" fontId="26" fillId="2" borderId="0" xfId="46" applyFont="1" applyFill="1" applyBorder="1"/>
    <xf numFmtId="0" fontId="26" fillId="2" borderId="0" xfId="46" applyFont="1" applyFill="1" applyBorder="1" applyAlignment="1">
      <alignment wrapText="1"/>
    </xf>
    <xf numFmtId="4" fontId="29" fillId="2" borderId="0" xfId="46" applyNumberFormat="1" applyFont="1" applyFill="1" applyBorder="1" applyAlignment="1">
      <alignment horizontal="right" vertical="center" wrapText="1" readingOrder="1"/>
    </xf>
    <xf numFmtId="39" fontId="26" fillId="2" borderId="0" xfId="47" applyNumberFormat="1" applyFont="1" applyFill="1" applyBorder="1" applyAlignment="1">
      <alignment horizontal="right"/>
    </xf>
    <xf numFmtId="0" fontId="29" fillId="2" borderId="0" xfId="46" applyNumberFormat="1" applyFont="1" applyFill="1" applyBorder="1" applyAlignment="1">
      <alignment horizontal="right" vertical="center" wrapText="1" readingOrder="1"/>
    </xf>
    <xf numFmtId="4" fontId="32" fillId="2" borderId="0" xfId="46" applyNumberFormat="1" applyFont="1" applyFill="1" applyBorder="1" applyAlignment="1">
      <alignment vertical="top" wrapText="1" readingOrder="1"/>
    </xf>
    <xf numFmtId="0" fontId="24" fillId="2" borderId="6" xfId="46" applyFont="1" applyFill="1" applyBorder="1"/>
    <xf numFmtId="0" fontId="23" fillId="2" borderId="7" xfId="46" applyFont="1" applyFill="1" applyBorder="1"/>
    <xf numFmtId="0" fontId="23" fillId="2" borderId="7" xfId="46" applyFont="1" applyFill="1" applyBorder="1" applyAlignment="1">
      <alignment wrapText="1"/>
    </xf>
    <xf numFmtId="164" fontId="23" fillId="2" borderId="7" xfId="47" applyFont="1" applyFill="1" applyBorder="1"/>
    <xf numFmtId="164" fontId="23" fillId="2" borderId="8" xfId="47" applyFont="1" applyFill="1" applyBorder="1"/>
    <xf numFmtId="0" fontId="25" fillId="2" borderId="25" xfId="46" applyFont="1" applyFill="1" applyBorder="1" applyAlignment="1">
      <alignment wrapText="1"/>
    </xf>
    <xf numFmtId="4" fontId="43" fillId="2" borderId="25" xfId="46" applyNumberFormat="1" applyFont="1" applyFill="1" applyBorder="1" applyAlignment="1">
      <alignment horizontal="right" vertical="center" wrapText="1" readingOrder="1"/>
    </xf>
    <xf numFmtId="4" fontId="43" fillId="2" borderId="26" xfId="46" applyNumberFormat="1" applyFont="1" applyFill="1" applyBorder="1" applyAlignment="1">
      <alignment horizontal="right" vertical="center" wrapText="1" readingOrder="1"/>
    </xf>
    <xf numFmtId="4" fontId="44" fillId="2" borderId="17" xfId="46" applyNumberFormat="1" applyFont="1" applyFill="1" applyBorder="1" applyAlignment="1">
      <alignment horizontal="right" vertical="center" wrapText="1" readingOrder="1"/>
    </xf>
    <xf numFmtId="0" fontId="36" fillId="2" borderId="0" xfId="46" applyFont="1" applyFill="1" applyBorder="1" applyAlignment="1">
      <alignment horizontal="justify" vertical="center"/>
    </xf>
    <xf numFmtId="0" fontId="25" fillId="2" borderId="18" xfId="48" applyFont="1" applyFill="1" applyBorder="1" applyAlignment="1">
      <alignment horizontal="left" vertical="center"/>
    </xf>
    <xf numFmtId="0" fontId="25" fillId="2" borderId="19" xfId="48" applyFont="1" applyFill="1" applyBorder="1" applyAlignment="1">
      <alignment horizontal="center" vertical="center"/>
    </xf>
    <xf numFmtId="0" fontId="25" fillId="2" borderId="19" xfId="46" applyFont="1" applyFill="1" applyBorder="1" applyAlignment="1">
      <alignment wrapText="1"/>
    </xf>
    <xf numFmtId="4" fontId="43" fillId="2" borderId="19" xfId="46" applyNumberFormat="1" applyFont="1" applyFill="1" applyBorder="1" applyAlignment="1">
      <alignment horizontal="right" vertical="center" wrapText="1" readingOrder="1"/>
    </xf>
    <xf numFmtId="4" fontId="43" fillId="2" borderId="20" xfId="46" applyNumberFormat="1" applyFont="1" applyFill="1" applyBorder="1" applyAlignment="1">
      <alignment horizontal="right" vertical="center" wrapText="1" readingOrder="1"/>
    </xf>
    <xf numFmtId="39" fontId="25" fillId="2" borderId="13" xfId="47" applyNumberFormat="1" applyFont="1" applyFill="1" applyBorder="1" applyAlignment="1">
      <alignment horizontal="right"/>
    </xf>
    <xf numFmtId="39" fontId="25" fillId="2" borderId="14" xfId="47" applyNumberFormat="1" applyFont="1" applyFill="1" applyBorder="1" applyAlignment="1">
      <alignment horizontal="right"/>
    </xf>
    <xf numFmtId="0" fontId="26" fillId="2" borderId="34" xfId="46" applyFont="1" applyFill="1" applyBorder="1" applyAlignment="1">
      <alignment wrapText="1"/>
    </xf>
    <xf numFmtId="39" fontId="26" fillId="2" borderId="34" xfId="47" applyNumberFormat="1" applyFont="1" applyFill="1" applyBorder="1" applyAlignment="1">
      <alignment horizontal="right"/>
    </xf>
    <xf numFmtId="39" fontId="26" fillId="2" borderId="35" xfId="47" applyNumberFormat="1" applyFont="1" applyFill="1" applyBorder="1" applyAlignment="1">
      <alignment horizontal="right"/>
    </xf>
    <xf numFmtId="39" fontId="26" fillId="2" borderId="16" xfId="47" applyNumberFormat="1" applyFont="1" applyFill="1" applyBorder="1" applyAlignment="1">
      <alignment horizontal="right"/>
    </xf>
    <xf numFmtId="39" fontId="26" fillId="2" borderId="17" xfId="47" applyNumberFormat="1" applyFont="1" applyFill="1" applyBorder="1" applyAlignment="1">
      <alignment horizontal="right"/>
    </xf>
    <xf numFmtId="0" fontId="26" fillId="2" borderId="34" xfId="48" applyFont="1" applyFill="1" applyBorder="1" applyAlignment="1">
      <alignment horizontal="center" vertical="center"/>
    </xf>
    <xf numFmtId="0" fontId="26" fillId="2" borderId="33" xfId="48" applyFont="1" applyFill="1" applyBorder="1" applyAlignment="1">
      <alignment horizontal="left" vertical="center"/>
    </xf>
    <xf numFmtId="0" fontId="25" fillId="2" borderId="22" xfId="46" applyFont="1" applyFill="1" applyBorder="1" applyAlignment="1">
      <alignment wrapText="1"/>
    </xf>
    <xf numFmtId="39" fontId="25" fillId="2" borderId="16" xfId="47" applyNumberFormat="1" applyFont="1" applyFill="1" applyBorder="1" applyAlignment="1">
      <alignment horizontal="right"/>
    </xf>
    <xf numFmtId="39" fontId="25" fillId="2" borderId="17" xfId="47" applyNumberFormat="1" applyFont="1" applyFill="1" applyBorder="1" applyAlignment="1">
      <alignment horizontal="right"/>
    </xf>
    <xf numFmtId="39" fontId="26" fillId="2" borderId="19" xfId="47" applyNumberFormat="1" applyFont="1" applyFill="1" applyBorder="1" applyAlignment="1">
      <alignment horizontal="right"/>
    </xf>
    <xf numFmtId="39" fontId="26" fillId="2" borderId="20" xfId="47" applyNumberFormat="1" applyFont="1" applyFill="1" applyBorder="1" applyAlignment="1">
      <alignment horizontal="right"/>
    </xf>
    <xf numFmtId="165" fontId="23" fillId="2" borderId="0" xfId="46" applyNumberFormat="1" applyFont="1" applyFill="1" applyBorder="1"/>
    <xf numFmtId="0" fontId="36" fillId="2" borderId="15" xfId="48" applyFont="1" applyFill="1" applyBorder="1" applyAlignment="1">
      <alignment horizontal="left" vertical="center"/>
    </xf>
    <xf numFmtId="0" fontId="36" fillId="2" borderId="16" xfId="48" applyFont="1" applyFill="1" applyBorder="1" applyAlignment="1">
      <alignment horizontal="center" vertical="center"/>
    </xf>
    <xf numFmtId="0" fontId="36" fillId="2" borderId="16" xfId="46" applyFont="1" applyFill="1" applyBorder="1" applyAlignment="1">
      <alignment wrapText="1"/>
    </xf>
    <xf numFmtId="4" fontId="23" fillId="2" borderId="0" xfId="46" applyNumberFormat="1" applyFont="1" applyFill="1" applyBorder="1"/>
    <xf numFmtId="0" fontId="24" fillId="2" borderId="0" xfId="46" applyFont="1" applyFill="1" applyBorder="1" applyAlignment="1">
      <alignment horizontal="center"/>
    </xf>
    <xf numFmtId="49" fontId="25" fillId="2" borderId="15" xfId="48" applyNumberFormat="1" applyFont="1" applyFill="1" applyBorder="1" applyAlignment="1">
      <alignment horizontal="left" vertical="center"/>
    </xf>
    <xf numFmtId="0" fontId="26" fillId="2" borderId="16" xfId="46" applyFont="1" applyFill="1" applyBorder="1"/>
    <xf numFmtId="0" fontId="26" fillId="2" borderId="19" xfId="46" applyFont="1" applyFill="1" applyBorder="1"/>
    <xf numFmtId="0" fontId="33" fillId="2" borderId="0" xfId="46" applyFont="1" applyFill="1" applyBorder="1"/>
    <xf numFmtId="0" fontId="33" fillId="2" borderId="0" xfId="46" applyFont="1" applyFill="1" applyBorder="1" applyAlignment="1">
      <alignment wrapText="1"/>
    </xf>
    <xf numFmtId="164" fontId="33" fillId="2" borderId="0" xfId="47" applyFont="1" applyFill="1" applyBorder="1"/>
    <xf numFmtId="0" fontId="26" fillId="2" borderId="13" xfId="46" applyFont="1" applyFill="1" applyBorder="1" applyAlignment="1">
      <alignment wrapText="1"/>
    </xf>
    <xf numFmtId="39" fontId="25" fillId="2" borderId="30" xfId="47" applyNumberFormat="1" applyFont="1" applyFill="1" applyBorder="1" applyAlignment="1">
      <alignment horizontal="right"/>
    </xf>
    <xf numFmtId="39" fontId="25" fillId="2" borderId="37" xfId="47" applyNumberFormat="1" applyFont="1" applyFill="1" applyBorder="1" applyAlignment="1">
      <alignment horizontal="right"/>
    </xf>
    <xf numFmtId="0" fontId="23" fillId="2" borderId="1" xfId="46" applyFont="1" applyFill="1" applyBorder="1"/>
    <xf numFmtId="4" fontId="23" fillId="2" borderId="2" xfId="47" applyNumberFormat="1" applyFont="1" applyFill="1" applyBorder="1"/>
    <xf numFmtId="164" fontId="33" fillId="2" borderId="2" xfId="47" applyFont="1" applyFill="1" applyBorder="1"/>
    <xf numFmtId="0" fontId="37" fillId="2" borderId="4" xfId="50" applyFont="1" applyFill="1" applyBorder="1"/>
    <xf numFmtId="0" fontId="37" fillId="2" borderId="0" xfId="50" applyFont="1" applyFill="1" applyBorder="1"/>
    <xf numFmtId="0" fontId="37" fillId="2" borderId="0" xfId="50" applyFont="1" applyFill="1" applyBorder="1" applyAlignment="1">
      <alignment wrapText="1"/>
    </xf>
    <xf numFmtId="164" fontId="37" fillId="2" borderId="0" xfId="51" applyFont="1" applyFill="1" applyBorder="1"/>
    <xf numFmtId="164" fontId="38" fillId="2" borderId="0" xfId="51" applyFont="1" applyFill="1" applyBorder="1"/>
    <xf numFmtId="164" fontId="37" fillId="2" borderId="5" xfId="51" applyFont="1" applyFill="1" applyBorder="1"/>
    <xf numFmtId="0" fontId="23" fillId="2" borderId="4" xfId="50" applyFont="1" applyFill="1" applyBorder="1"/>
    <xf numFmtId="0" fontId="23" fillId="2" borderId="0" xfId="50" applyFont="1" applyFill="1" applyBorder="1"/>
    <xf numFmtId="0" fontId="23" fillId="2" borderId="0" xfId="50" applyFont="1" applyFill="1" applyBorder="1" applyAlignment="1">
      <alignment wrapText="1"/>
    </xf>
    <xf numFmtId="164" fontId="23" fillId="2" borderId="0" xfId="51" applyFont="1" applyFill="1" applyBorder="1"/>
    <xf numFmtId="164" fontId="33" fillId="2" borderId="0" xfId="51" applyFont="1" applyFill="1" applyBorder="1"/>
    <xf numFmtId="164" fontId="23" fillId="2" borderId="5" xfId="51" applyFont="1" applyFill="1" applyBorder="1"/>
    <xf numFmtId="39" fontId="23" fillId="2" borderId="0" xfId="46" applyNumberFormat="1" applyFont="1" applyFill="1" applyBorder="1"/>
    <xf numFmtId="0" fontId="24" fillId="2" borderId="0" xfId="46" applyFont="1" applyFill="1" applyBorder="1" applyAlignment="1">
      <alignment wrapText="1"/>
    </xf>
    <xf numFmtId="164" fontId="24" fillId="2" borderId="0" xfId="47" applyFont="1" applyFill="1" applyBorder="1"/>
    <xf numFmtId="164" fontId="33" fillId="2" borderId="5" xfId="47" applyFont="1" applyFill="1" applyBorder="1"/>
    <xf numFmtId="0" fontId="34" fillId="2" borderId="0" xfId="46" applyFont="1" applyFill="1" applyBorder="1"/>
    <xf numFmtId="0" fontId="24" fillId="2" borderId="28" xfId="46" applyFont="1" applyFill="1" applyBorder="1" applyAlignment="1">
      <alignment wrapText="1"/>
    </xf>
    <xf numFmtId="164" fontId="24" fillId="2" borderId="28" xfId="47" applyFont="1" applyFill="1" applyBorder="1"/>
    <xf numFmtId="0" fontId="23" fillId="2" borderId="0" xfId="50" applyFont="1" applyFill="1" applyBorder="1" applyAlignment="1">
      <alignment horizontal="center"/>
    </xf>
    <xf numFmtId="4" fontId="23" fillId="2" borderId="0" xfId="50" applyNumberFormat="1" applyFont="1" applyFill="1" applyBorder="1"/>
    <xf numFmtId="0" fontId="23" fillId="2" borderId="1" xfId="50" applyFont="1" applyFill="1" applyBorder="1"/>
    <xf numFmtId="0" fontId="23" fillId="2" borderId="2" xfId="50" applyFont="1" applyFill="1" applyBorder="1" applyAlignment="1">
      <alignment horizontal="center"/>
    </xf>
    <xf numFmtId="0" fontId="23" fillId="2" borderId="2" xfId="50" applyFont="1" applyFill="1" applyBorder="1"/>
    <xf numFmtId="4" fontId="23" fillId="2" borderId="2" xfId="50" applyNumberFormat="1" applyFont="1" applyFill="1" applyBorder="1"/>
    <xf numFmtId="164" fontId="23" fillId="2" borderId="2" xfId="51" applyFont="1" applyFill="1" applyBorder="1"/>
    <xf numFmtId="164" fontId="23" fillId="2" borderId="3" xfId="51" applyFont="1" applyFill="1" applyBorder="1"/>
    <xf numFmtId="0" fontId="24" fillId="2" borderId="0" xfId="50" applyFont="1" applyFill="1" applyBorder="1"/>
    <xf numFmtId="0" fontId="24" fillId="2" borderId="4" xfId="50" applyFont="1" applyFill="1" applyBorder="1"/>
    <xf numFmtId="14" fontId="23" fillId="2" borderId="5" xfId="51" applyNumberFormat="1" applyFont="1" applyFill="1" applyBorder="1"/>
    <xf numFmtId="0" fontId="23" fillId="2" borderId="27" xfId="50" applyFont="1" applyFill="1" applyBorder="1"/>
    <xf numFmtId="0" fontId="23" fillId="2" borderId="28" xfId="50" applyFont="1" applyFill="1" applyBorder="1" applyAlignment="1">
      <alignment horizontal="center"/>
    </xf>
    <xf numFmtId="0" fontId="23" fillId="2" borderId="28" xfId="50" applyFont="1" applyFill="1" applyBorder="1"/>
    <xf numFmtId="4" fontId="23" fillId="2" borderId="28" xfId="50" applyNumberFormat="1" applyFont="1" applyFill="1" applyBorder="1"/>
    <xf numFmtId="164" fontId="23" fillId="2" borderId="28" xfId="51" applyFont="1" applyFill="1" applyBorder="1"/>
    <xf numFmtId="164" fontId="23" fillId="2" borderId="29" xfId="51" applyFont="1" applyFill="1" applyBorder="1"/>
    <xf numFmtId="0" fontId="24" fillId="2" borderId="30" xfId="50" applyFont="1" applyFill="1" applyBorder="1" applyAlignment="1">
      <alignment horizontal="center" vertical="center" wrapText="1"/>
    </xf>
    <xf numFmtId="0" fontId="24" fillId="2" borderId="31" xfId="50" applyFont="1" applyFill="1" applyBorder="1" applyAlignment="1">
      <alignment horizontal="center" vertical="center" wrapText="1"/>
    </xf>
    <xf numFmtId="164" fontId="35" fillId="2" borderId="22" xfId="51" applyFont="1" applyFill="1" applyBorder="1" applyAlignment="1">
      <alignment horizontal="center" vertical="center" wrapText="1"/>
    </xf>
    <xf numFmtId="4" fontId="35" fillId="2" borderId="22" xfId="51" applyNumberFormat="1" applyFont="1" applyFill="1" applyBorder="1" applyAlignment="1">
      <alignment horizontal="center" vertical="center" wrapText="1"/>
    </xf>
    <xf numFmtId="164" fontId="35" fillId="2" borderId="23" xfId="51" applyFont="1" applyFill="1" applyBorder="1" applyAlignment="1">
      <alignment horizontal="center" vertical="center" wrapText="1"/>
    </xf>
    <xf numFmtId="0" fontId="25" fillId="2" borderId="21" xfId="50" applyFont="1" applyFill="1" applyBorder="1" applyAlignment="1">
      <alignment horizontal="left"/>
    </xf>
    <xf numFmtId="0" fontId="25" fillId="2" borderId="22" xfId="50" applyFont="1" applyFill="1" applyBorder="1" applyAlignment="1">
      <alignment horizontal="center"/>
    </xf>
    <xf numFmtId="0" fontId="25" fillId="2" borderId="22" xfId="50" applyFont="1" applyFill="1" applyBorder="1" applyAlignment="1">
      <alignment horizontal="left"/>
    </xf>
    <xf numFmtId="164" fontId="25" fillId="2" borderId="22" xfId="50" applyNumberFormat="1" applyFont="1" applyFill="1" applyBorder="1" applyAlignment="1">
      <alignment horizontal="right"/>
    </xf>
    <xf numFmtId="4" fontId="25" fillId="2" borderId="22" xfId="50" applyNumberFormat="1" applyFont="1" applyFill="1" applyBorder="1" applyAlignment="1">
      <alignment horizontal="right"/>
    </xf>
    <xf numFmtId="0" fontId="25" fillId="2" borderId="22" xfId="50" applyFont="1" applyFill="1" applyBorder="1" applyAlignment="1">
      <alignment horizontal="right"/>
    </xf>
    <xf numFmtId="164" fontId="25" fillId="2" borderId="23" xfId="50" applyNumberFormat="1" applyFont="1" applyFill="1" applyBorder="1" applyAlignment="1">
      <alignment horizontal="right"/>
    </xf>
    <xf numFmtId="9" fontId="24" fillId="2" borderId="0" xfId="52" applyFont="1" applyFill="1" applyBorder="1"/>
    <xf numFmtId="0" fontId="25" fillId="2" borderId="24" xfId="50" applyFont="1" applyFill="1" applyBorder="1" applyAlignment="1">
      <alignment horizontal="left"/>
    </xf>
    <xf numFmtId="0" fontId="25" fillId="2" borderId="25" xfId="50" applyFont="1" applyFill="1" applyBorder="1" applyAlignment="1">
      <alignment horizontal="center"/>
    </xf>
    <xf numFmtId="0" fontId="25" fillId="2" borderId="25" xfId="50" applyFont="1" applyFill="1" applyBorder="1" applyAlignment="1">
      <alignment horizontal="left"/>
    </xf>
    <xf numFmtId="39" fontId="25" fillId="2" borderId="25" xfId="51" applyNumberFormat="1" applyFont="1" applyFill="1" applyBorder="1" applyAlignment="1">
      <alignment horizontal="right"/>
    </xf>
    <xf numFmtId="4" fontId="25" fillId="2" borderId="25" xfId="51" applyNumberFormat="1" applyFont="1" applyFill="1" applyBorder="1" applyAlignment="1">
      <alignment horizontal="right"/>
    </xf>
    <xf numFmtId="164" fontId="25" fillId="2" borderId="25" xfId="51" applyFont="1" applyFill="1" applyBorder="1" applyAlignment="1">
      <alignment horizontal="right"/>
    </xf>
    <xf numFmtId="4" fontId="25" fillId="2" borderId="26" xfId="51" applyNumberFormat="1" applyFont="1" applyFill="1" applyBorder="1" applyAlignment="1">
      <alignment horizontal="right"/>
    </xf>
    <xf numFmtId="0" fontId="25" fillId="2" borderId="15" xfId="50" applyFont="1" applyFill="1" applyBorder="1" applyAlignment="1">
      <alignment horizontal="left"/>
    </xf>
    <xf numFmtId="0" fontId="25" fillId="2" borderId="16" xfId="50" applyFont="1" applyFill="1" applyBorder="1" applyAlignment="1">
      <alignment horizontal="center"/>
    </xf>
    <xf numFmtId="0" fontId="25" fillId="2" borderId="16" xfId="50" applyFont="1" applyFill="1" applyBorder="1" applyAlignment="1">
      <alignment horizontal="left"/>
    </xf>
    <xf numFmtId="39" fontId="25" fillId="2" borderId="16" xfId="51" applyNumberFormat="1" applyFont="1" applyFill="1" applyBorder="1" applyAlignment="1">
      <alignment horizontal="right"/>
    </xf>
    <xf numFmtId="4" fontId="25" fillId="2" borderId="16" xfId="51" applyNumberFormat="1" applyFont="1" applyFill="1" applyBorder="1" applyAlignment="1">
      <alignment horizontal="right"/>
    </xf>
    <xf numFmtId="164" fontId="25" fillId="2" borderId="16" xfId="51" applyFont="1" applyFill="1" applyBorder="1" applyAlignment="1">
      <alignment horizontal="right"/>
    </xf>
    <xf numFmtId="4" fontId="25" fillId="2" borderId="17" xfId="51" applyNumberFormat="1" applyFont="1" applyFill="1" applyBorder="1" applyAlignment="1">
      <alignment horizontal="right"/>
    </xf>
    <xf numFmtId="0" fontId="26" fillId="2" borderId="15" xfId="50" applyFont="1" applyFill="1" applyBorder="1" applyAlignment="1">
      <alignment horizontal="left"/>
    </xf>
    <xf numFmtId="0" fontId="26" fillId="2" borderId="16" xfId="50" applyFont="1" applyFill="1" applyBorder="1" applyAlignment="1">
      <alignment horizontal="center"/>
    </xf>
    <xf numFmtId="0" fontId="26" fillId="2" borderId="16" xfId="50" applyFont="1" applyFill="1" applyBorder="1"/>
    <xf numFmtId="4" fontId="26" fillId="2" borderId="16" xfId="51" applyNumberFormat="1" applyFont="1" applyFill="1" applyBorder="1" applyAlignment="1">
      <alignment horizontal="right"/>
    </xf>
    <xf numFmtId="39" fontId="26" fillId="2" borderId="16" xfId="51" applyNumberFormat="1" applyFont="1" applyFill="1" applyBorder="1" applyAlignment="1">
      <alignment horizontal="right"/>
    </xf>
    <xf numFmtId="164" fontId="26" fillId="2" borderId="16" xfId="51" applyFont="1" applyFill="1" applyBorder="1" applyAlignment="1">
      <alignment horizontal="right"/>
    </xf>
    <xf numFmtId="4" fontId="26" fillId="2" borderId="17" xfId="51" applyNumberFormat="1" applyFont="1" applyFill="1" applyBorder="1" applyAlignment="1">
      <alignment horizontal="right"/>
    </xf>
    <xf numFmtId="9" fontId="23" fillId="2" borderId="0" xfId="52" applyFont="1" applyFill="1" applyBorder="1"/>
    <xf numFmtId="39" fontId="26" fillId="2" borderId="17" xfId="51" applyNumberFormat="1" applyFont="1" applyFill="1" applyBorder="1" applyAlignment="1">
      <alignment horizontal="right"/>
    </xf>
    <xf numFmtId="0" fontId="26" fillId="2" borderId="33" xfId="50" applyFont="1" applyFill="1" applyBorder="1" applyAlignment="1">
      <alignment horizontal="left"/>
    </xf>
    <xf numFmtId="0" fontId="26" fillId="2" borderId="34" xfId="50" applyFont="1" applyFill="1" applyBorder="1" applyAlignment="1">
      <alignment horizontal="center"/>
    </xf>
    <xf numFmtId="0" fontId="26" fillId="2" borderId="34" xfId="50" applyFont="1" applyFill="1" applyBorder="1"/>
    <xf numFmtId="39" fontId="26" fillId="2" borderId="34" xfId="51" applyNumberFormat="1" applyFont="1" applyFill="1" applyBorder="1" applyAlignment="1">
      <alignment horizontal="right"/>
    </xf>
    <xf numFmtId="4" fontId="26" fillId="2" borderId="34" xfId="51" applyNumberFormat="1" applyFont="1" applyFill="1" applyBorder="1" applyAlignment="1">
      <alignment horizontal="right"/>
    </xf>
    <xf numFmtId="0" fontId="26" fillId="2" borderId="34" xfId="50" applyFont="1" applyFill="1" applyBorder="1" applyAlignment="1">
      <alignment horizontal="right"/>
    </xf>
    <xf numFmtId="4" fontId="26" fillId="2" borderId="35" xfId="51" applyNumberFormat="1" applyFont="1" applyFill="1" applyBorder="1" applyAlignment="1">
      <alignment horizontal="right"/>
    </xf>
    <xf numFmtId="164" fontId="25" fillId="2" borderId="21" xfId="51" applyFont="1" applyFill="1" applyBorder="1"/>
    <xf numFmtId="0" fontId="25" fillId="2" borderId="22" xfId="50" applyFont="1" applyFill="1" applyBorder="1" applyAlignment="1">
      <alignment wrapText="1"/>
    </xf>
    <xf numFmtId="164" fontId="25" fillId="2" borderId="22" xfId="51" applyFont="1" applyFill="1" applyBorder="1" applyAlignment="1">
      <alignment horizontal="right"/>
    </xf>
    <xf numFmtId="39" fontId="25" fillId="2" borderId="22" xfId="51" applyNumberFormat="1" applyFont="1" applyFill="1" applyBorder="1" applyAlignment="1">
      <alignment horizontal="right"/>
    </xf>
    <xf numFmtId="4" fontId="25" fillId="2" borderId="22" xfId="51" applyNumberFormat="1" applyFont="1" applyFill="1" applyBorder="1" applyAlignment="1">
      <alignment horizontal="right"/>
    </xf>
    <xf numFmtId="164" fontId="25" fillId="2" borderId="23" xfId="51" applyFont="1" applyFill="1" applyBorder="1" applyAlignment="1">
      <alignment horizontal="right"/>
    </xf>
    <xf numFmtId="0" fontId="25" fillId="2" borderId="12" xfId="50" applyFont="1" applyFill="1" applyBorder="1" applyAlignment="1">
      <alignment horizontal="left"/>
    </xf>
    <xf numFmtId="0" fontId="25" fillId="2" borderId="13" xfId="50" applyFont="1" applyFill="1" applyBorder="1" applyAlignment="1">
      <alignment horizontal="center"/>
    </xf>
    <xf numFmtId="0" fontId="25" fillId="2" borderId="13" xfId="50" applyFont="1" applyFill="1" applyBorder="1" applyAlignment="1">
      <alignment wrapText="1"/>
    </xf>
    <xf numFmtId="164" fontId="25" fillId="2" borderId="13" xfId="51" applyFont="1" applyFill="1" applyBorder="1" applyAlignment="1">
      <alignment horizontal="right"/>
    </xf>
    <xf numFmtId="4" fontId="25" fillId="2" borderId="13" xfId="51" applyNumberFormat="1" applyFont="1" applyFill="1" applyBorder="1" applyAlignment="1">
      <alignment horizontal="right"/>
    </xf>
    <xf numFmtId="39" fontId="25" fillId="2" borderId="13" xfId="51" applyNumberFormat="1" applyFont="1" applyFill="1" applyBorder="1" applyAlignment="1">
      <alignment horizontal="right"/>
    </xf>
    <xf numFmtId="4" fontId="25" fillId="2" borderId="14" xfId="51" applyNumberFormat="1" applyFont="1" applyFill="1" applyBorder="1" applyAlignment="1">
      <alignment horizontal="right"/>
    </xf>
    <xf numFmtId="0" fontId="25" fillId="2" borderId="16" xfId="50" applyFont="1" applyFill="1" applyBorder="1" applyAlignment="1">
      <alignment wrapText="1"/>
    </xf>
    <xf numFmtId="0" fontId="26" fillId="2" borderId="16" xfId="50" applyFont="1" applyFill="1" applyBorder="1" applyAlignment="1">
      <alignment wrapText="1"/>
    </xf>
    <xf numFmtId="0" fontId="26" fillId="2" borderId="18" xfId="50" applyFont="1" applyFill="1" applyBorder="1" applyAlignment="1">
      <alignment horizontal="left"/>
    </xf>
    <xf numFmtId="0" fontId="26" fillId="2" borderId="19" xfId="50" applyFont="1" applyFill="1" applyBorder="1" applyAlignment="1">
      <alignment horizontal="center"/>
    </xf>
    <xf numFmtId="0" fontId="26" fillId="2" borderId="19" xfId="50" applyFont="1" applyFill="1" applyBorder="1" applyAlignment="1">
      <alignment wrapText="1"/>
    </xf>
    <xf numFmtId="164" fontId="26" fillId="2" borderId="19" xfId="51" applyFont="1" applyFill="1" applyBorder="1" applyAlignment="1">
      <alignment horizontal="right"/>
    </xf>
    <xf numFmtId="4" fontId="26" fillId="2" borderId="19" xfId="51" applyNumberFormat="1" applyFont="1" applyFill="1" applyBorder="1" applyAlignment="1">
      <alignment horizontal="right"/>
    </xf>
    <xf numFmtId="39" fontId="26" fillId="2" borderId="19" xfId="51" applyNumberFormat="1" applyFont="1" applyFill="1" applyBorder="1" applyAlignment="1">
      <alignment horizontal="right"/>
    </xf>
    <xf numFmtId="4" fontId="26" fillId="2" borderId="20" xfId="51" applyNumberFormat="1" applyFont="1" applyFill="1" applyBorder="1" applyAlignment="1">
      <alignment horizontal="right"/>
    </xf>
    <xf numFmtId="0" fontId="26" fillId="2" borderId="0" xfId="50" applyFont="1" applyFill="1" applyBorder="1" applyAlignment="1">
      <alignment horizontal="left"/>
    </xf>
    <xf numFmtId="0" fontId="26" fillId="2" borderId="0" xfId="50" applyFont="1" applyFill="1" applyBorder="1" applyAlignment="1">
      <alignment horizontal="center"/>
    </xf>
    <xf numFmtId="0" fontId="26" fillId="2" borderId="0" xfId="50" applyFont="1" applyFill="1" applyBorder="1" applyAlignment="1">
      <alignment wrapText="1"/>
    </xf>
    <xf numFmtId="164" fontId="26" fillId="2" borderId="0" xfId="51" applyFont="1" applyFill="1" applyBorder="1" applyAlignment="1">
      <alignment horizontal="right"/>
    </xf>
    <xf numFmtId="4" fontId="26" fillId="2" borderId="0" xfId="51" applyNumberFormat="1" applyFont="1" applyFill="1" applyBorder="1" applyAlignment="1">
      <alignment horizontal="right"/>
    </xf>
    <xf numFmtId="39" fontId="26" fillId="2" borderId="0" xfId="51" applyNumberFormat="1" applyFont="1" applyFill="1" applyBorder="1" applyAlignment="1">
      <alignment horizontal="right"/>
    </xf>
    <xf numFmtId="0" fontId="23" fillId="2" borderId="0" xfId="50" applyFont="1" applyFill="1" applyBorder="1" applyAlignment="1">
      <alignment horizontal="left"/>
    </xf>
    <xf numFmtId="164" fontId="23" fillId="2" borderId="0" xfId="51" applyFont="1" applyFill="1" applyBorder="1" applyAlignment="1">
      <alignment horizontal="right"/>
    </xf>
    <xf numFmtId="4" fontId="23" fillId="2" borderId="0" xfId="51" applyNumberFormat="1" applyFont="1" applyFill="1" applyBorder="1" applyAlignment="1">
      <alignment horizontal="right"/>
    </xf>
    <xf numFmtId="39" fontId="23" fillId="2" borderId="0" xfId="51" applyNumberFormat="1" applyFont="1" applyFill="1" applyBorder="1" applyAlignment="1">
      <alignment horizontal="right"/>
    </xf>
    <xf numFmtId="164" fontId="23" fillId="2" borderId="0" xfId="50" applyNumberFormat="1" applyFont="1" applyFill="1" applyBorder="1"/>
    <xf numFmtId="164" fontId="35" fillId="2" borderId="31" xfId="51" applyFont="1" applyFill="1" applyBorder="1" applyAlignment="1">
      <alignment horizontal="center" vertical="center" wrapText="1"/>
    </xf>
    <xf numFmtId="4" fontId="35" fillId="2" borderId="31" xfId="51" applyNumberFormat="1" applyFont="1" applyFill="1" applyBorder="1" applyAlignment="1">
      <alignment horizontal="center" vertical="center" wrapText="1"/>
    </xf>
    <xf numFmtId="164" fontId="35" fillId="2" borderId="32" xfId="51" applyFont="1" applyFill="1" applyBorder="1" applyAlignment="1">
      <alignment horizontal="center" vertical="center" wrapText="1"/>
    </xf>
    <xf numFmtId="0" fontId="25" fillId="2" borderId="24" xfId="50" applyFont="1" applyFill="1" applyBorder="1" applyAlignment="1">
      <alignment horizontal="left" wrapText="1"/>
    </xf>
    <xf numFmtId="0" fontId="25" fillId="2" borderId="25" xfId="50" applyFont="1" applyFill="1" applyBorder="1" applyAlignment="1">
      <alignment horizontal="center" wrapText="1"/>
    </xf>
    <xf numFmtId="0" fontId="25" fillId="2" borderId="25" xfId="50" applyFont="1" applyFill="1" applyBorder="1" applyAlignment="1">
      <alignment wrapText="1"/>
    </xf>
    <xf numFmtId="164" fontId="25" fillId="2" borderId="25" xfId="51" applyFont="1" applyFill="1" applyBorder="1" applyAlignment="1">
      <alignment horizontal="right" wrapText="1"/>
    </xf>
    <xf numFmtId="39" fontId="25" fillId="2" borderId="25" xfId="51" applyNumberFormat="1" applyFont="1" applyFill="1" applyBorder="1" applyAlignment="1">
      <alignment horizontal="right" wrapText="1"/>
    </xf>
    <xf numFmtId="39" fontId="25" fillId="2" borderId="26" xfId="51" applyNumberFormat="1" applyFont="1" applyFill="1" applyBorder="1" applyAlignment="1">
      <alignment horizontal="right"/>
    </xf>
    <xf numFmtId="0" fontId="24" fillId="2" borderId="0" xfId="50" applyFont="1" applyFill="1" applyBorder="1" applyAlignment="1">
      <alignment wrapText="1"/>
    </xf>
    <xf numFmtId="0" fontId="25" fillId="2" borderId="15" xfId="50" applyFont="1" applyFill="1" applyBorder="1" applyAlignment="1">
      <alignment horizontal="left" wrapText="1"/>
    </xf>
    <xf numFmtId="0" fontId="25" fillId="2" borderId="16" xfId="50" applyFont="1" applyFill="1" applyBorder="1" applyAlignment="1">
      <alignment horizontal="center" wrapText="1"/>
    </xf>
    <xf numFmtId="164" fontId="25" fillId="2" borderId="16" xfId="51" applyFont="1" applyFill="1" applyBorder="1" applyAlignment="1">
      <alignment horizontal="right" wrapText="1"/>
    </xf>
    <xf numFmtId="39" fontId="25" fillId="2" borderId="16" xfId="51" applyNumberFormat="1" applyFont="1" applyFill="1" applyBorder="1" applyAlignment="1">
      <alignment horizontal="right" wrapText="1"/>
    </xf>
    <xf numFmtId="39" fontId="25" fillId="2" borderId="17" xfId="51" applyNumberFormat="1" applyFont="1" applyFill="1" applyBorder="1" applyAlignment="1">
      <alignment horizontal="right"/>
    </xf>
    <xf numFmtId="0" fontId="26" fillId="2" borderId="15" xfId="50" applyFont="1" applyFill="1" applyBorder="1" applyAlignment="1">
      <alignment horizontal="left" wrapText="1"/>
    </xf>
    <xf numFmtId="0" fontId="26" fillId="2" borderId="16" xfId="50" applyFont="1" applyFill="1" applyBorder="1" applyAlignment="1">
      <alignment horizontal="center" wrapText="1"/>
    </xf>
    <xf numFmtId="164" fontId="26" fillId="2" borderId="16" xfId="51" applyFont="1" applyFill="1" applyBorder="1" applyAlignment="1">
      <alignment horizontal="right" wrapText="1"/>
    </xf>
    <xf numFmtId="39" fontId="26" fillId="2" borderId="16" xfId="51" applyNumberFormat="1" applyFont="1" applyFill="1" applyBorder="1" applyAlignment="1">
      <alignment horizontal="right" wrapText="1"/>
    </xf>
    <xf numFmtId="39" fontId="24" fillId="2" borderId="0" xfId="50" applyNumberFormat="1" applyFont="1" applyFill="1" applyBorder="1" applyAlignment="1">
      <alignment wrapText="1"/>
    </xf>
    <xf numFmtId="164" fontId="25" fillId="2" borderId="17" xfId="51" applyFont="1" applyFill="1" applyBorder="1" applyAlignment="1">
      <alignment horizontal="right" wrapText="1"/>
    </xf>
    <xf numFmtId="39" fontId="36" fillId="2" borderId="16" xfId="51" applyNumberFormat="1" applyFont="1" applyFill="1" applyBorder="1" applyAlignment="1">
      <alignment horizontal="right"/>
    </xf>
    <xf numFmtId="39" fontId="36" fillId="2" borderId="17" xfId="51" applyNumberFormat="1" applyFont="1" applyFill="1" applyBorder="1" applyAlignment="1">
      <alignment horizontal="right"/>
    </xf>
    <xf numFmtId="0" fontId="26" fillId="2" borderId="18" xfId="50" applyFont="1" applyFill="1" applyBorder="1" applyAlignment="1">
      <alignment horizontal="left" wrapText="1"/>
    </xf>
    <xf numFmtId="0" fontId="26" fillId="2" borderId="19" xfId="50" applyFont="1" applyFill="1" applyBorder="1" applyAlignment="1">
      <alignment horizontal="center" wrapText="1"/>
    </xf>
    <xf numFmtId="164" fontId="26" fillId="2" borderId="19" xfId="51" applyFont="1" applyFill="1" applyBorder="1" applyAlignment="1">
      <alignment horizontal="right" wrapText="1"/>
    </xf>
    <xf numFmtId="39" fontId="26" fillId="2" borderId="19" xfId="51" applyNumberFormat="1" applyFont="1" applyFill="1" applyBorder="1" applyAlignment="1">
      <alignment horizontal="right" wrapText="1"/>
    </xf>
    <xf numFmtId="4" fontId="26" fillId="2" borderId="19" xfId="51" applyNumberFormat="1" applyFont="1" applyFill="1" applyBorder="1" applyAlignment="1">
      <alignment horizontal="right" wrapText="1"/>
    </xf>
    <xf numFmtId="39" fontId="26" fillId="2" borderId="20" xfId="51" applyNumberFormat="1" applyFont="1" applyFill="1" applyBorder="1" applyAlignment="1">
      <alignment horizontal="right"/>
    </xf>
    <xf numFmtId="164" fontId="25" fillId="2" borderId="9" xfId="51" applyFont="1" applyFill="1" applyBorder="1"/>
    <xf numFmtId="164" fontId="25" fillId="2" borderId="10" xfId="51" applyFont="1" applyFill="1" applyBorder="1" applyAlignment="1">
      <alignment horizontal="right"/>
    </xf>
    <xf numFmtId="164" fontId="25" fillId="2" borderId="10" xfId="51" applyFont="1" applyFill="1" applyBorder="1"/>
    <xf numFmtId="164" fontId="25" fillId="2" borderId="43" xfId="51" applyFont="1" applyFill="1" applyBorder="1"/>
    <xf numFmtId="4" fontId="23" fillId="2" borderId="2" xfId="51" applyNumberFormat="1" applyFont="1" applyFill="1" applyBorder="1" applyAlignment="1">
      <alignment horizontal="right"/>
    </xf>
    <xf numFmtId="0" fontId="27" fillId="2" borderId="4" xfId="50" applyFont="1" applyFill="1" applyBorder="1"/>
    <xf numFmtId="0" fontId="27" fillId="2" borderId="0" xfId="50" applyFont="1" applyFill="1" applyBorder="1" applyAlignment="1">
      <alignment horizontal="center"/>
    </xf>
    <xf numFmtId="0" fontId="27" fillId="2" borderId="0" xfId="50" applyFont="1" applyFill="1" applyBorder="1"/>
    <xf numFmtId="164" fontId="27" fillId="2" borderId="0" xfId="51" applyFont="1" applyFill="1" applyBorder="1"/>
    <xf numFmtId="164" fontId="27" fillId="2" borderId="5" xfId="51" applyFont="1" applyFill="1" applyBorder="1"/>
    <xf numFmtId="0" fontId="33" fillId="2" borderId="0" xfId="50" applyFont="1" applyFill="1" applyBorder="1"/>
    <xf numFmtId="164" fontId="35" fillId="2" borderId="0" xfId="51" applyFont="1" applyFill="1" applyBorder="1"/>
    <xf numFmtId="164" fontId="33" fillId="2" borderId="5" xfId="51" applyFont="1" applyFill="1" applyBorder="1"/>
    <xf numFmtId="0" fontId="28" fillId="2" borderId="4" xfId="50" applyFont="1" applyFill="1" applyBorder="1"/>
    <xf numFmtId="0" fontId="28" fillId="2" borderId="0" xfId="50" applyFont="1" applyFill="1" applyBorder="1"/>
    <xf numFmtId="0" fontId="28" fillId="2" borderId="5" xfId="50" applyFont="1" applyFill="1" applyBorder="1"/>
    <xf numFmtId="164" fontId="24" fillId="2" borderId="0" xfId="51" applyFont="1" applyFill="1" applyBorder="1"/>
    <xf numFmtId="164" fontId="28" fillId="2" borderId="0" xfId="51" applyFont="1" applyFill="1" applyBorder="1"/>
    <xf numFmtId="4" fontId="28" fillId="2" borderId="0" xfId="51" applyNumberFormat="1" applyFont="1" applyFill="1" applyBorder="1" applyAlignment="1">
      <alignment horizontal="right"/>
    </xf>
    <xf numFmtId="164" fontId="28" fillId="2" borderId="5" xfId="51" applyFont="1" applyFill="1" applyBorder="1"/>
    <xf numFmtId="0" fontId="28" fillId="2" borderId="0" xfId="50" applyFont="1" applyFill="1" applyBorder="1" applyAlignment="1"/>
    <xf numFmtId="0" fontId="28" fillId="2" borderId="0" xfId="50" applyFont="1" applyFill="1" applyBorder="1" applyAlignment="1">
      <alignment horizontal="left"/>
    </xf>
    <xf numFmtId="0" fontId="33" fillId="2" borderId="28" xfId="50" applyFont="1" applyFill="1" applyBorder="1"/>
    <xf numFmtId="4" fontId="33" fillId="2" borderId="28" xfId="50" applyNumberFormat="1" applyFont="1" applyFill="1" applyBorder="1"/>
    <xf numFmtId="164" fontId="33" fillId="2" borderId="28" xfId="51" applyFont="1" applyFill="1" applyBorder="1"/>
    <xf numFmtId="164" fontId="33" fillId="2" borderId="29" xfId="51" applyFont="1" applyFill="1" applyBorder="1"/>
    <xf numFmtId="4" fontId="23" fillId="2" borderId="0" xfId="50" applyNumberFormat="1" applyFont="1" applyFill="1" applyBorder="1" applyAlignment="1">
      <alignment horizontal="right"/>
    </xf>
    <xf numFmtId="0" fontId="23" fillId="2" borderId="5" xfId="50" applyFont="1" applyFill="1" applyBorder="1"/>
    <xf numFmtId="164" fontId="24" fillId="2" borderId="31" xfId="51" applyFont="1" applyFill="1" applyBorder="1" applyAlignment="1">
      <alignment horizontal="center" vertical="center" wrapText="1"/>
    </xf>
    <xf numFmtId="4" fontId="24" fillId="2" borderId="31" xfId="51" applyNumberFormat="1" applyFont="1" applyFill="1" applyBorder="1" applyAlignment="1">
      <alignment horizontal="center" vertical="center" wrapText="1"/>
    </xf>
    <xf numFmtId="164" fontId="24" fillId="2" borderId="32" xfId="51" applyFont="1" applyFill="1" applyBorder="1" applyAlignment="1">
      <alignment horizontal="center" vertical="center" wrapText="1"/>
    </xf>
    <xf numFmtId="164" fontId="25" fillId="2" borderId="38" xfId="50" applyNumberFormat="1" applyFont="1" applyFill="1" applyBorder="1" applyAlignment="1">
      <alignment horizontal="center"/>
    </xf>
    <xf numFmtId="4" fontId="26" fillId="2" borderId="36" xfId="50" applyNumberFormat="1" applyFont="1" applyFill="1" applyBorder="1" applyAlignment="1">
      <alignment horizontal="right"/>
    </xf>
    <xf numFmtId="164" fontId="25" fillId="2" borderId="39" xfId="50" applyNumberFormat="1" applyFont="1" applyFill="1" applyBorder="1" applyAlignment="1">
      <alignment horizontal="center"/>
    </xf>
    <xf numFmtId="164" fontId="25" fillId="2" borderId="23" xfId="50" applyNumberFormat="1" applyFont="1" applyFill="1" applyBorder="1" applyAlignment="1">
      <alignment horizontal="center"/>
    </xf>
    <xf numFmtId="0" fontId="25" fillId="2" borderId="13" xfId="50" applyFont="1" applyFill="1" applyBorder="1"/>
    <xf numFmtId="39" fontId="25" fillId="2" borderId="14" xfId="51" applyNumberFormat="1" applyFont="1" applyFill="1" applyBorder="1" applyAlignment="1">
      <alignment horizontal="right"/>
    </xf>
    <xf numFmtId="0" fontId="25" fillId="2" borderId="16" xfId="50" applyFont="1" applyFill="1" applyBorder="1"/>
    <xf numFmtId="4" fontId="26" fillId="2" borderId="16" xfId="50" applyNumberFormat="1" applyFont="1" applyFill="1" applyBorder="1" applyAlignment="1">
      <alignment horizontal="right"/>
    </xf>
    <xf numFmtId="0" fontId="23" fillId="2" borderId="16" xfId="50" applyFont="1" applyFill="1" applyBorder="1" applyAlignment="1">
      <alignment wrapText="1"/>
    </xf>
    <xf numFmtId="0" fontId="26" fillId="2" borderId="19" xfId="50" applyFont="1" applyFill="1" applyBorder="1"/>
    <xf numFmtId="0" fontId="26" fillId="2" borderId="0" xfId="50" applyFont="1" applyFill="1" applyBorder="1"/>
    <xf numFmtId="4" fontId="26" fillId="2" borderId="0" xfId="50" applyNumberFormat="1" applyFont="1" applyFill="1" applyBorder="1" applyAlignment="1">
      <alignment horizontal="right"/>
    </xf>
    <xf numFmtId="4" fontId="23" fillId="2" borderId="28" xfId="51" applyNumberFormat="1" applyFont="1" applyFill="1" applyBorder="1" applyAlignment="1">
      <alignment horizontal="right"/>
    </xf>
    <xf numFmtId="0" fontId="25" fillId="2" borderId="25" xfId="50" applyFont="1" applyFill="1" applyBorder="1"/>
    <xf numFmtId="164" fontId="25" fillId="2" borderId="26" xfId="51" applyFont="1" applyFill="1" applyBorder="1" applyAlignment="1">
      <alignment horizontal="right"/>
    </xf>
    <xf numFmtId="4" fontId="26" fillId="2" borderId="16" xfId="50" applyNumberFormat="1" applyFont="1" applyFill="1" applyBorder="1" applyAlignment="1">
      <alignment horizontal="right" wrapText="1"/>
    </xf>
    <xf numFmtId="39" fontId="26" fillId="2" borderId="17" xfId="51" applyNumberFormat="1" applyFont="1" applyFill="1" applyBorder="1" applyAlignment="1">
      <alignment horizontal="right" wrapText="1"/>
    </xf>
    <xf numFmtId="4" fontId="25" fillId="2" borderId="16" xfId="50" applyNumberFormat="1" applyFont="1" applyFill="1" applyBorder="1" applyAlignment="1">
      <alignment horizontal="right"/>
    </xf>
    <xf numFmtId="4" fontId="26" fillId="2" borderId="19" xfId="50" applyNumberFormat="1" applyFont="1" applyFill="1" applyBorder="1" applyAlignment="1">
      <alignment horizontal="right"/>
    </xf>
    <xf numFmtId="0" fontId="24" fillId="2" borderId="0" xfId="50" applyFont="1" applyFill="1" applyBorder="1" applyAlignment="1">
      <alignment horizontal="center"/>
    </xf>
    <xf numFmtId="0" fontId="24" fillId="2" borderId="27" xfId="50" applyFont="1" applyFill="1" applyBorder="1"/>
    <xf numFmtId="164" fontId="24" fillId="2" borderId="41" xfId="51" applyFont="1" applyFill="1" applyBorder="1" applyAlignment="1">
      <alignment horizontal="center" vertical="center" wrapText="1"/>
    </xf>
    <xf numFmtId="4" fontId="24" fillId="2" borderId="41" xfId="51" applyNumberFormat="1" applyFont="1" applyFill="1" applyBorder="1" applyAlignment="1">
      <alignment horizontal="center" vertical="center" wrapText="1"/>
    </xf>
    <xf numFmtId="164" fontId="24" fillId="2" borderId="42" xfId="51" applyFont="1" applyFill="1" applyBorder="1" applyAlignment="1">
      <alignment horizontal="center" vertical="center" wrapText="1"/>
    </xf>
    <xf numFmtId="4" fontId="25" fillId="2" borderId="25" xfId="50" applyNumberFormat="1" applyFont="1" applyFill="1" applyBorder="1" applyAlignment="1">
      <alignment horizontal="right"/>
    </xf>
    <xf numFmtId="4" fontId="26" fillId="2" borderId="34" xfId="50" applyNumberFormat="1" applyFont="1" applyFill="1" applyBorder="1" applyAlignment="1">
      <alignment horizontal="right"/>
    </xf>
    <xf numFmtId="39" fontId="26" fillId="2" borderId="35" xfId="51" applyNumberFormat="1" applyFont="1" applyFill="1" applyBorder="1" applyAlignment="1">
      <alignment horizontal="right"/>
    </xf>
    <xf numFmtId="0" fontId="25" fillId="2" borderId="21" xfId="50" applyFont="1" applyFill="1" applyBorder="1"/>
    <xf numFmtId="0" fontId="25" fillId="2" borderId="22" xfId="50" applyFont="1" applyFill="1" applyBorder="1"/>
    <xf numFmtId="4" fontId="26" fillId="2" borderId="22" xfId="50" applyNumberFormat="1" applyFont="1" applyFill="1" applyBorder="1" applyAlignment="1">
      <alignment horizontal="right"/>
    </xf>
    <xf numFmtId="39" fontId="25" fillId="2" borderId="23" xfId="51" applyNumberFormat="1" applyFont="1" applyFill="1" applyBorder="1" applyAlignment="1">
      <alignment horizontal="right"/>
    </xf>
    <xf numFmtId="0" fontId="36" fillId="2" borderId="15" xfId="50" applyFont="1" applyFill="1" applyBorder="1" applyAlignment="1">
      <alignment horizontal="left"/>
    </xf>
    <xf numFmtId="0" fontId="36" fillId="2" borderId="16" xfId="50" applyFont="1" applyFill="1" applyBorder="1" applyAlignment="1">
      <alignment horizontal="center"/>
    </xf>
    <xf numFmtId="0" fontId="36" fillId="2" borderId="16" xfId="50" applyFont="1" applyFill="1" applyBorder="1" applyAlignment="1">
      <alignment wrapText="1"/>
    </xf>
    <xf numFmtId="4" fontId="26" fillId="2" borderId="19" xfId="50" applyNumberFormat="1" applyFont="1" applyFill="1" applyBorder="1" applyAlignment="1">
      <alignment horizontal="right" wrapText="1"/>
    </xf>
    <xf numFmtId="39" fontId="26" fillId="2" borderId="20" xfId="51" applyNumberFormat="1" applyFont="1" applyFill="1" applyBorder="1" applyAlignment="1">
      <alignment horizontal="right" wrapText="1"/>
    </xf>
    <xf numFmtId="39" fontId="25" fillId="2" borderId="43" xfId="51" applyNumberFormat="1" applyFont="1" applyFill="1" applyBorder="1" applyAlignment="1">
      <alignment horizontal="right"/>
    </xf>
    <xf numFmtId="4" fontId="25" fillId="2" borderId="43" xfId="51" applyNumberFormat="1" applyFont="1" applyFill="1" applyBorder="1" applyAlignment="1">
      <alignment horizontal="right"/>
    </xf>
    <xf numFmtId="39" fontId="27" fillId="2" borderId="0" xfId="50" applyNumberFormat="1" applyFont="1" applyFill="1" applyBorder="1"/>
    <xf numFmtId="0" fontId="27" fillId="2" borderId="5" xfId="50" applyFont="1" applyFill="1" applyBorder="1"/>
    <xf numFmtId="0" fontId="23" fillId="0" borderId="0" xfId="53" applyFont="1" applyFill="1" applyBorder="1"/>
    <xf numFmtId="0" fontId="23" fillId="0" borderId="0" xfId="53" applyFont="1" applyFill="1" applyBorder="1" applyAlignment="1">
      <alignment wrapText="1"/>
    </xf>
    <xf numFmtId="164" fontId="23" fillId="0" borderId="0" xfId="54" applyFont="1" applyFill="1" applyBorder="1"/>
    <xf numFmtId="0" fontId="23" fillId="2" borderId="0" xfId="53" applyFont="1" applyFill="1" applyBorder="1"/>
    <xf numFmtId="0" fontId="24" fillId="2" borderId="0" xfId="53" applyFont="1" applyFill="1" applyBorder="1"/>
    <xf numFmtId="0" fontId="24" fillId="0" borderId="0" xfId="53" applyFont="1" applyFill="1" applyBorder="1"/>
    <xf numFmtId="0" fontId="23" fillId="0" borderId="4" xfId="53" applyFont="1" applyFill="1" applyBorder="1"/>
    <xf numFmtId="164" fontId="23" fillId="0" borderId="5" xfId="54" applyFont="1" applyFill="1" applyBorder="1"/>
    <xf numFmtId="0" fontId="24" fillId="0" borderId="4" xfId="53" applyFont="1" applyFill="1" applyBorder="1"/>
    <xf numFmtId="14" fontId="23" fillId="0" borderId="5" xfId="54" applyNumberFormat="1" applyFont="1" applyFill="1" applyBorder="1"/>
    <xf numFmtId="0" fontId="23" fillId="0" borderId="27" xfId="53" applyFont="1" applyFill="1" applyBorder="1"/>
    <xf numFmtId="0" fontId="23" fillId="0" borderId="28" xfId="53" applyFont="1" applyFill="1" applyBorder="1"/>
    <xf numFmtId="0" fontId="23" fillId="0" borderId="28" xfId="53" applyFont="1" applyFill="1" applyBorder="1" applyAlignment="1">
      <alignment wrapText="1"/>
    </xf>
    <xf numFmtId="164" fontId="23" fillId="0" borderId="28" xfId="54" applyFont="1" applyFill="1" applyBorder="1"/>
    <xf numFmtId="164" fontId="23" fillId="0" borderId="29" xfId="54" applyFont="1" applyFill="1" applyBorder="1"/>
    <xf numFmtId="0" fontId="24" fillId="0" borderId="1" xfId="53" applyFont="1" applyFill="1" applyBorder="1"/>
    <xf numFmtId="0" fontId="23" fillId="0" borderId="2" xfId="53" applyFont="1" applyFill="1" applyBorder="1"/>
    <xf numFmtId="0" fontId="23" fillId="0" borderId="2" xfId="53" applyFont="1" applyFill="1" applyBorder="1" applyAlignment="1">
      <alignment wrapText="1"/>
    </xf>
    <xf numFmtId="164" fontId="23" fillId="0" borderId="2" xfId="54" applyFont="1" applyFill="1" applyBorder="1"/>
    <xf numFmtId="164" fontId="23" fillId="0" borderId="3" xfId="54" applyFont="1" applyFill="1" applyBorder="1"/>
    <xf numFmtId="0" fontId="24" fillId="2" borderId="21" xfId="55" applyFont="1" applyFill="1" applyBorder="1" applyAlignment="1">
      <alignment horizontal="center" vertical="center" wrapText="1"/>
    </xf>
    <xf numFmtId="0" fontId="24" fillId="2" borderId="22" xfId="55" applyFont="1" applyFill="1" applyBorder="1" applyAlignment="1">
      <alignment horizontal="center" vertical="center" wrapText="1"/>
    </xf>
    <xf numFmtId="164" fontId="24" fillId="2" borderId="22" xfId="56" applyFont="1" applyFill="1" applyBorder="1" applyAlignment="1">
      <alignment horizontal="center" vertical="center" wrapText="1"/>
    </xf>
    <xf numFmtId="164" fontId="24" fillId="2" borderId="23" xfId="56" applyFont="1" applyFill="1" applyBorder="1" applyAlignment="1">
      <alignment horizontal="center" vertical="center" wrapText="1"/>
    </xf>
    <xf numFmtId="0" fontId="24" fillId="2" borderId="21" xfId="55" applyFont="1" applyFill="1" applyBorder="1" applyAlignment="1">
      <alignment horizontal="left" vertical="center"/>
    </xf>
    <xf numFmtId="0" fontId="24" fillId="2" borderId="22" xfId="55" applyFont="1" applyFill="1" applyBorder="1" applyAlignment="1">
      <alignment horizontal="center" vertical="center"/>
    </xf>
    <xf numFmtId="0" fontId="24" fillId="2" borderId="22" xfId="53" applyFont="1" applyFill="1" applyBorder="1" applyAlignment="1">
      <alignment horizontal="left" wrapText="1"/>
    </xf>
    <xf numFmtId="39" fontId="24" fillId="2" borderId="22" xfId="54" applyNumberFormat="1" applyFont="1" applyFill="1" applyBorder="1" applyAlignment="1">
      <alignment horizontal="right"/>
    </xf>
    <xf numFmtId="39" fontId="24" fillId="2" borderId="23" xfId="54" applyNumberFormat="1" applyFont="1" applyFill="1" applyBorder="1" applyAlignment="1">
      <alignment horizontal="right"/>
    </xf>
    <xf numFmtId="0" fontId="24" fillId="3" borderId="0" xfId="53" applyFont="1" applyFill="1" applyBorder="1"/>
    <xf numFmtId="0" fontId="24" fillId="2" borderId="12" xfId="55" applyFont="1" applyFill="1" applyBorder="1" applyAlignment="1">
      <alignment horizontal="left" vertical="center"/>
    </xf>
    <xf numFmtId="0" fontId="24" fillId="2" borderId="13" xfId="55" applyFont="1" applyFill="1" applyBorder="1" applyAlignment="1">
      <alignment horizontal="center" vertical="center"/>
    </xf>
    <xf numFmtId="0" fontId="24" fillId="2" borderId="13" xfId="53" applyFont="1" applyFill="1" applyBorder="1" applyAlignment="1">
      <alignment wrapText="1"/>
    </xf>
    <xf numFmtId="4" fontId="46" fillId="2" borderId="13" xfId="53" applyNumberFormat="1" applyFont="1" applyFill="1" applyBorder="1" applyAlignment="1">
      <alignment horizontal="right" vertical="center" wrapText="1" readingOrder="1"/>
    </xf>
    <xf numFmtId="4" fontId="46" fillId="2" borderId="14" xfId="53" applyNumberFormat="1" applyFont="1" applyFill="1" applyBorder="1" applyAlignment="1">
      <alignment horizontal="right" vertical="center" wrapText="1" readingOrder="1"/>
    </xf>
    <xf numFmtId="0" fontId="23" fillId="4" borderId="0" xfId="53" applyFont="1" applyFill="1" applyBorder="1"/>
    <xf numFmtId="0" fontId="24" fillId="2" borderId="15" xfId="55" applyFont="1" applyFill="1" applyBorder="1" applyAlignment="1">
      <alignment horizontal="left" vertical="center"/>
    </xf>
    <xf numFmtId="0" fontId="24" fillId="2" borderId="16" xfId="55" applyFont="1" applyFill="1" applyBorder="1" applyAlignment="1">
      <alignment horizontal="center" vertical="center"/>
    </xf>
    <xf numFmtId="0" fontId="24" fillId="2" borderId="16" xfId="53" applyFont="1" applyFill="1" applyBorder="1" applyAlignment="1">
      <alignment wrapText="1"/>
    </xf>
    <xf numFmtId="4" fontId="46" fillId="2" borderId="16" xfId="53" applyNumberFormat="1" applyFont="1" applyFill="1" applyBorder="1" applyAlignment="1">
      <alignment horizontal="right" vertical="center" wrapText="1" readingOrder="1"/>
    </xf>
    <xf numFmtId="4" fontId="46" fillId="2" borderId="17" xfId="53" applyNumberFormat="1" applyFont="1" applyFill="1" applyBorder="1" applyAlignment="1">
      <alignment horizontal="right" vertical="center" wrapText="1" readingOrder="1"/>
    </xf>
    <xf numFmtId="0" fontId="23" fillId="2" borderId="15" xfId="55" applyFont="1" applyFill="1" applyBorder="1" applyAlignment="1">
      <alignment horizontal="left" vertical="center"/>
    </xf>
    <xf numFmtId="0" fontId="23" fillId="2" borderId="16" xfId="55" applyFont="1" applyFill="1" applyBorder="1" applyAlignment="1">
      <alignment horizontal="center" vertical="center"/>
    </xf>
    <xf numFmtId="0" fontId="23" fillId="2" borderId="16" xfId="53" applyFont="1" applyFill="1" applyBorder="1" applyAlignment="1">
      <alignment wrapText="1"/>
    </xf>
    <xf numFmtId="4" fontId="47" fillId="2" borderId="16" xfId="53" applyNumberFormat="1" applyFont="1" applyFill="1" applyBorder="1" applyAlignment="1">
      <alignment horizontal="right" vertical="center" wrapText="1" readingOrder="1"/>
    </xf>
    <xf numFmtId="4" fontId="47" fillId="2" borderId="17" xfId="53" applyNumberFormat="1" applyFont="1" applyFill="1" applyBorder="1" applyAlignment="1">
      <alignment horizontal="right" vertical="center" wrapText="1" readingOrder="1"/>
    </xf>
    <xf numFmtId="0" fontId="23" fillId="5" borderId="0" xfId="53" applyFont="1" applyFill="1" applyBorder="1"/>
    <xf numFmtId="0" fontId="23" fillId="6" borderId="0" xfId="53" applyFont="1" applyFill="1" applyBorder="1"/>
    <xf numFmtId="4" fontId="37" fillId="2" borderId="16" xfId="53" applyNumberFormat="1" applyFont="1" applyFill="1" applyBorder="1" applyAlignment="1">
      <alignment horizontal="right" vertical="center" wrapText="1" readingOrder="1"/>
    </xf>
    <xf numFmtId="4" fontId="45" fillId="2" borderId="16" xfId="53" applyNumberFormat="1" applyFont="1" applyFill="1" applyBorder="1" applyAlignment="1">
      <alignment horizontal="right" vertical="center" wrapText="1" readingOrder="1"/>
    </xf>
    <xf numFmtId="4" fontId="37" fillId="2" borderId="17" xfId="53" applyNumberFormat="1" applyFont="1" applyFill="1" applyBorder="1" applyAlignment="1">
      <alignment horizontal="right" vertical="center" wrapText="1" readingOrder="1"/>
    </xf>
    <xf numFmtId="4" fontId="23" fillId="2" borderId="16" xfId="53" applyNumberFormat="1" applyFont="1" applyFill="1" applyBorder="1" applyAlignment="1">
      <alignment horizontal="right" vertical="center" wrapText="1" readingOrder="1"/>
    </xf>
    <xf numFmtId="0" fontId="23" fillId="2" borderId="18" xfId="55" applyFont="1" applyFill="1" applyBorder="1" applyAlignment="1">
      <alignment horizontal="left" vertical="center"/>
    </xf>
    <xf numFmtId="0" fontId="23" fillId="2" borderId="19" xfId="55" applyFont="1" applyFill="1" applyBorder="1" applyAlignment="1">
      <alignment horizontal="center" vertical="center"/>
    </xf>
    <xf numFmtId="0" fontId="23" fillId="2" borderId="19" xfId="53" applyFont="1" applyFill="1" applyBorder="1" applyAlignment="1">
      <alignment wrapText="1"/>
    </xf>
    <xf numFmtId="4" fontId="47" fillId="2" borderId="19" xfId="53" applyNumberFormat="1" applyFont="1" applyFill="1" applyBorder="1" applyAlignment="1">
      <alignment horizontal="right" vertical="center" wrapText="1" readingOrder="1"/>
    </xf>
    <xf numFmtId="4" fontId="47" fillId="2" borderId="20" xfId="53" applyNumberFormat="1" applyFont="1" applyFill="1" applyBorder="1" applyAlignment="1">
      <alignment horizontal="right" vertical="center" wrapText="1" readingOrder="1"/>
    </xf>
    <xf numFmtId="0" fontId="23" fillId="2" borderId="0" xfId="53" applyFont="1" applyFill="1" applyBorder="1" applyAlignment="1">
      <alignment horizontal="left"/>
    </xf>
    <xf numFmtId="0" fontId="23" fillId="2" borderId="0" xfId="53" applyFont="1" applyFill="1" applyBorder="1" applyAlignment="1">
      <alignment wrapText="1"/>
    </xf>
    <xf numFmtId="4" fontId="47" fillId="2" borderId="0" xfId="53" applyNumberFormat="1" applyFont="1" applyFill="1" applyBorder="1" applyAlignment="1">
      <alignment horizontal="right" vertical="center" wrapText="1" readingOrder="1"/>
    </xf>
    <xf numFmtId="39" fontId="23" fillId="2" borderId="0" xfId="54" applyNumberFormat="1" applyFont="1" applyFill="1" applyBorder="1" applyAlignment="1">
      <alignment horizontal="right"/>
    </xf>
    <xf numFmtId="0" fontId="47" fillId="2" borderId="0" xfId="53" applyNumberFormat="1" applyFont="1" applyFill="1" applyBorder="1" applyAlignment="1">
      <alignment horizontal="right" vertical="center" wrapText="1" readingOrder="1"/>
    </xf>
    <xf numFmtId="0" fontId="23" fillId="2" borderId="4" xfId="53" applyFont="1" applyFill="1" applyBorder="1"/>
    <xf numFmtId="164" fontId="23" fillId="2" borderId="0" xfId="54" applyFont="1" applyFill="1" applyBorder="1"/>
    <xf numFmtId="164" fontId="23" fillId="2" borderId="5" xfId="54" applyFont="1" applyFill="1" applyBorder="1"/>
    <xf numFmtId="0" fontId="24" fillId="2" borderId="4" xfId="53" applyFont="1" applyFill="1" applyBorder="1"/>
    <xf numFmtId="4" fontId="47" fillId="2" borderId="0" xfId="53" applyNumberFormat="1" applyFont="1" applyFill="1" applyBorder="1" applyAlignment="1">
      <alignment vertical="top" wrapText="1" readingOrder="1"/>
    </xf>
    <xf numFmtId="14" fontId="23" fillId="2" borderId="5" xfId="54" applyNumberFormat="1" applyFont="1" applyFill="1" applyBorder="1"/>
    <xf numFmtId="0" fontId="24" fillId="2" borderId="6" xfId="53" applyFont="1" applyFill="1" applyBorder="1"/>
    <xf numFmtId="0" fontId="23" fillId="2" borderId="7" xfId="53" applyFont="1" applyFill="1" applyBorder="1"/>
    <xf numFmtId="0" fontId="23" fillId="2" borderId="7" xfId="53" applyFont="1" applyFill="1" applyBorder="1" applyAlignment="1">
      <alignment wrapText="1"/>
    </xf>
    <xf numFmtId="164" fontId="23" fillId="2" borderId="7" xfId="54" applyFont="1" applyFill="1" applyBorder="1"/>
    <xf numFmtId="164" fontId="23" fillId="2" borderId="8" xfId="54" applyFont="1" applyFill="1" applyBorder="1"/>
    <xf numFmtId="0" fontId="24" fillId="2" borderId="25" xfId="53" applyFont="1" applyFill="1" applyBorder="1" applyAlignment="1">
      <alignment wrapText="1"/>
    </xf>
    <xf numFmtId="4" fontId="46" fillId="2" borderId="25" xfId="53" applyNumberFormat="1" applyFont="1" applyFill="1" applyBorder="1" applyAlignment="1">
      <alignment horizontal="right" vertical="center" wrapText="1" readingOrder="1"/>
    </xf>
    <xf numFmtId="4" fontId="46" fillId="2" borderId="26" xfId="53" applyNumberFormat="1" applyFont="1" applyFill="1" applyBorder="1" applyAlignment="1">
      <alignment horizontal="right" vertical="center" wrapText="1" readingOrder="1"/>
    </xf>
    <xf numFmtId="4" fontId="45" fillId="2" borderId="17" xfId="53" applyNumberFormat="1" applyFont="1" applyFill="1" applyBorder="1" applyAlignment="1">
      <alignment horizontal="right" vertical="center" wrapText="1" readingOrder="1"/>
    </xf>
    <xf numFmtId="0" fontId="37" fillId="2" borderId="0" xfId="53" applyFont="1" applyFill="1" applyBorder="1" applyAlignment="1">
      <alignment horizontal="justify" vertical="center"/>
    </xf>
    <xf numFmtId="0" fontId="24" fillId="2" borderId="18" xfId="55" applyFont="1" applyFill="1" applyBorder="1" applyAlignment="1">
      <alignment horizontal="left" vertical="center"/>
    </xf>
    <xf numFmtId="0" fontId="24" fillId="2" borderId="19" xfId="55" applyFont="1" applyFill="1" applyBorder="1" applyAlignment="1">
      <alignment horizontal="center" vertical="center"/>
    </xf>
    <xf numFmtId="0" fontId="24" fillId="2" borderId="19" xfId="53" applyFont="1" applyFill="1" applyBorder="1" applyAlignment="1">
      <alignment wrapText="1"/>
    </xf>
    <xf numFmtId="4" fontId="46" fillId="2" borderId="19" xfId="53" applyNumberFormat="1" applyFont="1" applyFill="1" applyBorder="1" applyAlignment="1">
      <alignment horizontal="right" vertical="center" wrapText="1" readingOrder="1"/>
    </xf>
    <xf numFmtId="4" fontId="46" fillId="2" borderId="20" xfId="53" applyNumberFormat="1" applyFont="1" applyFill="1" applyBorder="1" applyAlignment="1">
      <alignment horizontal="right" vertical="center" wrapText="1" readingOrder="1"/>
    </xf>
    <xf numFmtId="39" fontId="24" fillId="2" borderId="13" xfId="54" applyNumberFormat="1" applyFont="1" applyFill="1" applyBorder="1" applyAlignment="1">
      <alignment horizontal="right"/>
    </xf>
    <xf numFmtId="39" fontId="24" fillId="2" borderId="14" xfId="54" applyNumberFormat="1" applyFont="1" applyFill="1" applyBorder="1" applyAlignment="1">
      <alignment horizontal="right"/>
    </xf>
    <xf numFmtId="0" fontId="23" fillId="2" borderId="34" xfId="53" applyFont="1" applyFill="1" applyBorder="1" applyAlignment="1">
      <alignment wrapText="1"/>
    </xf>
    <xf numFmtId="39" fontId="23" fillId="2" borderId="34" xfId="54" applyNumberFormat="1" applyFont="1" applyFill="1" applyBorder="1" applyAlignment="1">
      <alignment horizontal="right"/>
    </xf>
    <xf numFmtId="39" fontId="23" fillId="2" borderId="35" xfId="54" applyNumberFormat="1" applyFont="1" applyFill="1" applyBorder="1" applyAlignment="1">
      <alignment horizontal="right"/>
    </xf>
    <xf numFmtId="39" fontId="23" fillId="2" borderId="16" xfId="54" applyNumberFormat="1" applyFont="1" applyFill="1" applyBorder="1" applyAlignment="1">
      <alignment horizontal="right"/>
    </xf>
    <xf numFmtId="39" fontId="23" fillId="2" borderId="17" xfId="54" applyNumberFormat="1" applyFont="1" applyFill="1" applyBorder="1" applyAlignment="1">
      <alignment horizontal="right"/>
    </xf>
    <xf numFmtId="0" fontId="23" fillId="2" borderId="34" xfId="55" applyFont="1" applyFill="1" applyBorder="1" applyAlignment="1">
      <alignment horizontal="center" vertical="center"/>
    </xf>
    <xf numFmtId="0" fontId="23" fillId="2" borderId="33" xfId="55" applyFont="1" applyFill="1" applyBorder="1" applyAlignment="1">
      <alignment horizontal="left" vertical="center"/>
    </xf>
    <xf numFmtId="0" fontId="24" fillId="2" borderId="22" xfId="53" applyFont="1" applyFill="1" applyBorder="1" applyAlignment="1">
      <alignment wrapText="1"/>
    </xf>
    <xf numFmtId="39" fontId="24" fillId="2" borderId="16" xfId="54" applyNumberFormat="1" applyFont="1" applyFill="1" applyBorder="1" applyAlignment="1">
      <alignment horizontal="right"/>
    </xf>
    <xf numFmtId="39" fontId="24" fillId="2" borderId="17" xfId="54" applyNumberFormat="1" applyFont="1" applyFill="1" applyBorder="1" applyAlignment="1">
      <alignment horizontal="right"/>
    </xf>
    <xf numFmtId="39" fontId="23" fillId="2" borderId="19" xfId="54" applyNumberFormat="1" applyFont="1" applyFill="1" applyBorder="1" applyAlignment="1">
      <alignment horizontal="right"/>
    </xf>
    <xf numFmtId="39" fontId="23" fillId="2" borderId="20" xfId="54" applyNumberFormat="1" applyFont="1" applyFill="1" applyBorder="1" applyAlignment="1">
      <alignment horizontal="right"/>
    </xf>
    <xf numFmtId="39" fontId="45" fillId="2" borderId="22" xfId="54" applyNumberFormat="1" applyFont="1" applyFill="1" applyBorder="1" applyAlignment="1">
      <alignment horizontal="right"/>
    </xf>
    <xf numFmtId="0" fontId="37" fillId="2" borderId="15" xfId="55" applyFont="1" applyFill="1" applyBorder="1" applyAlignment="1">
      <alignment horizontal="left" vertical="center"/>
    </xf>
    <xf numFmtId="0" fontId="37" fillId="2" borderId="16" xfId="55" applyFont="1" applyFill="1" applyBorder="1" applyAlignment="1">
      <alignment horizontal="center" vertical="center"/>
    </xf>
    <xf numFmtId="0" fontId="37" fillId="2" borderId="16" xfId="53" applyFont="1" applyFill="1" applyBorder="1" applyAlignment="1">
      <alignment wrapText="1"/>
    </xf>
    <xf numFmtId="4" fontId="47" fillId="2" borderId="16" xfId="53" applyNumberFormat="1" applyFont="1" applyFill="1" applyBorder="1" applyAlignment="1">
      <alignment horizontal="left" vertical="center" wrapText="1" readingOrder="1"/>
    </xf>
    <xf numFmtId="4" fontId="23" fillId="2" borderId="0" xfId="53" applyNumberFormat="1" applyFont="1" applyFill="1" applyBorder="1"/>
    <xf numFmtId="49" fontId="24" fillId="2" borderId="15" xfId="55" applyNumberFormat="1" applyFont="1" applyFill="1" applyBorder="1" applyAlignment="1">
      <alignment horizontal="left" vertical="center"/>
    </xf>
    <xf numFmtId="0" fontId="23" fillId="2" borderId="16" xfId="53" applyFont="1" applyFill="1" applyBorder="1"/>
    <xf numFmtId="0" fontId="23" fillId="2" borderId="19" xfId="53" applyFont="1" applyFill="1" applyBorder="1"/>
    <xf numFmtId="0" fontId="23" fillId="2" borderId="13" xfId="53" applyFont="1" applyFill="1" applyBorder="1" applyAlignment="1">
      <alignment wrapText="1"/>
    </xf>
    <xf numFmtId="39" fontId="24" fillId="2" borderId="30" xfId="54" applyNumberFormat="1" applyFont="1" applyFill="1" applyBorder="1" applyAlignment="1">
      <alignment horizontal="right"/>
    </xf>
    <xf numFmtId="39" fontId="24" fillId="2" borderId="37" xfId="54" applyNumberFormat="1" applyFont="1" applyFill="1" applyBorder="1" applyAlignment="1">
      <alignment horizontal="right"/>
    </xf>
    <xf numFmtId="0" fontId="23" fillId="2" borderId="1" xfId="53" applyFont="1" applyFill="1" applyBorder="1"/>
    <xf numFmtId="0" fontId="23" fillId="2" borderId="2" xfId="53" applyFont="1" applyFill="1" applyBorder="1"/>
    <xf numFmtId="0" fontId="23" fillId="2" borderId="2" xfId="53" applyFont="1" applyFill="1" applyBorder="1" applyAlignment="1">
      <alignment wrapText="1"/>
    </xf>
    <xf numFmtId="164" fontId="23" fillId="2" borderId="2" xfId="54" applyFont="1" applyFill="1" applyBorder="1"/>
    <xf numFmtId="4" fontId="23" fillId="2" borderId="2" xfId="54" applyNumberFormat="1" applyFont="1" applyFill="1" applyBorder="1"/>
    <xf numFmtId="164" fontId="23" fillId="2" borderId="3" xfId="54" applyFont="1" applyFill="1" applyBorder="1"/>
    <xf numFmtId="4" fontId="23" fillId="2" borderId="0" xfId="54" applyNumberFormat="1" applyFont="1" applyFill="1" applyBorder="1"/>
    <xf numFmtId="0" fontId="37" fillId="2" borderId="4" xfId="57" applyFont="1" applyFill="1" applyBorder="1"/>
    <xf numFmtId="0" fontId="37" fillId="2" borderId="0" xfId="57" applyFont="1" applyFill="1" applyBorder="1"/>
    <xf numFmtId="0" fontId="37" fillId="2" borderId="0" xfId="57" applyFont="1" applyFill="1" applyBorder="1" applyAlignment="1">
      <alignment wrapText="1"/>
    </xf>
    <xf numFmtId="164" fontId="37" fillId="2" borderId="0" xfId="58" applyFont="1" applyFill="1" applyBorder="1"/>
    <xf numFmtId="164" fontId="37" fillId="2" borderId="5" xfId="58" applyFont="1" applyFill="1" applyBorder="1"/>
    <xf numFmtId="0" fontId="23" fillId="2" borderId="4" xfId="57" applyFont="1" applyFill="1" applyBorder="1"/>
    <xf numFmtId="0" fontId="23" fillId="2" borderId="0" xfId="57" applyFont="1" applyFill="1" applyBorder="1"/>
    <xf numFmtId="0" fontId="23" fillId="2" borderId="0" xfId="57" applyFont="1" applyFill="1" applyBorder="1" applyAlignment="1">
      <alignment wrapText="1"/>
    </xf>
    <xf numFmtId="164" fontId="23" fillId="2" borderId="0" xfId="58" applyFont="1" applyFill="1" applyBorder="1"/>
    <xf numFmtId="164" fontId="23" fillId="2" borderId="5" xfId="58" applyFont="1" applyFill="1" applyBorder="1"/>
    <xf numFmtId="39" fontId="23" fillId="2" borderId="0" xfId="53" applyNumberFormat="1" applyFont="1" applyFill="1" applyBorder="1"/>
    <xf numFmtId="0" fontId="24" fillId="2" borderId="0" xfId="53" applyFont="1" applyFill="1" applyBorder="1" applyAlignment="1">
      <alignment wrapText="1"/>
    </xf>
    <xf numFmtId="164" fontId="24" fillId="2" borderId="0" xfId="54" applyFont="1" applyFill="1" applyBorder="1"/>
    <xf numFmtId="0" fontId="23" fillId="2" borderId="27" xfId="53" applyFont="1" applyFill="1" applyBorder="1"/>
    <xf numFmtId="0" fontId="23" fillId="2" borderId="28" xfId="53" applyFont="1" applyFill="1" applyBorder="1"/>
    <xf numFmtId="0" fontId="24" fillId="2" borderId="28" xfId="53" applyFont="1" applyFill="1" applyBorder="1" applyAlignment="1">
      <alignment wrapText="1"/>
    </xf>
    <xf numFmtId="164" fontId="24" fillId="2" borderId="28" xfId="54" applyFont="1" applyFill="1" applyBorder="1"/>
    <xf numFmtId="164" fontId="23" fillId="2" borderId="28" xfId="54" applyFont="1" applyFill="1" applyBorder="1"/>
    <xf numFmtId="164" fontId="23" fillId="2" borderId="29" xfId="54" applyFont="1" applyFill="1" applyBorder="1"/>
    <xf numFmtId="0" fontId="23" fillId="2" borderId="0" xfId="54" applyNumberFormat="1" applyFont="1" applyFill="1" applyBorder="1"/>
    <xf numFmtId="0" fontId="23" fillId="0" borderId="0" xfId="57" applyFont="1" applyFill="1" applyBorder="1"/>
    <xf numFmtId="0" fontId="23" fillId="0" borderId="0" xfId="57" applyFont="1" applyFill="1" applyBorder="1" applyAlignment="1">
      <alignment horizontal="center"/>
    </xf>
    <xf numFmtId="4" fontId="23" fillId="0" borderId="0" xfId="57" applyNumberFormat="1" applyFont="1" applyFill="1" applyBorder="1"/>
    <xf numFmtId="164" fontId="23" fillId="0" borderId="0" xfId="58" applyFont="1" applyFill="1" applyBorder="1"/>
    <xf numFmtId="0" fontId="23" fillId="0" borderId="1" xfId="57" applyFont="1" applyFill="1" applyBorder="1"/>
    <xf numFmtId="0" fontId="23" fillId="0" borderId="2" xfId="57" applyFont="1" applyFill="1" applyBorder="1" applyAlignment="1">
      <alignment horizontal="center"/>
    </xf>
    <xf numFmtId="0" fontId="23" fillId="0" borderId="2" xfId="57" applyFont="1" applyFill="1" applyBorder="1"/>
    <xf numFmtId="4" fontId="23" fillId="0" borderId="2" xfId="57" applyNumberFormat="1" applyFont="1" applyFill="1" applyBorder="1"/>
    <xf numFmtId="164" fontId="23" fillId="0" borderId="2" xfId="58" applyFont="1" applyFill="1" applyBorder="1"/>
    <xf numFmtId="164" fontId="23" fillId="0" borderId="3" xfId="58" applyFont="1" applyFill="1" applyBorder="1"/>
    <xf numFmtId="0" fontId="24" fillId="2" borderId="0" xfId="57" applyFont="1" applyFill="1" applyBorder="1"/>
    <xf numFmtId="0" fontId="24" fillId="0" borderId="0" xfId="57" applyFont="1" applyFill="1" applyBorder="1"/>
    <xf numFmtId="0" fontId="23" fillId="0" borderId="4" xfId="57" applyFont="1" applyFill="1" applyBorder="1"/>
    <xf numFmtId="164" fontId="23" fillId="0" borderId="5" xfId="58" applyFont="1" applyFill="1" applyBorder="1"/>
    <xf numFmtId="0" fontId="24" fillId="0" borderId="4" xfId="57" applyFont="1" applyFill="1" applyBorder="1"/>
    <xf numFmtId="14" fontId="23" fillId="0" borderId="5" xfId="58" applyNumberFormat="1" applyFont="1" applyFill="1" applyBorder="1"/>
    <xf numFmtId="0" fontId="23" fillId="0" borderId="27" xfId="57" applyFont="1" applyFill="1" applyBorder="1"/>
    <xf numFmtId="0" fontId="23" fillId="0" borderId="28" xfId="57" applyFont="1" applyFill="1" applyBorder="1" applyAlignment="1">
      <alignment horizontal="center"/>
    </xf>
    <xf numFmtId="0" fontId="23" fillId="0" borderId="28" xfId="57" applyFont="1" applyFill="1" applyBorder="1"/>
    <xf numFmtId="4" fontId="23" fillId="0" borderId="28" xfId="57" applyNumberFormat="1" applyFont="1" applyFill="1" applyBorder="1"/>
    <xf numFmtId="164" fontId="23" fillId="0" borderId="28" xfId="58" applyFont="1" applyFill="1" applyBorder="1"/>
    <xf numFmtId="164" fontId="23" fillId="0" borderId="29" xfId="58" applyFont="1" applyFill="1" applyBorder="1"/>
    <xf numFmtId="0" fontId="24" fillId="2" borderId="30" xfId="57" applyFont="1" applyFill="1" applyBorder="1" applyAlignment="1">
      <alignment horizontal="center" vertical="center" wrapText="1"/>
    </xf>
    <xf numFmtId="0" fontId="24" fillId="2" borderId="31" xfId="57" applyFont="1" applyFill="1" applyBorder="1" applyAlignment="1">
      <alignment horizontal="center" vertical="center" wrapText="1"/>
    </xf>
    <xf numFmtId="164" fontId="35" fillId="0" borderId="22" xfId="58" applyFont="1" applyFill="1" applyBorder="1" applyAlignment="1">
      <alignment horizontal="center" vertical="center" wrapText="1"/>
    </xf>
    <xf numFmtId="4" fontId="35" fillId="0" borderId="22" xfId="58" applyNumberFormat="1" applyFont="1" applyFill="1" applyBorder="1" applyAlignment="1">
      <alignment horizontal="center" vertical="center" wrapText="1"/>
    </xf>
    <xf numFmtId="164" fontId="35" fillId="0" borderId="23" xfId="58" applyFont="1" applyFill="1" applyBorder="1" applyAlignment="1">
      <alignment horizontal="center" vertical="center" wrapText="1"/>
    </xf>
    <xf numFmtId="0" fontId="25" fillId="2" borderId="21" xfId="57" applyFont="1" applyFill="1" applyBorder="1" applyAlignment="1">
      <alignment horizontal="left"/>
    </xf>
    <xf numFmtId="0" fontId="25" fillId="2" borderId="22" xfId="57" applyFont="1" applyFill="1" applyBorder="1" applyAlignment="1">
      <alignment horizontal="center"/>
    </xf>
    <xf numFmtId="0" fontId="25" fillId="2" borderId="22" xfId="57" applyFont="1" applyFill="1" applyBorder="1" applyAlignment="1">
      <alignment horizontal="left"/>
    </xf>
    <xf numFmtId="164" fontId="25" fillId="2" borderId="22" xfId="57" applyNumberFormat="1" applyFont="1" applyFill="1" applyBorder="1" applyAlignment="1">
      <alignment horizontal="right"/>
    </xf>
    <xf numFmtId="4" fontId="25" fillId="2" borderId="22" xfId="57" applyNumberFormat="1" applyFont="1" applyFill="1" applyBorder="1" applyAlignment="1">
      <alignment horizontal="right"/>
    </xf>
    <xf numFmtId="0" fontId="25" fillId="2" borderId="22" xfId="57" applyFont="1" applyFill="1" applyBorder="1" applyAlignment="1">
      <alignment horizontal="right"/>
    </xf>
    <xf numFmtId="164" fontId="25" fillId="2" borderId="23" xfId="57" applyNumberFormat="1" applyFont="1" applyFill="1" applyBorder="1" applyAlignment="1">
      <alignment horizontal="right"/>
    </xf>
    <xf numFmtId="9" fontId="24" fillId="2" borderId="0" xfId="59" applyFont="1" applyFill="1" applyBorder="1"/>
    <xf numFmtId="0" fontId="25" fillId="2" borderId="24" xfId="57" applyFont="1" applyFill="1" applyBorder="1" applyAlignment="1">
      <alignment horizontal="left"/>
    </xf>
    <xf numFmtId="0" fontId="25" fillId="2" borderId="25" xfId="57" applyFont="1" applyFill="1" applyBorder="1" applyAlignment="1">
      <alignment horizontal="center"/>
    </xf>
    <xf numFmtId="0" fontId="25" fillId="2" borderId="25" xfId="57" applyFont="1" applyFill="1" applyBorder="1" applyAlignment="1">
      <alignment horizontal="left"/>
    </xf>
    <xf numFmtId="39" fontId="25" fillId="2" borderId="25" xfId="58" applyNumberFormat="1" applyFont="1" applyFill="1" applyBorder="1" applyAlignment="1">
      <alignment horizontal="right"/>
    </xf>
    <xf numFmtId="4" fontId="25" fillId="2" borderId="25" xfId="58" applyNumberFormat="1" applyFont="1" applyFill="1" applyBorder="1" applyAlignment="1">
      <alignment horizontal="right"/>
    </xf>
    <xf numFmtId="164" fontId="25" fillId="2" borderId="25" xfId="58" applyFont="1" applyFill="1" applyBorder="1" applyAlignment="1">
      <alignment horizontal="right"/>
    </xf>
    <xf numFmtId="4" fontId="25" fillId="2" borderId="26" xfId="58" applyNumberFormat="1" applyFont="1" applyFill="1" applyBorder="1" applyAlignment="1">
      <alignment horizontal="right"/>
    </xf>
    <xf numFmtId="0" fontId="25" fillId="2" borderId="15" xfId="57" applyFont="1" applyFill="1" applyBorder="1" applyAlignment="1">
      <alignment horizontal="left"/>
    </xf>
    <xf numFmtId="0" fontId="25" fillId="2" borderId="16" xfId="57" applyFont="1" applyFill="1" applyBorder="1" applyAlignment="1">
      <alignment horizontal="center"/>
    </xf>
    <xf numFmtId="0" fontId="25" fillId="2" borderId="16" xfId="57" applyFont="1" applyFill="1" applyBorder="1" applyAlignment="1">
      <alignment horizontal="left"/>
    </xf>
    <xf numFmtId="39" fontId="25" fillId="2" borderId="16" xfId="58" applyNumberFormat="1" applyFont="1" applyFill="1" applyBorder="1" applyAlignment="1">
      <alignment horizontal="right"/>
    </xf>
    <xf numFmtId="4" fontId="25" fillId="2" borderId="16" xfId="58" applyNumberFormat="1" applyFont="1" applyFill="1" applyBorder="1" applyAlignment="1">
      <alignment horizontal="right"/>
    </xf>
    <xf numFmtId="164" fontId="25" fillId="2" borderId="16" xfId="58" applyFont="1" applyFill="1" applyBorder="1" applyAlignment="1">
      <alignment horizontal="right"/>
    </xf>
    <xf numFmtId="4" fontId="25" fillId="2" borderId="17" xfId="58" applyNumberFormat="1" applyFont="1" applyFill="1" applyBorder="1" applyAlignment="1">
      <alignment horizontal="right"/>
    </xf>
    <xf numFmtId="0" fontId="26" fillId="2" borderId="15" xfId="57" applyFont="1" applyFill="1" applyBorder="1" applyAlignment="1">
      <alignment horizontal="left"/>
    </xf>
    <xf numFmtId="0" fontId="26" fillId="2" borderId="16" xfId="57" applyFont="1" applyFill="1" applyBorder="1" applyAlignment="1">
      <alignment horizontal="center"/>
    </xf>
    <xf numFmtId="0" fontId="26" fillId="2" borderId="16" xfId="57" applyFont="1" applyFill="1" applyBorder="1"/>
    <xf numFmtId="4" fontId="26" fillId="2" borderId="16" xfId="58" applyNumberFormat="1" applyFont="1" applyFill="1" applyBorder="1" applyAlignment="1">
      <alignment horizontal="right"/>
    </xf>
    <xf numFmtId="39" fontId="26" fillId="2" borderId="16" xfId="58" applyNumberFormat="1" applyFont="1" applyFill="1" applyBorder="1" applyAlignment="1">
      <alignment horizontal="right"/>
    </xf>
    <xf numFmtId="164" fontId="26" fillId="2" borderId="16" xfId="58" applyFont="1" applyFill="1" applyBorder="1" applyAlignment="1">
      <alignment horizontal="right"/>
    </xf>
    <xf numFmtId="4" fontId="26" fillId="2" borderId="17" xfId="58" applyNumberFormat="1" applyFont="1" applyFill="1" applyBorder="1" applyAlignment="1">
      <alignment horizontal="right"/>
    </xf>
    <xf numFmtId="9" fontId="23" fillId="2" borderId="0" xfId="59" applyFont="1" applyFill="1" applyBorder="1"/>
    <xf numFmtId="4" fontId="23" fillId="2" borderId="0" xfId="57" applyNumberFormat="1" applyFont="1" applyFill="1" applyBorder="1"/>
    <xf numFmtId="39" fontId="26" fillId="2" borderId="17" xfId="58" applyNumberFormat="1" applyFont="1" applyFill="1" applyBorder="1" applyAlignment="1">
      <alignment horizontal="right"/>
    </xf>
    <xf numFmtId="0" fontId="26" fillId="2" borderId="33" xfId="57" applyFont="1" applyFill="1" applyBorder="1" applyAlignment="1">
      <alignment horizontal="left"/>
    </xf>
    <xf numFmtId="0" fontId="26" fillId="2" borderId="34" xfId="57" applyFont="1" applyFill="1" applyBorder="1" applyAlignment="1">
      <alignment horizontal="center"/>
    </xf>
    <xf numFmtId="0" fontId="26" fillId="2" borderId="34" xfId="57" applyFont="1" applyFill="1" applyBorder="1"/>
    <xf numFmtId="39" fontId="26" fillId="2" borderId="34" xfId="58" applyNumberFormat="1" applyFont="1" applyFill="1" applyBorder="1" applyAlignment="1">
      <alignment horizontal="right"/>
    </xf>
    <xf numFmtId="4" fontId="26" fillId="2" borderId="34" xfId="58" applyNumberFormat="1" applyFont="1" applyFill="1" applyBorder="1" applyAlignment="1">
      <alignment horizontal="right"/>
    </xf>
    <xf numFmtId="0" fontId="26" fillId="2" borderId="34" xfId="57" applyFont="1" applyFill="1" applyBorder="1" applyAlignment="1">
      <alignment horizontal="right"/>
    </xf>
    <xf numFmtId="4" fontId="26" fillId="2" borderId="35" xfId="58" applyNumberFormat="1" applyFont="1" applyFill="1" applyBorder="1" applyAlignment="1">
      <alignment horizontal="right"/>
    </xf>
    <xf numFmtId="164" fontId="25" fillId="2" borderId="21" xfId="58" applyFont="1" applyFill="1" applyBorder="1"/>
    <xf numFmtId="0" fontId="25" fillId="2" borderId="22" xfId="57" applyFont="1" applyFill="1" applyBorder="1" applyAlignment="1">
      <alignment wrapText="1"/>
    </xf>
    <xf numFmtId="164" fontId="25" fillId="2" borderId="22" xfId="58" applyFont="1" applyFill="1" applyBorder="1" applyAlignment="1">
      <alignment horizontal="right"/>
    </xf>
    <xf numFmtId="39" fontId="25" fillId="2" borderId="22" xfId="58" applyNumberFormat="1" applyFont="1" applyFill="1" applyBorder="1" applyAlignment="1">
      <alignment horizontal="right"/>
    </xf>
    <xf numFmtId="4" fontId="25" fillId="2" borderId="22" xfId="58" applyNumberFormat="1" applyFont="1" applyFill="1" applyBorder="1" applyAlignment="1">
      <alignment horizontal="right"/>
    </xf>
    <xf numFmtId="164" fontId="25" fillId="2" borderId="23" xfId="58" applyFont="1" applyFill="1" applyBorder="1" applyAlignment="1">
      <alignment horizontal="right"/>
    </xf>
    <xf numFmtId="0" fontId="25" fillId="2" borderId="12" xfId="57" applyFont="1" applyFill="1" applyBorder="1" applyAlignment="1">
      <alignment horizontal="left"/>
    </xf>
    <xf numFmtId="0" fontId="25" fillId="2" borderId="13" xfId="57" applyFont="1" applyFill="1" applyBorder="1" applyAlignment="1">
      <alignment horizontal="center"/>
    </xf>
    <xf numFmtId="0" fontId="25" fillId="2" borderId="13" xfId="57" applyFont="1" applyFill="1" applyBorder="1" applyAlignment="1">
      <alignment wrapText="1"/>
    </xf>
    <xf numFmtId="164" fontId="25" fillId="2" borderId="13" xfId="58" applyFont="1" applyFill="1" applyBorder="1" applyAlignment="1">
      <alignment horizontal="right"/>
    </xf>
    <xf numFmtId="4" fontId="25" fillId="2" borderId="13" xfId="58" applyNumberFormat="1" applyFont="1" applyFill="1" applyBorder="1" applyAlignment="1">
      <alignment horizontal="right"/>
    </xf>
    <xf numFmtId="39" fontId="25" fillId="2" borderId="13" xfId="58" applyNumberFormat="1" applyFont="1" applyFill="1" applyBorder="1" applyAlignment="1">
      <alignment horizontal="right"/>
    </xf>
    <xf numFmtId="4" fontId="25" fillId="2" borderId="14" xfId="58" applyNumberFormat="1" applyFont="1" applyFill="1" applyBorder="1" applyAlignment="1">
      <alignment horizontal="right"/>
    </xf>
    <xf numFmtId="0" fontId="25" fillId="2" borderId="16" xfId="57" applyFont="1" applyFill="1" applyBorder="1" applyAlignment="1">
      <alignment wrapText="1"/>
    </xf>
    <xf numFmtId="0" fontId="26" fillId="2" borderId="16" xfId="57" applyFont="1" applyFill="1" applyBorder="1" applyAlignment="1">
      <alignment wrapText="1"/>
    </xf>
    <xf numFmtId="164" fontId="7" fillId="2" borderId="45" xfId="58" applyFont="1" applyFill="1" applyBorder="1" applyAlignment="1">
      <alignment horizontal="left" wrapText="1"/>
    </xf>
    <xf numFmtId="0" fontId="26" fillId="2" borderId="18" xfId="57" applyFont="1" applyFill="1" applyBorder="1" applyAlignment="1">
      <alignment horizontal="left"/>
    </xf>
    <xf numFmtId="0" fontId="26" fillId="2" borderId="19" xfId="57" applyFont="1" applyFill="1" applyBorder="1" applyAlignment="1">
      <alignment horizontal="center"/>
    </xf>
    <xf numFmtId="0" fontId="26" fillId="2" borderId="19" xfId="57" applyFont="1" applyFill="1" applyBorder="1" applyAlignment="1">
      <alignment wrapText="1"/>
    </xf>
    <xf numFmtId="164" fontId="26" fillId="2" borderId="19" xfId="58" applyFont="1" applyFill="1" applyBorder="1" applyAlignment="1">
      <alignment horizontal="right"/>
    </xf>
    <xf numFmtId="4" fontId="26" fillId="2" borderId="19" xfId="58" applyNumberFormat="1" applyFont="1" applyFill="1" applyBorder="1" applyAlignment="1">
      <alignment horizontal="right"/>
    </xf>
    <xf numFmtId="39" fontId="26" fillId="2" borderId="19" xfId="58" applyNumberFormat="1" applyFont="1" applyFill="1" applyBorder="1" applyAlignment="1">
      <alignment horizontal="right"/>
    </xf>
    <xf numFmtId="4" fontId="26" fillId="2" borderId="20" xfId="58" applyNumberFormat="1" applyFont="1" applyFill="1" applyBorder="1" applyAlignment="1">
      <alignment horizontal="right"/>
    </xf>
    <xf numFmtId="0" fontId="26" fillId="2" borderId="0" xfId="57" applyFont="1" applyFill="1" applyBorder="1" applyAlignment="1">
      <alignment horizontal="left"/>
    </xf>
    <xf numFmtId="0" fontId="26" fillId="2" borderId="0" xfId="57" applyFont="1" applyFill="1" applyBorder="1" applyAlignment="1">
      <alignment horizontal="center"/>
    </xf>
    <xf numFmtId="0" fontId="26" fillId="2" borderId="0" xfId="57" applyFont="1" applyFill="1" applyBorder="1" applyAlignment="1">
      <alignment wrapText="1"/>
    </xf>
    <xf numFmtId="164" fontId="26" fillId="2" borderId="0" xfId="58" applyFont="1" applyFill="1" applyBorder="1" applyAlignment="1">
      <alignment horizontal="right"/>
    </xf>
    <xf numFmtId="4" fontId="26" fillId="2" borderId="0" xfId="58" applyNumberFormat="1" applyFont="1" applyFill="1" applyBorder="1" applyAlignment="1">
      <alignment horizontal="right"/>
    </xf>
    <xf numFmtId="39" fontId="26" fillId="2" borderId="0" xfId="58" applyNumberFormat="1" applyFont="1" applyFill="1" applyBorder="1" applyAlignment="1">
      <alignment horizontal="right"/>
    </xf>
    <xf numFmtId="0" fontId="23" fillId="2" borderId="0" xfId="57" applyFont="1" applyFill="1" applyBorder="1" applyAlignment="1">
      <alignment horizontal="left"/>
    </xf>
    <xf numFmtId="0" fontId="23" fillId="2" borderId="0" xfId="57" applyFont="1" applyFill="1" applyBorder="1" applyAlignment="1">
      <alignment horizontal="center"/>
    </xf>
    <xf numFmtId="164" fontId="23" fillId="2" borderId="0" xfId="58" applyFont="1" applyFill="1" applyBorder="1" applyAlignment="1">
      <alignment horizontal="right"/>
    </xf>
    <xf numFmtId="4" fontId="23" fillId="2" borderId="0" xfId="58" applyNumberFormat="1" applyFont="1" applyFill="1" applyBorder="1" applyAlignment="1">
      <alignment horizontal="right"/>
    </xf>
    <xf numFmtId="39" fontId="23" fillId="2" borderId="0" xfId="58" applyNumberFormat="1" applyFont="1" applyFill="1" applyBorder="1" applyAlignment="1">
      <alignment horizontal="right"/>
    </xf>
    <xf numFmtId="0" fontId="24" fillId="2" borderId="4" xfId="57" applyFont="1" applyFill="1" applyBorder="1"/>
    <xf numFmtId="164" fontId="23" fillId="2" borderId="0" xfId="57" applyNumberFormat="1" applyFont="1" applyFill="1" applyBorder="1"/>
    <xf numFmtId="14" fontId="23" fillId="2" borderId="5" xfId="58" applyNumberFormat="1" applyFont="1" applyFill="1" applyBorder="1"/>
    <xf numFmtId="0" fontId="23" fillId="2" borderId="27" xfId="57" applyFont="1" applyFill="1" applyBorder="1"/>
    <xf numFmtId="0" fontId="23" fillId="2" borderId="28" xfId="57" applyFont="1" applyFill="1" applyBorder="1" applyAlignment="1">
      <alignment horizontal="center"/>
    </xf>
    <xf numFmtId="0" fontId="23" fillId="2" borderId="28" xfId="57" applyFont="1" applyFill="1" applyBorder="1"/>
    <xf numFmtId="4" fontId="23" fillId="2" borderId="28" xfId="57" applyNumberFormat="1" applyFont="1" applyFill="1" applyBorder="1"/>
    <xf numFmtId="164" fontId="23" fillId="2" borderId="28" xfId="58" applyFont="1" applyFill="1" applyBorder="1"/>
    <xf numFmtId="164" fontId="23" fillId="2" borderId="29" xfId="58" applyFont="1" applyFill="1" applyBorder="1"/>
    <xf numFmtId="164" fontId="35" fillId="2" borderId="31" xfId="58" applyFont="1" applyFill="1" applyBorder="1" applyAlignment="1">
      <alignment horizontal="center" vertical="center" wrapText="1"/>
    </xf>
    <xf numFmtId="4" fontId="35" fillId="2" borderId="31" xfId="58" applyNumberFormat="1" applyFont="1" applyFill="1" applyBorder="1" applyAlignment="1">
      <alignment horizontal="center" vertical="center" wrapText="1"/>
    </xf>
    <xf numFmtId="164" fontId="35" fillId="2" borderId="32" xfId="58" applyFont="1" applyFill="1" applyBorder="1" applyAlignment="1">
      <alignment horizontal="center" vertical="center" wrapText="1"/>
    </xf>
    <xf numFmtId="0" fontId="25" fillId="2" borderId="24" xfId="57" applyFont="1" applyFill="1" applyBorder="1" applyAlignment="1">
      <alignment horizontal="left" wrapText="1"/>
    </xf>
    <xf numFmtId="0" fontId="25" fillId="2" borderId="25" xfId="57" applyFont="1" applyFill="1" applyBorder="1" applyAlignment="1">
      <alignment horizontal="center" wrapText="1"/>
    </xf>
    <xf numFmtId="0" fontId="25" fillId="2" borderId="25" xfId="57" applyFont="1" applyFill="1" applyBorder="1" applyAlignment="1">
      <alignment wrapText="1"/>
    </xf>
    <xf numFmtId="164" fontId="25" fillId="2" borderId="25" xfId="58" applyFont="1" applyFill="1" applyBorder="1" applyAlignment="1">
      <alignment horizontal="right" wrapText="1"/>
    </xf>
    <xf numFmtId="39" fontId="25" fillId="2" borderId="25" xfId="58" applyNumberFormat="1" applyFont="1" applyFill="1" applyBorder="1" applyAlignment="1">
      <alignment horizontal="right" wrapText="1"/>
    </xf>
    <xf numFmtId="39" fontId="25" fillId="2" borderId="26" xfId="58" applyNumberFormat="1" applyFont="1" applyFill="1" applyBorder="1" applyAlignment="1">
      <alignment horizontal="right"/>
    </xf>
    <xf numFmtId="0" fontId="24" fillId="2" borderId="0" xfId="57" applyFont="1" applyFill="1" applyBorder="1" applyAlignment="1">
      <alignment wrapText="1"/>
    </xf>
    <xf numFmtId="0" fontId="25" fillId="2" borderId="15" xfId="57" applyFont="1" applyFill="1" applyBorder="1" applyAlignment="1">
      <alignment horizontal="left" wrapText="1"/>
    </xf>
    <xf numFmtId="0" fontId="25" fillId="2" borderId="16" xfId="57" applyFont="1" applyFill="1" applyBorder="1" applyAlignment="1">
      <alignment horizontal="center" wrapText="1"/>
    </xf>
    <xf numFmtId="164" fontId="25" fillId="2" borderId="16" xfId="58" applyFont="1" applyFill="1" applyBorder="1" applyAlignment="1">
      <alignment horizontal="right" wrapText="1"/>
    </xf>
    <xf numFmtId="39" fontId="25" fillId="2" borderId="16" xfId="58" applyNumberFormat="1" applyFont="1" applyFill="1" applyBorder="1" applyAlignment="1">
      <alignment horizontal="right" wrapText="1"/>
    </xf>
    <xf numFmtId="39" fontId="25" fillId="2" borderId="17" xfId="58" applyNumberFormat="1" applyFont="1" applyFill="1" applyBorder="1" applyAlignment="1">
      <alignment horizontal="right"/>
    </xf>
    <xf numFmtId="0" fontId="26" fillId="2" borderId="15" xfId="57" applyFont="1" applyFill="1" applyBorder="1" applyAlignment="1">
      <alignment horizontal="left" wrapText="1"/>
    </xf>
    <xf numFmtId="0" fontId="26" fillId="2" borderId="16" xfId="57" applyFont="1" applyFill="1" applyBorder="1" applyAlignment="1">
      <alignment horizontal="center" wrapText="1"/>
    </xf>
    <xf numFmtId="164" fontId="26" fillId="2" borderId="16" xfId="58" applyFont="1" applyFill="1" applyBorder="1" applyAlignment="1">
      <alignment horizontal="right" wrapText="1"/>
    </xf>
    <xf numFmtId="39" fontId="26" fillId="2" borderId="16" xfId="58" applyNumberFormat="1" applyFont="1" applyFill="1" applyBorder="1" applyAlignment="1">
      <alignment horizontal="right" wrapText="1"/>
    </xf>
    <xf numFmtId="39" fontId="24" fillId="2" borderId="0" xfId="57" applyNumberFormat="1" applyFont="1" applyFill="1" applyBorder="1" applyAlignment="1">
      <alignment wrapText="1"/>
    </xf>
    <xf numFmtId="164" fontId="25" fillId="2" borderId="17" xfId="58" applyFont="1" applyFill="1" applyBorder="1" applyAlignment="1">
      <alignment horizontal="right" wrapText="1"/>
    </xf>
    <xf numFmtId="39" fontId="36" fillId="2" borderId="16" xfId="58" applyNumberFormat="1" applyFont="1" applyFill="1" applyBorder="1" applyAlignment="1">
      <alignment horizontal="right"/>
    </xf>
    <xf numFmtId="39" fontId="36" fillId="2" borderId="17" xfId="58" applyNumberFormat="1" applyFont="1" applyFill="1" applyBorder="1" applyAlignment="1">
      <alignment horizontal="right"/>
    </xf>
    <xf numFmtId="164" fontId="23" fillId="2" borderId="0" xfId="57" applyNumberFormat="1" applyFont="1" applyFill="1" applyBorder="1" applyAlignment="1">
      <alignment wrapText="1"/>
    </xf>
    <xf numFmtId="0" fontId="26" fillId="2" borderId="18" xfId="57" applyFont="1" applyFill="1" applyBorder="1" applyAlignment="1">
      <alignment horizontal="left" wrapText="1"/>
    </xf>
    <xf numFmtId="0" fontId="26" fillId="2" borderId="19" xfId="57" applyFont="1" applyFill="1" applyBorder="1" applyAlignment="1">
      <alignment horizontal="center" wrapText="1"/>
    </xf>
    <xf numFmtId="164" fontId="26" fillId="2" borderId="19" xfId="58" applyFont="1" applyFill="1" applyBorder="1" applyAlignment="1">
      <alignment horizontal="right" wrapText="1"/>
    </xf>
    <xf numFmtId="39" fontId="26" fillId="2" borderId="19" xfId="58" applyNumberFormat="1" applyFont="1" applyFill="1" applyBorder="1" applyAlignment="1">
      <alignment horizontal="right" wrapText="1"/>
    </xf>
    <xf numFmtId="4" fontId="26" fillId="2" borderId="19" xfId="58" applyNumberFormat="1" applyFont="1" applyFill="1" applyBorder="1" applyAlignment="1">
      <alignment horizontal="right" wrapText="1"/>
    </xf>
    <xf numFmtId="39" fontId="26" fillId="2" borderId="20" xfId="58" applyNumberFormat="1" applyFont="1" applyFill="1" applyBorder="1" applyAlignment="1">
      <alignment horizontal="right"/>
    </xf>
    <xf numFmtId="39" fontId="23" fillId="2" borderId="0" xfId="57" applyNumberFormat="1" applyFont="1" applyFill="1" applyBorder="1" applyAlignment="1">
      <alignment wrapText="1"/>
    </xf>
    <xf numFmtId="164" fontId="25" fillId="2" borderId="9" xfId="58" applyFont="1" applyFill="1" applyBorder="1"/>
    <xf numFmtId="164" fontId="25" fillId="2" borderId="10" xfId="58" applyFont="1" applyFill="1" applyBorder="1" applyAlignment="1">
      <alignment horizontal="right"/>
    </xf>
    <xf numFmtId="164" fontId="25" fillId="2" borderId="10" xfId="58" applyFont="1" applyFill="1" applyBorder="1"/>
    <xf numFmtId="164" fontId="25" fillId="2" borderId="43" xfId="58" applyFont="1" applyFill="1" applyBorder="1"/>
    <xf numFmtId="0" fontId="23" fillId="2" borderId="1" xfId="57" applyFont="1" applyFill="1" applyBorder="1"/>
    <xf numFmtId="0" fontId="23" fillId="2" borderId="2" xfId="57" applyFont="1" applyFill="1" applyBorder="1" applyAlignment="1">
      <alignment horizontal="center"/>
    </xf>
    <xf numFmtId="0" fontId="23" fillId="2" borderId="2" xfId="57" applyFont="1" applyFill="1" applyBorder="1"/>
    <xf numFmtId="164" fontId="23" fillId="2" borderId="2" xfId="58" applyFont="1" applyFill="1" applyBorder="1"/>
    <xf numFmtId="4" fontId="23" fillId="2" borderId="2" xfId="58" applyNumberFormat="1" applyFont="1" applyFill="1" applyBorder="1" applyAlignment="1">
      <alignment horizontal="right"/>
    </xf>
    <xf numFmtId="164" fontId="23" fillId="2" borderId="3" xfId="58" applyFont="1" applyFill="1" applyBorder="1"/>
    <xf numFmtId="0" fontId="27" fillId="2" borderId="4" xfId="57" applyFont="1" applyFill="1" applyBorder="1"/>
    <xf numFmtId="0" fontId="27" fillId="2" borderId="0" xfId="57" applyFont="1" applyFill="1" applyBorder="1" applyAlignment="1">
      <alignment horizontal="center"/>
    </xf>
    <xf numFmtId="0" fontId="27" fillId="2" borderId="0" xfId="57" applyFont="1" applyFill="1" applyBorder="1"/>
    <xf numFmtId="164" fontId="27" fillId="2" borderId="0" xfId="58" applyFont="1" applyFill="1" applyBorder="1"/>
    <xf numFmtId="164" fontId="27" fillId="2" borderId="5" xfId="58" applyFont="1" applyFill="1" applyBorder="1"/>
    <xf numFmtId="0" fontId="33" fillId="2" borderId="0" xfId="57" applyFont="1" applyFill="1" applyBorder="1"/>
    <xf numFmtId="164" fontId="33" fillId="2" borderId="0" xfId="58" applyFont="1" applyFill="1" applyBorder="1"/>
    <xf numFmtId="164" fontId="35" fillId="2" borderId="0" xfId="58" applyFont="1" applyFill="1" applyBorder="1"/>
    <xf numFmtId="164" fontId="33" fillId="2" borderId="5" xfId="58" applyFont="1" applyFill="1" applyBorder="1"/>
    <xf numFmtId="0" fontId="28" fillId="2" borderId="4" xfId="57" applyFont="1" applyFill="1" applyBorder="1"/>
    <xf numFmtId="0" fontId="28" fillId="2" borderId="0" xfId="57" applyFont="1" applyFill="1" applyBorder="1"/>
    <xf numFmtId="0" fontId="28" fillId="2" borderId="5" xfId="57" applyFont="1" applyFill="1" applyBorder="1"/>
    <xf numFmtId="164" fontId="24" fillId="2" borderId="0" xfId="58" applyFont="1" applyFill="1" applyBorder="1"/>
    <xf numFmtId="164" fontId="28" fillId="2" borderId="0" xfId="58" applyFont="1" applyFill="1" applyBorder="1"/>
    <xf numFmtId="4" fontId="28" fillId="2" borderId="0" xfId="58" applyNumberFormat="1" applyFont="1" applyFill="1" applyBorder="1" applyAlignment="1">
      <alignment horizontal="right"/>
    </xf>
    <xf numFmtId="164" fontId="28" fillId="2" borderId="5" xfId="58" applyFont="1" applyFill="1" applyBorder="1"/>
    <xf numFmtId="0" fontId="28" fillId="2" borderId="0" xfId="57" applyFont="1" applyFill="1" applyBorder="1" applyAlignment="1"/>
    <xf numFmtId="0" fontId="28" fillId="2" borderId="0" xfId="57" applyFont="1" applyFill="1" applyBorder="1" applyAlignment="1">
      <alignment horizontal="left"/>
    </xf>
    <xf numFmtId="0" fontId="33" fillId="2" borderId="28" xfId="57" applyFont="1" applyFill="1" applyBorder="1"/>
    <xf numFmtId="4" fontId="33" fillId="2" borderId="28" xfId="57" applyNumberFormat="1" applyFont="1" applyFill="1" applyBorder="1"/>
    <xf numFmtId="164" fontId="33" fillId="2" borderId="28" xfId="58" applyFont="1" applyFill="1" applyBorder="1"/>
    <xf numFmtId="164" fontId="33" fillId="2" borderId="29" xfId="58" applyFont="1" applyFill="1" applyBorder="1"/>
    <xf numFmtId="4" fontId="23" fillId="2" borderId="0" xfId="57" applyNumberFormat="1" applyFont="1" applyFill="1" applyBorder="1" applyAlignment="1">
      <alignment horizontal="right"/>
    </xf>
    <xf numFmtId="0" fontId="23" fillId="2" borderId="5" xfId="57" applyFont="1" applyFill="1" applyBorder="1"/>
    <xf numFmtId="164" fontId="24" fillId="2" borderId="31" xfId="58" applyFont="1" applyFill="1" applyBorder="1" applyAlignment="1">
      <alignment horizontal="center" vertical="center" wrapText="1"/>
    </xf>
    <xf numFmtId="4" fontId="24" fillId="2" borderId="31" xfId="58" applyNumberFormat="1" applyFont="1" applyFill="1" applyBorder="1" applyAlignment="1">
      <alignment horizontal="center" vertical="center" wrapText="1"/>
    </xf>
    <xf numFmtId="164" fontId="24" fillId="2" borderId="32" xfId="58" applyFont="1" applyFill="1" applyBorder="1" applyAlignment="1">
      <alignment horizontal="center" vertical="center" wrapText="1"/>
    </xf>
    <xf numFmtId="164" fontId="25" fillId="2" borderId="38" xfId="57" applyNumberFormat="1" applyFont="1" applyFill="1" applyBorder="1" applyAlignment="1">
      <alignment horizontal="center"/>
    </xf>
    <xf numFmtId="4" fontId="26" fillId="2" borderId="36" xfId="57" applyNumberFormat="1" applyFont="1" applyFill="1" applyBorder="1" applyAlignment="1">
      <alignment horizontal="right"/>
    </xf>
    <xf numFmtId="164" fontId="25" fillId="2" borderId="39" xfId="57" applyNumberFormat="1" applyFont="1" applyFill="1" applyBorder="1" applyAlignment="1">
      <alignment horizontal="center"/>
    </xf>
    <xf numFmtId="164" fontId="25" fillId="2" borderId="23" xfId="57" applyNumberFormat="1" applyFont="1" applyFill="1" applyBorder="1" applyAlignment="1">
      <alignment horizontal="center"/>
    </xf>
    <xf numFmtId="0" fontId="25" fillId="2" borderId="13" xfId="57" applyFont="1" applyFill="1" applyBorder="1"/>
    <xf numFmtId="39" fontId="25" fillId="2" borderId="14" xfId="58" applyNumberFormat="1" applyFont="1" applyFill="1" applyBorder="1" applyAlignment="1">
      <alignment horizontal="right"/>
    </xf>
    <xf numFmtId="39" fontId="24" fillId="2" borderId="0" xfId="57" applyNumberFormat="1" applyFont="1" applyFill="1" applyBorder="1"/>
    <xf numFmtId="0" fontId="25" fillId="2" borderId="16" xfId="57" applyFont="1" applyFill="1" applyBorder="1"/>
    <xf numFmtId="4" fontId="26" fillId="2" borderId="16" xfId="57" applyNumberFormat="1" applyFont="1" applyFill="1" applyBorder="1" applyAlignment="1">
      <alignment horizontal="right"/>
    </xf>
    <xf numFmtId="39" fontId="23" fillId="2" borderId="0" xfId="57" applyNumberFormat="1" applyFont="1" applyFill="1" applyBorder="1"/>
    <xf numFmtId="0" fontId="23" fillId="2" borderId="16" xfId="57" applyFont="1" applyFill="1" applyBorder="1" applyAlignment="1">
      <alignment wrapText="1"/>
    </xf>
    <xf numFmtId="164" fontId="26" fillId="2" borderId="34" xfId="58" applyFont="1" applyFill="1" applyBorder="1" applyAlignment="1">
      <alignment horizontal="right"/>
    </xf>
    <xf numFmtId="39" fontId="26" fillId="2" borderId="35" xfId="58" applyNumberFormat="1" applyFont="1" applyFill="1" applyBorder="1" applyAlignment="1">
      <alignment horizontal="right"/>
    </xf>
    <xf numFmtId="164" fontId="25" fillId="2" borderId="17" xfId="58" applyFont="1" applyFill="1" applyBorder="1" applyAlignment="1">
      <alignment horizontal="right"/>
    </xf>
    <xf numFmtId="0" fontId="26" fillId="2" borderId="0" xfId="57" applyFont="1" applyFill="1" applyBorder="1"/>
    <xf numFmtId="4" fontId="26" fillId="2" borderId="0" xfId="57" applyNumberFormat="1" applyFont="1" applyFill="1" applyBorder="1" applyAlignment="1">
      <alignment horizontal="right"/>
    </xf>
    <xf numFmtId="4" fontId="23" fillId="2" borderId="28" xfId="58" applyNumberFormat="1" applyFont="1" applyFill="1" applyBorder="1" applyAlignment="1">
      <alignment horizontal="right"/>
    </xf>
    <xf numFmtId="4" fontId="26" fillId="2" borderId="16" xfId="57" applyNumberFormat="1" applyFont="1" applyFill="1" applyBorder="1" applyAlignment="1">
      <alignment horizontal="right" wrapText="1"/>
    </xf>
    <xf numFmtId="39" fontId="26" fillId="2" borderId="17" xfId="58" applyNumberFormat="1" applyFont="1" applyFill="1" applyBorder="1" applyAlignment="1">
      <alignment horizontal="right" wrapText="1"/>
    </xf>
    <xf numFmtId="4" fontId="25" fillId="2" borderId="16" xfId="57" applyNumberFormat="1" applyFont="1" applyFill="1" applyBorder="1" applyAlignment="1">
      <alignment horizontal="right"/>
    </xf>
    <xf numFmtId="0" fontId="26" fillId="2" borderId="19" xfId="57" applyFont="1" applyFill="1" applyBorder="1"/>
    <xf numFmtId="4" fontId="26" fillId="2" borderId="19" xfId="57" applyNumberFormat="1" applyFont="1" applyFill="1" applyBorder="1" applyAlignment="1">
      <alignment horizontal="right"/>
    </xf>
    <xf numFmtId="0" fontId="24" fillId="2" borderId="27" xfId="57" applyFont="1" applyFill="1" applyBorder="1"/>
    <xf numFmtId="164" fontId="24" fillId="2" borderId="41" xfId="58" applyFont="1" applyFill="1" applyBorder="1" applyAlignment="1">
      <alignment horizontal="center" vertical="center" wrapText="1"/>
    </xf>
    <xf numFmtId="4" fontId="24" fillId="2" borderId="41" xfId="58" applyNumberFormat="1" applyFont="1" applyFill="1" applyBorder="1" applyAlignment="1">
      <alignment horizontal="center" vertical="center" wrapText="1"/>
    </xf>
    <xf numFmtId="164" fontId="24" fillId="2" borderId="42" xfId="58" applyFont="1" applyFill="1" applyBorder="1" applyAlignment="1">
      <alignment horizontal="center" vertical="center" wrapText="1"/>
    </xf>
    <xf numFmtId="0" fontId="25" fillId="2" borderId="25" xfId="57" applyFont="1" applyFill="1" applyBorder="1"/>
    <xf numFmtId="4" fontId="25" fillId="2" borderId="25" xfId="57" applyNumberFormat="1" applyFont="1" applyFill="1" applyBorder="1" applyAlignment="1">
      <alignment horizontal="right"/>
    </xf>
    <xf numFmtId="4" fontId="26" fillId="2" borderId="34" xfId="57" applyNumberFormat="1" applyFont="1" applyFill="1" applyBorder="1" applyAlignment="1">
      <alignment horizontal="right"/>
    </xf>
    <xf numFmtId="0" fontId="25" fillId="2" borderId="21" xfId="57" applyFont="1" applyFill="1" applyBorder="1"/>
    <xf numFmtId="0" fontId="25" fillId="2" borderId="22" xfId="57" applyFont="1" applyFill="1" applyBorder="1"/>
    <xf numFmtId="4" fontId="26" fillId="2" borderId="22" xfId="57" applyNumberFormat="1" applyFont="1" applyFill="1" applyBorder="1" applyAlignment="1">
      <alignment horizontal="right"/>
    </xf>
    <xf numFmtId="39" fontId="25" fillId="2" borderId="23" xfId="58" applyNumberFormat="1" applyFont="1" applyFill="1" applyBorder="1" applyAlignment="1">
      <alignment horizontal="right"/>
    </xf>
    <xf numFmtId="0" fontId="36" fillId="2" borderId="15" xfId="57" applyFont="1" applyFill="1" applyBorder="1" applyAlignment="1">
      <alignment horizontal="left"/>
    </xf>
    <xf numFmtId="0" fontId="36" fillId="2" borderId="16" xfId="57" applyFont="1" applyFill="1" applyBorder="1" applyAlignment="1">
      <alignment horizontal="center"/>
    </xf>
    <xf numFmtId="0" fontId="36" fillId="2" borderId="16" xfId="57" applyFont="1" applyFill="1" applyBorder="1" applyAlignment="1">
      <alignment wrapText="1"/>
    </xf>
    <xf numFmtId="4" fontId="26" fillId="2" borderId="19" xfId="57" applyNumberFormat="1" applyFont="1" applyFill="1" applyBorder="1" applyAlignment="1">
      <alignment horizontal="right" wrapText="1"/>
    </xf>
    <xf numFmtId="39" fontId="26" fillId="2" borderId="20" xfId="58" applyNumberFormat="1" applyFont="1" applyFill="1" applyBorder="1" applyAlignment="1">
      <alignment horizontal="right" wrapText="1"/>
    </xf>
    <xf numFmtId="39" fontId="25" fillId="2" borderId="43" xfId="58" applyNumberFormat="1" applyFont="1" applyFill="1" applyBorder="1" applyAlignment="1">
      <alignment horizontal="right"/>
    </xf>
    <xf numFmtId="4" fontId="25" fillId="2" borderId="43" xfId="58" applyNumberFormat="1" applyFont="1" applyFill="1" applyBorder="1" applyAlignment="1">
      <alignment horizontal="right"/>
    </xf>
    <xf numFmtId="39" fontId="27" fillId="2" borderId="0" xfId="57" applyNumberFormat="1" applyFont="1" applyFill="1" applyBorder="1"/>
    <xf numFmtId="0" fontId="27" fillId="2" borderId="5" xfId="57" applyFont="1" applyFill="1" applyBorder="1"/>
    <xf numFmtId="0" fontId="23" fillId="2" borderId="0" xfId="60" applyFont="1" applyFill="1" applyBorder="1"/>
    <xf numFmtId="0" fontId="23" fillId="2" borderId="0" xfId="60" applyFont="1" applyFill="1" applyBorder="1" applyAlignment="1">
      <alignment wrapText="1"/>
    </xf>
    <xf numFmtId="164" fontId="23" fillId="2" borderId="0" xfId="61" applyFont="1" applyFill="1" applyBorder="1"/>
    <xf numFmtId="0" fontId="24" fillId="2" borderId="0" xfId="60" applyFont="1" applyFill="1" applyBorder="1"/>
    <xf numFmtId="0" fontId="23" fillId="2" borderId="4" xfId="60" applyFont="1" applyFill="1" applyBorder="1"/>
    <xf numFmtId="164" fontId="23" fillId="2" borderId="5" xfId="61" applyFont="1" applyFill="1" applyBorder="1"/>
    <xf numFmtId="0" fontId="24" fillId="2" borderId="4" xfId="60" applyFont="1" applyFill="1" applyBorder="1"/>
    <xf numFmtId="14" fontId="23" fillId="2" borderId="5" xfId="61" applyNumberFormat="1" applyFont="1" applyFill="1" applyBorder="1"/>
    <xf numFmtId="0" fontId="23" fillId="2" borderId="27" xfId="60" applyFont="1" applyFill="1" applyBorder="1"/>
    <xf numFmtId="0" fontId="23" fillId="2" borderId="28" xfId="60" applyFont="1" applyFill="1" applyBorder="1"/>
    <xf numFmtId="0" fontId="23" fillId="2" borderId="28" xfId="60" applyFont="1" applyFill="1" applyBorder="1" applyAlignment="1">
      <alignment wrapText="1"/>
    </xf>
    <xf numFmtId="164" fontId="23" fillId="2" borderId="28" xfId="61" applyFont="1" applyFill="1" applyBorder="1"/>
    <xf numFmtId="164" fontId="23" fillId="2" borderId="29" xfId="61" applyFont="1" applyFill="1" applyBorder="1"/>
    <xf numFmtId="0" fontId="24" fillId="2" borderId="1" xfId="60" applyFont="1" applyFill="1" applyBorder="1"/>
    <xf numFmtId="0" fontId="23" fillId="2" borderId="2" xfId="60" applyFont="1" applyFill="1" applyBorder="1"/>
    <xf numFmtId="0" fontId="23" fillId="2" borderId="2" xfId="60" applyFont="1" applyFill="1" applyBorder="1" applyAlignment="1">
      <alignment wrapText="1"/>
    </xf>
    <xf numFmtId="164" fontId="23" fillId="2" borderId="2" xfId="61" applyFont="1" applyFill="1" applyBorder="1"/>
    <xf numFmtId="164" fontId="23" fillId="2" borderId="3" xfId="61" applyFont="1" applyFill="1" applyBorder="1"/>
    <xf numFmtId="0" fontId="24" fillId="2" borderId="21" xfId="62" applyFont="1" applyFill="1" applyBorder="1" applyAlignment="1">
      <alignment horizontal="center" vertical="center" wrapText="1"/>
    </xf>
    <xf numFmtId="0" fontId="24" fillId="2" borderId="22" xfId="62" applyFont="1" applyFill="1" applyBorder="1" applyAlignment="1">
      <alignment horizontal="center" vertical="center" wrapText="1"/>
    </xf>
    <xf numFmtId="164" fontId="24" fillId="2" borderId="22" xfId="63" applyFont="1" applyFill="1" applyBorder="1" applyAlignment="1">
      <alignment horizontal="center" vertical="center" wrapText="1"/>
    </xf>
    <xf numFmtId="164" fontId="24" fillId="2" borderId="23" xfId="63" applyFont="1" applyFill="1" applyBorder="1" applyAlignment="1">
      <alignment horizontal="center" vertical="center" wrapText="1"/>
    </xf>
    <xf numFmtId="0" fontId="25" fillId="2" borderId="21" xfId="62" applyFont="1" applyFill="1" applyBorder="1" applyAlignment="1">
      <alignment horizontal="left" vertical="center"/>
    </xf>
    <xf numFmtId="0" fontId="25" fillId="2" borderId="22" xfId="62" applyFont="1" applyFill="1" applyBorder="1" applyAlignment="1">
      <alignment horizontal="center" vertical="center"/>
    </xf>
    <xf numFmtId="0" fontId="25" fillId="2" borderId="22" xfId="60" applyFont="1" applyFill="1" applyBorder="1" applyAlignment="1">
      <alignment horizontal="left" wrapText="1"/>
    </xf>
    <xf numFmtId="39" fontId="25" fillId="2" borderId="22" xfId="61" applyNumberFormat="1" applyFont="1" applyFill="1" applyBorder="1" applyAlignment="1">
      <alignment horizontal="right"/>
    </xf>
    <xf numFmtId="39" fontId="25" fillId="2" borderId="23" xfId="61" applyNumberFormat="1" applyFont="1" applyFill="1" applyBorder="1" applyAlignment="1">
      <alignment horizontal="right"/>
    </xf>
    <xf numFmtId="0" fontId="25" fillId="2" borderId="12" xfId="62" applyFont="1" applyFill="1" applyBorder="1" applyAlignment="1">
      <alignment horizontal="left" vertical="center"/>
    </xf>
    <xf numFmtId="0" fontId="25" fillId="2" borderId="13" xfId="62" applyFont="1" applyFill="1" applyBorder="1" applyAlignment="1">
      <alignment horizontal="center" vertical="center"/>
    </xf>
    <xf numFmtId="0" fontId="25" fillId="2" borderId="13" xfId="60" applyFont="1" applyFill="1" applyBorder="1" applyAlignment="1">
      <alignment wrapText="1"/>
    </xf>
    <xf numFmtId="4" fontId="43" fillId="2" borderId="13" xfId="60" applyNumberFormat="1" applyFont="1" applyFill="1" applyBorder="1" applyAlignment="1">
      <alignment horizontal="right" vertical="center" wrapText="1" readingOrder="1"/>
    </xf>
    <xf numFmtId="4" fontId="43" fillId="2" borderId="14" xfId="60" applyNumberFormat="1" applyFont="1" applyFill="1" applyBorder="1" applyAlignment="1">
      <alignment horizontal="right" vertical="center" wrapText="1" readingOrder="1"/>
    </xf>
    <xf numFmtId="0" fontId="25" fillId="2" borderId="15" xfId="62" applyFont="1" applyFill="1" applyBorder="1" applyAlignment="1">
      <alignment horizontal="left" vertical="center"/>
    </xf>
    <xf numFmtId="0" fontId="25" fillId="2" borderId="16" xfId="62" applyFont="1" applyFill="1" applyBorder="1" applyAlignment="1">
      <alignment horizontal="center" vertical="center"/>
    </xf>
    <xf numFmtId="0" fontId="25" fillId="2" borderId="16" xfId="60" applyFont="1" applyFill="1" applyBorder="1" applyAlignment="1">
      <alignment wrapText="1"/>
    </xf>
    <xf numFmtId="4" fontId="43" fillId="2" borderId="16" xfId="60" applyNumberFormat="1" applyFont="1" applyFill="1" applyBorder="1" applyAlignment="1">
      <alignment horizontal="right" vertical="center" wrapText="1" readingOrder="1"/>
    </xf>
    <xf numFmtId="4" fontId="43" fillId="2" borderId="17" xfId="60" applyNumberFormat="1" applyFont="1" applyFill="1" applyBorder="1" applyAlignment="1">
      <alignment horizontal="right" vertical="center" wrapText="1" readingOrder="1"/>
    </xf>
    <xf numFmtId="0" fontId="26" fillId="2" borderId="15" xfId="62" applyFont="1" applyFill="1" applyBorder="1" applyAlignment="1">
      <alignment horizontal="left" vertical="center"/>
    </xf>
    <xf numFmtId="0" fontId="26" fillId="2" borderId="16" xfId="62" applyFont="1" applyFill="1" applyBorder="1" applyAlignment="1">
      <alignment horizontal="center" vertical="center"/>
    </xf>
    <xf numFmtId="0" fontId="26" fillId="2" borderId="16" xfId="60" applyFont="1" applyFill="1" applyBorder="1" applyAlignment="1">
      <alignment wrapText="1"/>
    </xf>
    <xf numFmtId="4" fontId="29" fillId="2" borderId="16" xfId="60" applyNumberFormat="1" applyFont="1" applyFill="1" applyBorder="1" applyAlignment="1">
      <alignment horizontal="right" vertical="center" wrapText="1" readingOrder="1"/>
    </xf>
    <xf numFmtId="4" fontId="29" fillId="2" borderId="17" xfId="60" applyNumberFormat="1" applyFont="1" applyFill="1" applyBorder="1" applyAlignment="1">
      <alignment horizontal="right" vertical="center" wrapText="1" readingOrder="1"/>
    </xf>
    <xf numFmtId="4" fontId="30" fillId="2" borderId="16" xfId="60" applyNumberFormat="1" applyFont="1" applyFill="1" applyBorder="1" applyAlignment="1">
      <alignment horizontal="right" vertical="center" wrapText="1" readingOrder="1"/>
    </xf>
    <xf numFmtId="4" fontId="44" fillId="2" borderId="16" xfId="60" applyNumberFormat="1" applyFont="1" applyFill="1" applyBorder="1" applyAlignment="1">
      <alignment horizontal="right" vertical="center" wrapText="1" readingOrder="1"/>
    </xf>
    <xf numFmtId="4" fontId="30" fillId="2" borderId="17" xfId="60" applyNumberFormat="1" applyFont="1" applyFill="1" applyBorder="1" applyAlignment="1">
      <alignment horizontal="right" vertical="center" wrapText="1" readingOrder="1"/>
    </xf>
    <xf numFmtId="4" fontId="31" fillId="2" borderId="16" xfId="60" applyNumberFormat="1" applyFont="1" applyFill="1" applyBorder="1" applyAlignment="1">
      <alignment horizontal="right" vertical="center" wrapText="1" readingOrder="1"/>
    </xf>
    <xf numFmtId="4" fontId="44" fillId="2" borderId="17" xfId="60" applyNumberFormat="1" applyFont="1" applyFill="1" applyBorder="1" applyAlignment="1">
      <alignment horizontal="right" vertical="center" wrapText="1" readingOrder="1"/>
    </xf>
    <xf numFmtId="0" fontId="26" fillId="2" borderId="18" xfId="62" applyFont="1" applyFill="1" applyBorder="1" applyAlignment="1">
      <alignment horizontal="left" vertical="center"/>
    </xf>
    <xf numFmtId="0" fontId="26" fillId="2" borderId="19" xfId="62" applyFont="1" applyFill="1" applyBorder="1" applyAlignment="1">
      <alignment horizontal="center" vertical="center"/>
    </xf>
    <xf numFmtId="0" fontId="26" fillId="2" borderId="19" xfId="60" applyFont="1" applyFill="1" applyBorder="1" applyAlignment="1">
      <alignment wrapText="1"/>
    </xf>
    <xf numFmtId="4" fontId="29" fillId="2" borderId="19" xfId="60" applyNumberFormat="1" applyFont="1" applyFill="1" applyBorder="1" applyAlignment="1">
      <alignment horizontal="right" vertical="center" wrapText="1" readingOrder="1"/>
    </xf>
    <xf numFmtId="4" fontId="29" fillId="2" borderId="20" xfId="60" applyNumberFormat="1" applyFont="1" applyFill="1" applyBorder="1" applyAlignment="1">
      <alignment horizontal="right" vertical="center" wrapText="1" readingOrder="1"/>
    </xf>
    <xf numFmtId="0" fontId="26" fillId="2" borderId="0" xfId="60" applyFont="1" applyFill="1" applyBorder="1" applyAlignment="1">
      <alignment horizontal="left"/>
    </xf>
    <xf numFmtId="0" fontId="26" fillId="2" borderId="0" xfId="60" applyFont="1" applyFill="1" applyBorder="1"/>
    <xf numFmtId="0" fontId="26" fillId="2" borderId="0" xfId="60" applyFont="1" applyFill="1" applyBorder="1" applyAlignment="1">
      <alignment wrapText="1"/>
    </xf>
    <xf numFmtId="4" fontId="29" fillId="2" borderId="0" xfId="60" applyNumberFormat="1" applyFont="1" applyFill="1" applyBorder="1" applyAlignment="1">
      <alignment horizontal="right" vertical="center" wrapText="1" readingOrder="1"/>
    </xf>
    <xf numFmtId="39" fontId="26" fillId="2" borderId="0" xfId="61" applyNumberFormat="1" applyFont="1" applyFill="1" applyBorder="1" applyAlignment="1">
      <alignment horizontal="right"/>
    </xf>
    <xf numFmtId="0" fontId="29" fillId="2" borderId="0" xfId="60" applyNumberFormat="1" applyFont="1" applyFill="1" applyBorder="1" applyAlignment="1">
      <alignment horizontal="right" vertical="center" wrapText="1" readingOrder="1"/>
    </xf>
    <xf numFmtId="4" fontId="32" fillId="2" borderId="0" xfId="60" applyNumberFormat="1" applyFont="1" applyFill="1" applyBorder="1" applyAlignment="1">
      <alignment vertical="top" wrapText="1" readingOrder="1"/>
    </xf>
    <xf numFmtId="0" fontId="24" fillId="2" borderId="6" xfId="60" applyFont="1" applyFill="1" applyBorder="1"/>
    <xf numFmtId="0" fontId="23" fillId="2" borderId="7" xfId="60" applyFont="1" applyFill="1" applyBorder="1"/>
    <xf numFmtId="0" fontId="23" fillId="2" borderId="7" xfId="60" applyFont="1" applyFill="1" applyBorder="1" applyAlignment="1">
      <alignment wrapText="1"/>
    </xf>
    <xf numFmtId="164" fontId="23" fillId="2" borderId="7" xfId="61" applyFont="1" applyFill="1" applyBorder="1"/>
    <xf numFmtId="164" fontId="23" fillId="2" borderId="8" xfId="61" applyFont="1" applyFill="1" applyBorder="1"/>
    <xf numFmtId="0" fontId="25" fillId="2" borderId="25" xfId="60" applyFont="1" applyFill="1" applyBorder="1" applyAlignment="1">
      <alignment wrapText="1"/>
    </xf>
    <xf numFmtId="4" fontId="43" fillId="2" borderId="25" xfId="60" applyNumberFormat="1" applyFont="1" applyFill="1" applyBorder="1" applyAlignment="1">
      <alignment horizontal="right" vertical="center" wrapText="1" readingOrder="1"/>
    </xf>
    <xf numFmtId="4" fontId="43" fillId="2" borderId="26" xfId="60" applyNumberFormat="1" applyFont="1" applyFill="1" applyBorder="1" applyAlignment="1">
      <alignment horizontal="right" vertical="center" wrapText="1" readingOrder="1"/>
    </xf>
    <xf numFmtId="0" fontId="36" fillId="2" borderId="0" xfId="60" applyFont="1" applyFill="1" applyBorder="1" applyAlignment="1">
      <alignment horizontal="justify" vertical="center"/>
    </xf>
    <xf numFmtId="0" fontId="25" fillId="2" borderId="18" xfId="62" applyFont="1" applyFill="1" applyBorder="1" applyAlignment="1">
      <alignment horizontal="left" vertical="center"/>
    </xf>
    <xf numFmtId="0" fontId="25" fillId="2" borderId="19" xfId="62" applyFont="1" applyFill="1" applyBorder="1" applyAlignment="1">
      <alignment horizontal="center" vertical="center"/>
    </xf>
    <xf numFmtId="0" fontId="25" fillId="2" borderId="19" xfId="60" applyFont="1" applyFill="1" applyBorder="1" applyAlignment="1">
      <alignment wrapText="1"/>
    </xf>
    <xf numFmtId="4" fontId="43" fillId="2" borderId="19" xfId="60" applyNumberFormat="1" applyFont="1" applyFill="1" applyBorder="1" applyAlignment="1">
      <alignment horizontal="right" vertical="center" wrapText="1" readingOrder="1"/>
    </xf>
    <xf numFmtId="4" fontId="43" fillId="2" borderId="20" xfId="60" applyNumberFormat="1" applyFont="1" applyFill="1" applyBorder="1" applyAlignment="1">
      <alignment horizontal="right" vertical="center" wrapText="1" readingOrder="1"/>
    </xf>
    <xf numFmtId="39" fontId="25" fillId="2" borderId="13" xfId="61" applyNumberFormat="1" applyFont="1" applyFill="1" applyBorder="1" applyAlignment="1">
      <alignment horizontal="right"/>
    </xf>
    <xf numFmtId="39" fontId="25" fillId="2" borderId="14" xfId="61" applyNumberFormat="1" applyFont="1" applyFill="1" applyBorder="1" applyAlignment="1">
      <alignment horizontal="right"/>
    </xf>
    <xf numFmtId="0" fontId="26" fillId="2" borderId="34" xfId="60" applyFont="1" applyFill="1" applyBorder="1" applyAlignment="1">
      <alignment wrapText="1"/>
    </xf>
    <xf numFmtId="39" fontId="26" fillId="2" borderId="34" xfId="61" applyNumberFormat="1" applyFont="1" applyFill="1" applyBorder="1" applyAlignment="1">
      <alignment horizontal="right"/>
    </xf>
    <xf numFmtId="39" fontId="26" fillId="2" borderId="35" xfId="61" applyNumberFormat="1" applyFont="1" applyFill="1" applyBorder="1" applyAlignment="1">
      <alignment horizontal="right"/>
    </xf>
    <xf numFmtId="39" fontId="26" fillId="2" borderId="16" xfId="61" applyNumberFormat="1" applyFont="1" applyFill="1" applyBorder="1" applyAlignment="1">
      <alignment horizontal="right"/>
    </xf>
    <xf numFmtId="39" fontId="26" fillId="2" borderId="17" xfId="61" applyNumberFormat="1" applyFont="1" applyFill="1" applyBorder="1" applyAlignment="1">
      <alignment horizontal="right"/>
    </xf>
    <xf numFmtId="0" fontId="26" fillId="2" borderId="34" xfId="62" applyFont="1" applyFill="1" applyBorder="1" applyAlignment="1">
      <alignment horizontal="center" vertical="center"/>
    </xf>
    <xf numFmtId="0" fontId="26" fillId="2" borderId="33" xfId="62" applyFont="1" applyFill="1" applyBorder="1" applyAlignment="1">
      <alignment horizontal="left" vertical="center"/>
    </xf>
    <xf numFmtId="0" fontId="25" fillId="2" borderId="22" xfId="60" applyFont="1" applyFill="1" applyBorder="1" applyAlignment="1">
      <alignment wrapText="1"/>
    </xf>
    <xf numFmtId="39" fontId="25" fillId="2" borderId="16" xfId="61" applyNumberFormat="1" applyFont="1" applyFill="1" applyBorder="1" applyAlignment="1">
      <alignment horizontal="right"/>
    </xf>
    <xf numFmtId="39" fontId="25" fillId="2" borderId="17" xfId="61" applyNumberFormat="1" applyFont="1" applyFill="1" applyBorder="1" applyAlignment="1">
      <alignment horizontal="right"/>
    </xf>
    <xf numFmtId="39" fontId="26" fillId="2" borderId="19" xfId="61" applyNumberFormat="1" applyFont="1" applyFill="1" applyBorder="1" applyAlignment="1">
      <alignment horizontal="right"/>
    </xf>
    <xf numFmtId="39" fontId="26" fillId="2" borderId="20" xfId="61" applyNumberFormat="1" applyFont="1" applyFill="1" applyBorder="1" applyAlignment="1">
      <alignment horizontal="right"/>
    </xf>
    <xf numFmtId="165" fontId="23" fillId="2" borderId="0" xfId="60" applyNumberFormat="1" applyFont="1" applyFill="1" applyBorder="1"/>
    <xf numFmtId="0" fontId="36" fillId="2" borderId="15" xfId="62" applyFont="1" applyFill="1" applyBorder="1" applyAlignment="1">
      <alignment horizontal="left" vertical="center"/>
    </xf>
    <xf numFmtId="0" fontId="36" fillId="2" borderId="16" xfId="62" applyFont="1" applyFill="1" applyBorder="1" applyAlignment="1">
      <alignment horizontal="center" vertical="center"/>
    </xf>
    <xf numFmtId="0" fontId="36" fillId="2" borderId="16" xfId="60" applyFont="1" applyFill="1" applyBorder="1" applyAlignment="1">
      <alignment wrapText="1"/>
    </xf>
    <xf numFmtId="4" fontId="23" fillId="2" borderId="0" xfId="60" applyNumberFormat="1" applyFont="1" applyFill="1" applyBorder="1"/>
    <xf numFmtId="0" fontId="24" fillId="2" borderId="0" xfId="60" applyFont="1" applyFill="1" applyBorder="1" applyAlignment="1">
      <alignment horizontal="center"/>
    </xf>
    <xf numFmtId="14" fontId="23" fillId="2" borderId="0" xfId="61" applyNumberFormat="1" applyFont="1" applyFill="1" applyBorder="1"/>
    <xf numFmtId="49" fontId="25" fillId="2" borderId="15" xfId="62" applyNumberFormat="1" applyFont="1" applyFill="1" applyBorder="1" applyAlignment="1">
      <alignment horizontal="left" vertical="center"/>
    </xf>
    <xf numFmtId="0" fontId="26" fillId="2" borderId="16" xfId="60" applyFont="1" applyFill="1" applyBorder="1"/>
    <xf numFmtId="0" fontId="26" fillId="2" borderId="19" xfId="60" applyFont="1" applyFill="1" applyBorder="1"/>
    <xf numFmtId="0" fontId="33" fillId="2" borderId="0" xfId="60" applyFont="1" applyFill="1" applyBorder="1"/>
    <xf numFmtId="0" fontId="33" fillId="2" borderId="0" xfId="60" applyFont="1" applyFill="1" applyBorder="1" applyAlignment="1">
      <alignment wrapText="1"/>
    </xf>
    <xf numFmtId="164" fontId="33" fillId="2" borderId="0" xfId="61" applyFont="1" applyFill="1" applyBorder="1"/>
    <xf numFmtId="0" fontId="26" fillId="2" borderId="13" xfId="60" applyFont="1" applyFill="1" applyBorder="1" applyAlignment="1">
      <alignment wrapText="1"/>
    </xf>
    <xf numFmtId="39" fontId="25" fillId="2" borderId="30" xfId="61" applyNumberFormat="1" applyFont="1" applyFill="1" applyBorder="1" applyAlignment="1">
      <alignment horizontal="right"/>
    </xf>
    <xf numFmtId="39" fontId="25" fillId="2" borderId="37" xfId="61" applyNumberFormat="1" applyFont="1" applyFill="1" applyBorder="1" applyAlignment="1">
      <alignment horizontal="right"/>
    </xf>
    <xf numFmtId="0" fontId="23" fillId="2" borderId="1" xfId="60" applyFont="1" applyFill="1" applyBorder="1"/>
    <xf numFmtId="4" fontId="23" fillId="2" borderId="2" xfId="61" applyNumberFormat="1" applyFont="1" applyFill="1" applyBorder="1"/>
    <xf numFmtId="164" fontId="33" fillId="2" borderId="2" xfId="61" applyFont="1" applyFill="1" applyBorder="1"/>
    <xf numFmtId="0" fontId="37" fillId="2" borderId="4" xfId="64" applyFont="1" applyFill="1" applyBorder="1"/>
    <xf numFmtId="0" fontId="37" fillId="2" borderId="0" xfId="64" applyFont="1" applyFill="1" applyBorder="1"/>
    <xf numFmtId="0" fontId="37" fillId="2" borderId="0" xfId="64" applyFont="1" applyFill="1" applyBorder="1" applyAlignment="1">
      <alignment wrapText="1"/>
    </xf>
    <xf numFmtId="164" fontId="37" fillId="2" borderId="0" xfId="65" applyFont="1" applyFill="1" applyBorder="1"/>
    <xf numFmtId="164" fontId="38" fillId="2" borderId="0" xfId="65" applyFont="1" applyFill="1" applyBorder="1"/>
    <xf numFmtId="164" fontId="37" fillId="2" borderId="5" xfId="65" applyFont="1" applyFill="1" applyBorder="1"/>
    <xf numFmtId="39" fontId="23" fillId="2" borderId="0" xfId="60" applyNumberFormat="1" applyFont="1" applyFill="1" applyBorder="1"/>
    <xf numFmtId="0" fontId="24" fillId="2" borderId="0" xfId="60" applyFont="1" applyFill="1" applyBorder="1" applyAlignment="1">
      <alignment wrapText="1"/>
    </xf>
    <xf numFmtId="164" fontId="24" fillId="2" borderId="0" xfId="61" applyFont="1" applyFill="1" applyBorder="1"/>
    <xf numFmtId="164" fontId="33" fillId="2" borderId="5" xfId="61" applyFont="1" applyFill="1" applyBorder="1"/>
    <xf numFmtId="0" fontId="34" fillId="2" borderId="0" xfId="60" applyFont="1" applyFill="1" applyBorder="1"/>
    <xf numFmtId="0" fontId="24" fillId="2" borderId="28" xfId="60" applyFont="1" applyFill="1" applyBorder="1" applyAlignment="1">
      <alignment wrapText="1"/>
    </xf>
    <xf numFmtId="164" fontId="24" fillId="2" borderId="28" xfId="61" applyFont="1" applyFill="1" applyBorder="1"/>
    <xf numFmtId="0" fontId="23" fillId="2" borderId="0" xfId="67" applyFont="1" applyFill="1" applyBorder="1"/>
    <xf numFmtId="0" fontId="23" fillId="2" borderId="0" xfId="67" applyFont="1" applyFill="1" applyBorder="1" applyAlignment="1">
      <alignment horizontal="center"/>
    </xf>
    <xf numFmtId="4" fontId="23" fillId="2" borderId="0" xfId="67" applyNumberFormat="1" applyFont="1" applyFill="1" applyBorder="1"/>
    <xf numFmtId="164" fontId="23" fillId="2" borderId="0" xfId="65" applyFont="1" applyFill="1" applyBorder="1"/>
    <xf numFmtId="0" fontId="23" fillId="2" borderId="1" xfId="67" applyFont="1" applyFill="1" applyBorder="1"/>
    <xf numFmtId="0" fontId="23" fillId="2" borderId="2" xfId="67" applyFont="1" applyFill="1" applyBorder="1" applyAlignment="1">
      <alignment horizontal="center"/>
    </xf>
    <xf numFmtId="0" fontId="23" fillId="2" borderId="2" xfId="67" applyFont="1" applyFill="1" applyBorder="1"/>
    <xf numFmtId="4" fontId="23" fillId="2" borderId="2" xfId="67" applyNumberFormat="1" applyFont="1" applyFill="1" applyBorder="1"/>
    <xf numFmtId="164" fontId="23" fillId="2" borderId="2" xfId="65" applyFont="1" applyFill="1" applyBorder="1"/>
    <xf numFmtId="164" fontId="23" fillId="2" borderId="3" xfId="65" applyFont="1" applyFill="1" applyBorder="1"/>
    <xf numFmtId="0" fontId="24" fillId="2" borderId="0" xfId="67" applyFont="1" applyFill="1" applyBorder="1"/>
    <xf numFmtId="0" fontId="23" fillId="2" borderId="4" xfId="67" applyFont="1" applyFill="1" applyBorder="1"/>
    <xf numFmtId="164" fontId="23" fillId="2" borderId="5" xfId="65" applyFont="1" applyFill="1" applyBorder="1"/>
    <xf numFmtId="0" fontId="24" fillId="2" borderId="4" xfId="67" applyFont="1" applyFill="1" applyBorder="1"/>
    <xf numFmtId="14" fontId="23" fillId="2" borderId="5" xfId="65" applyNumberFormat="1" applyFont="1" applyFill="1" applyBorder="1"/>
    <xf numFmtId="0" fontId="23" fillId="2" borderId="27" xfId="67" applyFont="1" applyFill="1" applyBorder="1"/>
    <xf numFmtId="0" fontId="23" fillId="2" borderId="28" xfId="67" applyFont="1" applyFill="1" applyBorder="1" applyAlignment="1">
      <alignment horizontal="center"/>
    </xf>
    <xf numFmtId="0" fontId="23" fillId="2" borderId="28" xfId="67" applyFont="1" applyFill="1" applyBorder="1"/>
    <xf numFmtId="4" fontId="23" fillId="2" borderId="28" xfId="67" applyNumberFormat="1" applyFont="1" applyFill="1" applyBorder="1"/>
    <xf numFmtId="164" fontId="23" fillId="2" borderId="28" xfId="65" applyFont="1" applyFill="1" applyBorder="1"/>
    <xf numFmtId="164" fontId="23" fillId="2" borderId="29" xfId="65" applyFont="1" applyFill="1" applyBorder="1"/>
    <xf numFmtId="0" fontId="24" fillId="2" borderId="30" xfId="67" applyFont="1" applyFill="1" applyBorder="1" applyAlignment="1">
      <alignment horizontal="center" vertical="center" wrapText="1"/>
    </xf>
    <xf numFmtId="0" fontId="24" fillId="2" borderId="31" xfId="67" applyFont="1" applyFill="1" applyBorder="1" applyAlignment="1">
      <alignment horizontal="center" vertical="center" wrapText="1"/>
    </xf>
    <xf numFmtId="164" fontId="35" fillId="2" borderId="22" xfId="65" applyFont="1" applyFill="1" applyBorder="1" applyAlignment="1">
      <alignment horizontal="center" vertical="center" wrapText="1"/>
    </xf>
    <xf numFmtId="4" fontId="35" fillId="2" borderId="22" xfId="65" applyNumberFormat="1" applyFont="1" applyFill="1" applyBorder="1" applyAlignment="1">
      <alignment horizontal="center" vertical="center" wrapText="1"/>
    </xf>
    <xf numFmtId="164" fontId="35" fillId="2" borderId="23" xfId="65" applyFont="1" applyFill="1" applyBorder="1" applyAlignment="1">
      <alignment horizontal="center" vertical="center" wrapText="1"/>
    </xf>
    <xf numFmtId="0" fontId="25" fillId="2" borderId="21" xfId="67" applyFont="1" applyFill="1" applyBorder="1" applyAlignment="1">
      <alignment horizontal="left"/>
    </xf>
    <xf numFmtId="0" fontId="25" fillId="2" borderId="22" xfId="67" applyFont="1" applyFill="1" applyBorder="1" applyAlignment="1">
      <alignment horizontal="center"/>
    </xf>
    <xf numFmtId="0" fontId="25" fillId="2" borderId="22" xfId="67" applyFont="1" applyFill="1" applyBorder="1" applyAlignment="1">
      <alignment horizontal="left"/>
    </xf>
    <xf numFmtId="164" fontId="25" fillId="2" borderId="22" xfId="67" applyNumberFormat="1" applyFont="1" applyFill="1" applyBorder="1" applyAlignment="1">
      <alignment horizontal="right"/>
    </xf>
    <xf numFmtId="4" fontId="25" fillId="2" borderId="22" xfId="67" applyNumberFormat="1" applyFont="1" applyFill="1" applyBorder="1" applyAlignment="1">
      <alignment horizontal="right"/>
    </xf>
    <xf numFmtId="0" fontId="25" fillId="2" borderId="22" xfId="67" applyFont="1" applyFill="1" applyBorder="1" applyAlignment="1">
      <alignment horizontal="right"/>
    </xf>
    <xf numFmtId="164" fontId="25" fillId="2" borderId="23" xfId="67" applyNumberFormat="1" applyFont="1" applyFill="1" applyBorder="1" applyAlignment="1">
      <alignment horizontal="right"/>
    </xf>
    <xf numFmtId="9" fontId="24" fillId="2" borderId="0" xfId="69" applyFont="1" applyFill="1" applyBorder="1"/>
    <xf numFmtId="0" fontId="25" fillId="2" borderId="24" xfId="67" applyFont="1" applyFill="1" applyBorder="1" applyAlignment="1">
      <alignment horizontal="left"/>
    </xf>
    <xf numFmtId="0" fontId="25" fillId="2" borderId="25" xfId="67" applyFont="1" applyFill="1" applyBorder="1" applyAlignment="1">
      <alignment horizontal="center"/>
    </xf>
    <xf numFmtId="0" fontId="25" fillId="2" borderId="25" xfId="67" applyFont="1" applyFill="1" applyBorder="1" applyAlignment="1">
      <alignment horizontal="left"/>
    </xf>
    <xf numFmtId="39" fontId="25" fillId="2" borderId="25" xfId="65" applyNumberFormat="1" applyFont="1" applyFill="1" applyBorder="1" applyAlignment="1">
      <alignment horizontal="right"/>
    </xf>
    <xf numFmtId="4" fontId="25" fillId="2" borderId="25" xfId="65" applyNumberFormat="1" applyFont="1" applyFill="1" applyBorder="1" applyAlignment="1">
      <alignment horizontal="right"/>
    </xf>
    <xf numFmtId="164" fontId="25" fillId="2" borderId="25" xfId="65" applyFont="1" applyFill="1" applyBorder="1" applyAlignment="1">
      <alignment horizontal="right"/>
    </xf>
    <xf numFmtId="4" fontId="25" fillId="2" borderId="26" xfId="65" applyNumberFormat="1" applyFont="1" applyFill="1" applyBorder="1" applyAlignment="1">
      <alignment horizontal="right"/>
    </xf>
    <xf numFmtId="0" fontId="25" fillId="2" borderId="15" xfId="67" applyFont="1" applyFill="1" applyBorder="1" applyAlignment="1">
      <alignment horizontal="left"/>
    </xf>
    <xf numFmtId="0" fontId="25" fillId="2" borderId="16" xfId="67" applyFont="1" applyFill="1" applyBorder="1" applyAlignment="1">
      <alignment horizontal="center"/>
    </xf>
    <xf numFmtId="0" fontId="25" fillId="2" borderId="16" xfId="67" applyFont="1" applyFill="1" applyBorder="1" applyAlignment="1">
      <alignment horizontal="left"/>
    </xf>
    <xf numFmtId="39" fontId="25" fillId="2" borderId="16" xfId="65" applyNumberFormat="1" applyFont="1" applyFill="1" applyBorder="1" applyAlignment="1">
      <alignment horizontal="right"/>
    </xf>
    <xf numFmtId="4" fontId="25" fillId="2" borderId="16" xfId="65" applyNumberFormat="1" applyFont="1" applyFill="1" applyBorder="1" applyAlignment="1">
      <alignment horizontal="right"/>
    </xf>
    <xf numFmtId="164" fontId="25" fillId="2" borderId="16" xfId="65" applyFont="1" applyFill="1" applyBorder="1" applyAlignment="1">
      <alignment horizontal="right"/>
    </xf>
    <xf numFmtId="4" fontId="25" fillId="2" borderId="17" xfId="65" applyNumberFormat="1" applyFont="1" applyFill="1" applyBorder="1" applyAlignment="1">
      <alignment horizontal="right"/>
    </xf>
    <xf numFmtId="0" fontId="26" fillId="2" borderId="15" xfId="67" applyFont="1" applyFill="1" applyBorder="1" applyAlignment="1">
      <alignment horizontal="left"/>
    </xf>
    <xf numFmtId="0" fontId="26" fillId="2" borderId="16" xfId="67" applyFont="1" applyFill="1" applyBorder="1" applyAlignment="1">
      <alignment horizontal="center"/>
    </xf>
    <xf numFmtId="0" fontId="26" fillId="2" borderId="16" xfId="67" applyFont="1" applyFill="1" applyBorder="1"/>
    <xf numFmtId="4" fontId="26" fillId="2" borderId="16" xfId="65" applyNumberFormat="1" applyFont="1" applyFill="1" applyBorder="1" applyAlignment="1">
      <alignment horizontal="right"/>
    </xf>
    <xf numFmtId="39" fontId="26" fillId="2" borderId="16" xfId="65" applyNumberFormat="1" applyFont="1" applyFill="1" applyBorder="1" applyAlignment="1">
      <alignment horizontal="right"/>
    </xf>
    <xf numFmtId="164" fontId="26" fillId="2" borderId="16" xfId="65" applyFont="1" applyFill="1" applyBorder="1" applyAlignment="1">
      <alignment horizontal="right"/>
    </xf>
    <xf numFmtId="4" fontId="26" fillId="2" borderId="17" xfId="65" applyNumberFormat="1" applyFont="1" applyFill="1" applyBorder="1" applyAlignment="1">
      <alignment horizontal="right"/>
    </xf>
    <xf numFmtId="9" fontId="23" fillId="2" borderId="0" xfId="69" applyFont="1" applyFill="1" applyBorder="1"/>
    <xf numFmtId="39" fontId="26" fillId="2" borderId="17" xfId="65" applyNumberFormat="1" applyFont="1" applyFill="1" applyBorder="1" applyAlignment="1">
      <alignment horizontal="right"/>
    </xf>
    <xf numFmtId="0" fontId="26" fillId="2" borderId="33" xfId="67" applyFont="1" applyFill="1" applyBorder="1" applyAlignment="1">
      <alignment horizontal="left"/>
    </xf>
    <xf numFmtId="0" fontId="26" fillId="2" borderId="34" xfId="67" applyFont="1" applyFill="1" applyBorder="1" applyAlignment="1">
      <alignment horizontal="center"/>
    </xf>
    <xf numFmtId="0" fontId="26" fillId="2" borderId="34" xfId="67" applyFont="1" applyFill="1" applyBorder="1"/>
    <xf numFmtId="39" fontId="26" fillId="2" borderId="34" xfId="65" applyNumberFormat="1" applyFont="1" applyFill="1" applyBorder="1" applyAlignment="1">
      <alignment horizontal="right"/>
    </xf>
    <xf numFmtId="4" fontId="26" fillId="2" borderId="34" xfId="65" applyNumberFormat="1" applyFont="1" applyFill="1" applyBorder="1" applyAlignment="1">
      <alignment horizontal="right"/>
    </xf>
    <xf numFmtId="0" fontId="26" fillId="2" borderId="34" xfId="67" applyFont="1" applyFill="1" applyBorder="1" applyAlignment="1">
      <alignment horizontal="right"/>
    </xf>
    <xf numFmtId="4" fontId="26" fillId="2" borderId="35" xfId="65" applyNumberFormat="1" applyFont="1" applyFill="1" applyBorder="1" applyAlignment="1">
      <alignment horizontal="right"/>
    </xf>
    <xf numFmtId="164" fontId="25" fillId="2" borderId="21" xfId="65" applyFont="1" applyFill="1" applyBorder="1"/>
    <xf numFmtId="0" fontId="25" fillId="2" borderId="22" xfId="67" applyFont="1" applyFill="1" applyBorder="1" applyAlignment="1">
      <alignment wrapText="1"/>
    </xf>
    <xf numFmtId="164" fontId="25" fillId="2" borderId="22" xfId="65" applyFont="1" applyFill="1" applyBorder="1" applyAlignment="1">
      <alignment horizontal="right"/>
    </xf>
    <xf numFmtId="39" fontId="25" fillId="2" borderId="22" xfId="65" applyNumberFormat="1" applyFont="1" applyFill="1" applyBorder="1" applyAlignment="1">
      <alignment horizontal="right"/>
    </xf>
    <xf numFmtId="4" fontId="25" fillId="2" borderId="22" xfId="65" applyNumberFormat="1" applyFont="1" applyFill="1" applyBorder="1" applyAlignment="1">
      <alignment horizontal="right"/>
    </xf>
    <xf numFmtId="164" fontId="25" fillId="2" borderId="23" xfId="65" applyFont="1" applyFill="1" applyBorder="1" applyAlignment="1">
      <alignment horizontal="right"/>
    </xf>
    <xf numFmtId="0" fontId="25" fillId="2" borderId="12" xfId="67" applyFont="1" applyFill="1" applyBorder="1" applyAlignment="1">
      <alignment horizontal="left"/>
    </xf>
    <xf numFmtId="0" fontId="25" fillId="2" borderId="13" xfId="67" applyFont="1" applyFill="1" applyBorder="1" applyAlignment="1">
      <alignment horizontal="center"/>
    </xf>
    <xf numFmtId="0" fontId="25" fillId="2" borderId="13" xfId="67" applyFont="1" applyFill="1" applyBorder="1" applyAlignment="1">
      <alignment wrapText="1"/>
    </xf>
    <xf numFmtId="164" fontId="25" fillId="2" borderId="13" xfId="65" applyFont="1" applyFill="1" applyBorder="1" applyAlignment="1">
      <alignment horizontal="right"/>
    </xf>
    <xf numFmtId="4" fontId="25" fillId="2" borderId="13" xfId="65" applyNumberFormat="1" applyFont="1" applyFill="1" applyBorder="1" applyAlignment="1">
      <alignment horizontal="right"/>
    </xf>
    <xf numFmtId="39" fontId="25" fillId="2" borderId="13" xfId="65" applyNumberFormat="1" applyFont="1" applyFill="1" applyBorder="1" applyAlignment="1">
      <alignment horizontal="right"/>
    </xf>
    <xf numFmtId="4" fontId="25" fillId="2" borderId="14" xfId="65" applyNumberFormat="1" applyFont="1" applyFill="1" applyBorder="1" applyAlignment="1">
      <alignment horizontal="right"/>
    </xf>
    <xf numFmtId="0" fontId="25" fillId="2" borderId="16" xfId="67" applyFont="1" applyFill="1" applyBorder="1" applyAlignment="1">
      <alignment wrapText="1"/>
    </xf>
    <xf numFmtId="0" fontId="26" fillId="2" borderId="16" xfId="67" applyFont="1" applyFill="1" applyBorder="1" applyAlignment="1">
      <alignment wrapText="1"/>
    </xf>
    <xf numFmtId="0" fontId="26" fillId="2" borderId="18" xfId="67" applyFont="1" applyFill="1" applyBorder="1" applyAlignment="1">
      <alignment horizontal="left"/>
    </xf>
    <xf numFmtId="0" fontId="26" fillId="2" borderId="19" xfId="67" applyFont="1" applyFill="1" applyBorder="1" applyAlignment="1">
      <alignment horizontal="center"/>
    </xf>
    <xf numFmtId="0" fontId="26" fillId="2" borderId="19" xfId="67" applyFont="1" applyFill="1" applyBorder="1" applyAlignment="1">
      <alignment wrapText="1"/>
    </xf>
    <xf numFmtId="164" fontId="26" fillId="2" borderId="19" xfId="65" applyFont="1" applyFill="1" applyBorder="1" applyAlignment="1">
      <alignment horizontal="right"/>
    </xf>
    <xf numFmtId="4" fontId="26" fillId="2" borderId="19" xfId="65" applyNumberFormat="1" applyFont="1" applyFill="1" applyBorder="1" applyAlignment="1">
      <alignment horizontal="right"/>
    </xf>
    <xf numFmtId="39" fontId="26" fillId="2" borderId="19" xfId="65" applyNumberFormat="1" applyFont="1" applyFill="1" applyBorder="1" applyAlignment="1">
      <alignment horizontal="right"/>
    </xf>
    <xf numFmtId="4" fontId="26" fillId="2" borderId="20" xfId="65" applyNumberFormat="1" applyFont="1" applyFill="1" applyBorder="1" applyAlignment="1">
      <alignment horizontal="right"/>
    </xf>
    <xf numFmtId="0" fontId="26" fillId="2" borderId="0" xfId="67" applyFont="1" applyFill="1" applyBorder="1" applyAlignment="1">
      <alignment horizontal="left"/>
    </xf>
    <xf numFmtId="0" fontId="26" fillId="2" borderId="0" xfId="67" applyFont="1" applyFill="1" applyBorder="1" applyAlignment="1">
      <alignment horizontal="center"/>
    </xf>
    <xf numFmtId="0" fontId="26" fillId="2" borderId="0" xfId="67" applyFont="1" applyFill="1" applyBorder="1" applyAlignment="1">
      <alignment wrapText="1"/>
    </xf>
    <xf numFmtId="164" fontId="26" fillId="2" borderId="0" xfId="65" applyFont="1" applyFill="1" applyBorder="1" applyAlignment="1">
      <alignment horizontal="right"/>
    </xf>
    <xf numFmtId="4" fontId="26" fillId="2" borderId="0" xfId="65" applyNumberFormat="1" applyFont="1" applyFill="1" applyBorder="1" applyAlignment="1">
      <alignment horizontal="right"/>
    </xf>
    <xf numFmtId="39" fontId="26" fillId="2" borderId="0" xfId="65" applyNumberFormat="1" applyFont="1" applyFill="1" applyBorder="1" applyAlignment="1">
      <alignment horizontal="right"/>
    </xf>
    <xf numFmtId="0" fontId="23" fillId="2" borderId="0" xfId="67" applyFont="1" applyFill="1" applyBorder="1" applyAlignment="1">
      <alignment horizontal="left"/>
    </xf>
    <xf numFmtId="0" fontId="23" fillId="2" borderId="0" xfId="67" applyFont="1" applyFill="1" applyBorder="1" applyAlignment="1">
      <alignment wrapText="1"/>
    </xf>
    <xf numFmtId="164" fontId="23" fillId="2" borderId="0" xfId="65" applyFont="1" applyFill="1" applyBorder="1" applyAlignment="1">
      <alignment horizontal="right"/>
    </xf>
    <xf numFmtId="4" fontId="23" fillId="2" borderId="0" xfId="65" applyNumberFormat="1" applyFont="1" applyFill="1" applyBorder="1" applyAlignment="1">
      <alignment horizontal="right"/>
    </xf>
    <xf numFmtId="39" fontId="23" fillId="2" borderId="0" xfId="65" applyNumberFormat="1" applyFont="1" applyFill="1" applyBorder="1" applyAlignment="1">
      <alignment horizontal="right"/>
    </xf>
    <xf numFmtId="164" fontId="23" fillId="2" borderId="0" xfId="67" applyNumberFormat="1" applyFont="1" applyFill="1" applyBorder="1"/>
    <xf numFmtId="164" fontId="35" fillId="2" borderId="31" xfId="65" applyFont="1" applyFill="1" applyBorder="1" applyAlignment="1">
      <alignment horizontal="center" vertical="center" wrapText="1"/>
    </xf>
    <xf numFmtId="4" fontId="35" fillId="2" borderId="31" xfId="65" applyNumberFormat="1" applyFont="1" applyFill="1" applyBorder="1" applyAlignment="1">
      <alignment horizontal="center" vertical="center" wrapText="1"/>
    </xf>
    <xf numFmtId="164" fontId="35" fillId="2" borderId="32" xfId="65" applyFont="1" applyFill="1" applyBorder="1" applyAlignment="1">
      <alignment horizontal="center" vertical="center" wrapText="1"/>
    </xf>
    <xf numFmtId="0" fontId="25" fillId="2" borderId="24" xfId="67" applyFont="1" applyFill="1" applyBorder="1" applyAlignment="1">
      <alignment horizontal="left" wrapText="1"/>
    </xf>
    <xf numFmtId="0" fontId="25" fillId="2" borderId="25" xfId="67" applyFont="1" applyFill="1" applyBorder="1" applyAlignment="1">
      <alignment horizontal="center" wrapText="1"/>
    </xf>
    <xf numFmtId="0" fontId="25" fillId="2" borderId="25" xfId="67" applyFont="1" applyFill="1" applyBorder="1" applyAlignment="1">
      <alignment wrapText="1"/>
    </xf>
    <xf numFmtId="164" fontId="25" fillId="2" borderId="25" xfId="65" applyFont="1" applyFill="1" applyBorder="1" applyAlignment="1">
      <alignment horizontal="right" wrapText="1"/>
    </xf>
    <xf numFmtId="39" fontId="25" fillId="2" borderId="25" xfId="65" applyNumberFormat="1" applyFont="1" applyFill="1" applyBorder="1" applyAlignment="1">
      <alignment horizontal="right" wrapText="1"/>
    </xf>
    <xf numFmtId="39" fontId="25" fillId="2" borderId="26" xfId="65" applyNumberFormat="1" applyFont="1" applyFill="1" applyBorder="1" applyAlignment="1">
      <alignment horizontal="right"/>
    </xf>
    <xf numFmtId="0" fontId="24" fillId="2" borderId="0" xfId="67" applyFont="1" applyFill="1" applyBorder="1" applyAlignment="1">
      <alignment wrapText="1"/>
    </xf>
    <xf numFmtId="0" fontId="25" fillId="2" borderId="15" xfId="67" applyFont="1" applyFill="1" applyBorder="1" applyAlignment="1">
      <alignment horizontal="left" wrapText="1"/>
    </xf>
    <xf numFmtId="0" fontId="25" fillId="2" borderId="16" xfId="67" applyFont="1" applyFill="1" applyBorder="1" applyAlignment="1">
      <alignment horizontal="center" wrapText="1"/>
    </xf>
    <xf numFmtId="164" fontId="25" fillId="2" borderId="16" xfId="65" applyFont="1" applyFill="1" applyBorder="1" applyAlignment="1">
      <alignment horizontal="right" wrapText="1"/>
    </xf>
    <xf numFmtId="39" fontId="25" fillId="2" borderId="16" xfId="65" applyNumberFormat="1" applyFont="1" applyFill="1" applyBorder="1" applyAlignment="1">
      <alignment horizontal="right" wrapText="1"/>
    </xf>
    <xf numFmtId="39" fontId="25" fillId="2" borderId="17" xfId="65" applyNumberFormat="1" applyFont="1" applyFill="1" applyBorder="1" applyAlignment="1">
      <alignment horizontal="right"/>
    </xf>
    <xf numFmtId="0" fontId="26" fillId="2" borderId="15" xfId="67" applyFont="1" applyFill="1" applyBorder="1" applyAlignment="1">
      <alignment horizontal="left" wrapText="1"/>
    </xf>
    <xf numFmtId="0" fontId="26" fillId="2" borderId="16" xfId="67" applyFont="1" applyFill="1" applyBorder="1" applyAlignment="1">
      <alignment horizontal="center" wrapText="1"/>
    </xf>
    <xf numFmtId="164" fontId="26" fillId="2" borderId="16" xfId="65" applyFont="1" applyFill="1" applyBorder="1" applyAlignment="1">
      <alignment horizontal="right" wrapText="1"/>
    </xf>
    <xf numFmtId="39" fontId="26" fillId="2" borderId="16" xfId="65" applyNumberFormat="1" applyFont="1" applyFill="1" applyBorder="1" applyAlignment="1">
      <alignment horizontal="right" wrapText="1"/>
    </xf>
    <xf numFmtId="39" fontId="24" fillId="2" borderId="0" xfId="67" applyNumberFormat="1" applyFont="1" applyFill="1" applyBorder="1" applyAlignment="1">
      <alignment wrapText="1"/>
    </xf>
    <xf numFmtId="164" fontId="25" fillId="2" borderId="17" xfId="65" applyFont="1" applyFill="1" applyBorder="1" applyAlignment="1">
      <alignment horizontal="right" wrapText="1"/>
    </xf>
    <xf numFmtId="39" fontId="36" fillId="2" borderId="16" xfId="65" applyNumberFormat="1" applyFont="1" applyFill="1" applyBorder="1" applyAlignment="1">
      <alignment horizontal="right"/>
    </xf>
    <xf numFmtId="39" fontId="36" fillId="2" borderId="17" xfId="65" applyNumberFormat="1" applyFont="1" applyFill="1" applyBorder="1" applyAlignment="1">
      <alignment horizontal="right"/>
    </xf>
    <xf numFmtId="0" fontId="26" fillId="2" borderId="18" xfId="67" applyFont="1" applyFill="1" applyBorder="1" applyAlignment="1">
      <alignment horizontal="left" wrapText="1"/>
    </xf>
    <xf numFmtId="0" fontId="26" fillId="2" borderId="19" xfId="67" applyFont="1" applyFill="1" applyBorder="1" applyAlignment="1">
      <alignment horizontal="center" wrapText="1"/>
    </xf>
    <xf numFmtId="164" fontId="26" fillId="2" borderId="19" xfId="65" applyFont="1" applyFill="1" applyBorder="1" applyAlignment="1">
      <alignment horizontal="right" wrapText="1"/>
    </xf>
    <xf numFmtId="39" fontId="26" fillId="2" borderId="19" xfId="65" applyNumberFormat="1" applyFont="1" applyFill="1" applyBorder="1" applyAlignment="1">
      <alignment horizontal="right" wrapText="1"/>
    </xf>
    <xf numFmtId="4" fontId="26" fillId="2" borderId="19" xfId="65" applyNumberFormat="1" applyFont="1" applyFill="1" applyBorder="1" applyAlignment="1">
      <alignment horizontal="right" wrapText="1"/>
    </xf>
    <xf numFmtId="39" fontId="26" fillId="2" borderId="20" xfId="65" applyNumberFormat="1" applyFont="1" applyFill="1" applyBorder="1" applyAlignment="1">
      <alignment horizontal="right"/>
    </xf>
    <xf numFmtId="164" fontId="25" fillId="2" borderId="9" xfId="65" applyFont="1" applyFill="1" applyBorder="1"/>
    <xf numFmtId="164" fontId="25" fillId="2" borderId="10" xfId="65" applyFont="1" applyFill="1" applyBorder="1" applyAlignment="1">
      <alignment horizontal="right"/>
    </xf>
    <xf numFmtId="164" fontId="25" fillId="2" borderId="10" xfId="65" applyFont="1" applyFill="1" applyBorder="1"/>
    <xf numFmtId="164" fontId="25" fillId="2" borderId="43" xfId="65" applyFont="1" applyFill="1" applyBorder="1"/>
    <xf numFmtId="4" fontId="23" fillId="2" borderId="2" xfId="65" applyNumberFormat="1" applyFont="1" applyFill="1" applyBorder="1" applyAlignment="1">
      <alignment horizontal="right"/>
    </xf>
    <xf numFmtId="0" fontId="27" fillId="2" borderId="4" xfId="67" applyFont="1" applyFill="1" applyBorder="1"/>
    <xf numFmtId="0" fontId="27" fillId="2" borderId="0" xfId="67" applyFont="1" applyFill="1" applyBorder="1" applyAlignment="1">
      <alignment horizontal="center"/>
    </xf>
    <xf numFmtId="0" fontId="27" fillId="2" borderId="0" xfId="67" applyFont="1" applyFill="1" applyBorder="1"/>
    <xf numFmtId="164" fontId="27" fillId="2" borderId="0" xfId="65" applyFont="1" applyFill="1" applyBorder="1"/>
    <xf numFmtId="164" fontId="27" fillId="2" borderId="5" xfId="65" applyFont="1" applyFill="1" applyBorder="1"/>
    <xf numFmtId="0" fontId="33" fillId="2" borderId="0" xfId="67" applyFont="1" applyFill="1" applyBorder="1"/>
    <xf numFmtId="164" fontId="33" fillId="2" borderId="0" xfId="65" applyFont="1" applyFill="1" applyBorder="1"/>
    <xf numFmtId="164" fontId="35" fillId="2" borderId="0" xfId="65" applyFont="1" applyFill="1" applyBorder="1"/>
    <xf numFmtId="164" fontId="33" fillId="2" borderId="5" xfId="65" applyFont="1" applyFill="1" applyBorder="1"/>
    <xf numFmtId="0" fontId="28" fillId="2" borderId="4" xfId="67" applyFont="1" applyFill="1" applyBorder="1"/>
    <xf numFmtId="0" fontId="28" fillId="2" borderId="0" xfId="67" applyFont="1" applyFill="1" applyBorder="1"/>
    <xf numFmtId="0" fontId="28" fillId="2" borderId="5" xfId="67" applyFont="1" applyFill="1" applyBorder="1"/>
    <xf numFmtId="164" fontId="24" fillId="2" borderId="0" xfId="65" applyFont="1" applyFill="1" applyBorder="1"/>
    <xf numFmtId="164" fontId="28" fillId="2" borderId="0" xfId="65" applyFont="1" applyFill="1" applyBorder="1"/>
    <xf numFmtId="4" fontId="28" fillId="2" borderId="0" xfId="65" applyNumberFormat="1" applyFont="1" applyFill="1" applyBorder="1" applyAlignment="1">
      <alignment horizontal="right"/>
    </xf>
    <xf numFmtId="164" fontId="28" fillId="2" borderId="5" xfId="65" applyFont="1" applyFill="1" applyBorder="1"/>
    <xf numFmtId="0" fontId="28" fillId="2" borderId="0" xfId="67" applyFont="1" applyFill="1" applyBorder="1" applyAlignment="1"/>
    <xf numFmtId="0" fontId="28" fillId="2" borderId="0" xfId="67" applyFont="1" applyFill="1" applyBorder="1" applyAlignment="1">
      <alignment horizontal="left"/>
    </xf>
    <xf numFmtId="0" fontId="33" fillId="2" borderId="28" xfId="67" applyFont="1" applyFill="1" applyBorder="1"/>
    <xf numFmtId="4" fontId="33" fillId="2" borderId="28" xfId="67" applyNumberFormat="1" applyFont="1" applyFill="1" applyBorder="1"/>
    <xf numFmtId="164" fontId="33" fillId="2" borderId="28" xfId="65" applyFont="1" applyFill="1" applyBorder="1"/>
    <xf numFmtId="164" fontId="33" fillId="2" borderId="29" xfId="65" applyFont="1" applyFill="1" applyBorder="1"/>
    <xf numFmtId="4" fontId="23" fillId="2" borderId="0" xfId="67" applyNumberFormat="1" applyFont="1" applyFill="1" applyBorder="1" applyAlignment="1">
      <alignment horizontal="right"/>
    </xf>
    <xf numFmtId="0" fontId="23" fillId="2" borderId="5" xfId="67" applyFont="1" applyFill="1" applyBorder="1"/>
    <xf numFmtId="164" fontId="24" fillId="2" borderId="31" xfId="65" applyFont="1" applyFill="1" applyBorder="1" applyAlignment="1">
      <alignment horizontal="center" vertical="center" wrapText="1"/>
    </xf>
    <xf numFmtId="4" fontId="24" fillId="2" borderId="31" xfId="65" applyNumberFormat="1" applyFont="1" applyFill="1" applyBorder="1" applyAlignment="1">
      <alignment horizontal="center" vertical="center" wrapText="1"/>
    </xf>
    <xf numFmtId="164" fontId="24" fillId="2" borderId="32" xfId="65" applyFont="1" applyFill="1" applyBorder="1" applyAlignment="1">
      <alignment horizontal="center" vertical="center" wrapText="1"/>
    </xf>
    <xf numFmtId="164" fontId="25" fillId="2" borderId="38" xfId="67" applyNumberFormat="1" applyFont="1" applyFill="1" applyBorder="1" applyAlignment="1">
      <alignment horizontal="center"/>
    </xf>
    <xf numFmtId="4" fontId="26" fillId="2" borderId="36" xfId="67" applyNumberFormat="1" applyFont="1" applyFill="1" applyBorder="1" applyAlignment="1">
      <alignment horizontal="right"/>
    </xf>
    <xf numFmtId="164" fontId="25" fillId="2" borderId="39" xfId="67" applyNumberFormat="1" applyFont="1" applyFill="1" applyBorder="1" applyAlignment="1">
      <alignment horizontal="center"/>
    </xf>
    <xf numFmtId="164" fontId="25" fillId="2" borderId="23" xfId="67" applyNumberFormat="1" applyFont="1" applyFill="1" applyBorder="1" applyAlignment="1">
      <alignment horizontal="center"/>
    </xf>
    <xf numFmtId="0" fontId="25" fillId="2" borderId="13" xfId="67" applyFont="1" applyFill="1" applyBorder="1"/>
    <xf numFmtId="39" fontId="25" fillId="2" borderId="14" xfId="65" applyNumberFormat="1" applyFont="1" applyFill="1" applyBorder="1" applyAlignment="1">
      <alignment horizontal="right"/>
    </xf>
    <xf numFmtId="0" fontId="25" fillId="2" borderId="16" xfId="67" applyFont="1" applyFill="1" applyBorder="1"/>
    <xf numFmtId="4" fontId="26" fillId="2" borderId="16" xfId="67" applyNumberFormat="1" applyFont="1" applyFill="1" applyBorder="1" applyAlignment="1">
      <alignment horizontal="right"/>
    </xf>
    <xf numFmtId="0" fontId="23" fillId="2" borderId="16" xfId="67" applyFont="1" applyFill="1" applyBorder="1" applyAlignment="1">
      <alignment wrapText="1"/>
    </xf>
    <xf numFmtId="0" fontId="26" fillId="2" borderId="19" xfId="67" applyFont="1" applyFill="1" applyBorder="1"/>
    <xf numFmtId="0" fontId="25" fillId="2" borderId="25" xfId="67" applyFont="1" applyFill="1" applyBorder="1"/>
    <xf numFmtId="164" fontId="25" fillId="2" borderId="26" xfId="65" applyFont="1" applyFill="1" applyBorder="1" applyAlignment="1">
      <alignment horizontal="right"/>
    </xf>
    <xf numFmtId="0" fontId="26" fillId="2" borderId="0" xfId="67" applyFont="1" applyFill="1" applyBorder="1"/>
    <xf numFmtId="4" fontId="23" fillId="2" borderId="28" xfId="65" applyNumberFormat="1" applyFont="1" applyFill="1" applyBorder="1" applyAlignment="1">
      <alignment horizontal="right"/>
    </xf>
    <xf numFmtId="4" fontId="26" fillId="2" borderId="16" xfId="67" applyNumberFormat="1" applyFont="1" applyFill="1" applyBorder="1" applyAlignment="1">
      <alignment horizontal="right" wrapText="1"/>
    </xf>
    <xf numFmtId="39" fontId="26" fillId="2" borderId="17" xfId="65" applyNumberFormat="1" applyFont="1" applyFill="1" applyBorder="1" applyAlignment="1">
      <alignment horizontal="right" wrapText="1"/>
    </xf>
    <xf numFmtId="4" fontId="25" fillId="2" borderId="16" xfId="67" applyNumberFormat="1" applyFont="1" applyFill="1" applyBorder="1" applyAlignment="1">
      <alignment horizontal="right"/>
    </xf>
    <xf numFmtId="4" fontId="26" fillId="2" borderId="19" xfId="67" applyNumberFormat="1" applyFont="1" applyFill="1" applyBorder="1" applyAlignment="1">
      <alignment horizontal="right"/>
    </xf>
    <xf numFmtId="0" fontId="24" fillId="2" borderId="0" xfId="67" applyFont="1" applyFill="1" applyBorder="1" applyAlignment="1">
      <alignment horizontal="center"/>
    </xf>
    <xf numFmtId="0" fontId="24" fillId="2" borderId="27" xfId="67" applyFont="1" applyFill="1" applyBorder="1"/>
    <xf numFmtId="164" fontId="24" fillId="2" borderId="41" xfId="65" applyFont="1" applyFill="1" applyBorder="1" applyAlignment="1">
      <alignment horizontal="center" vertical="center" wrapText="1"/>
    </xf>
    <xf numFmtId="4" fontId="24" fillId="2" borderId="41" xfId="65" applyNumberFormat="1" applyFont="1" applyFill="1" applyBorder="1" applyAlignment="1">
      <alignment horizontal="center" vertical="center" wrapText="1"/>
    </xf>
    <xf numFmtId="164" fontId="24" fillId="2" borderId="42" xfId="65" applyFont="1" applyFill="1" applyBorder="1" applyAlignment="1">
      <alignment horizontal="center" vertical="center" wrapText="1"/>
    </xf>
    <xf numFmtId="4" fontId="25" fillId="2" borderId="25" xfId="67" applyNumberFormat="1" applyFont="1" applyFill="1" applyBorder="1" applyAlignment="1">
      <alignment horizontal="right"/>
    </xf>
    <xf numFmtId="4" fontId="26" fillId="2" borderId="34" xfId="67" applyNumberFormat="1" applyFont="1" applyFill="1" applyBorder="1" applyAlignment="1">
      <alignment horizontal="right"/>
    </xf>
    <xf numFmtId="39" fontId="26" fillId="2" borderId="35" xfId="65" applyNumberFormat="1" applyFont="1" applyFill="1" applyBorder="1" applyAlignment="1">
      <alignment horizontal="right"/>
    </xf>
    <xf numFmtId="0" fontId="25" fillId="2" borderId="21" xfId="67" applyFont="1" applyFill="1" applyBorder="1"/>
    <xf numFmtId="0" fontId="25" fillId="2" borderId="22" xfId="67" applyFont="1" applyFill="1" applyBorder="1"/>
    <xf numFmtId="4" fontId="26" fillId="2" borderId="22" xfId="67" applyNumberFormat="1" applyFont="1" applyFill="1" applyBorder="1" applyAlignment="1">
      <alignment horizontal="right"/>
    </xf>
    <xf numFmtId="39" fontId="25" fillId="2" borderId="23" xfId="65" applyNumberFormat="1" applyFont="1" applyFill="1" applyBorder="1" applyAlignment="1">
      <alignment horizontal="right"/>
    </xf>
    <xf numFmtId="0" fontId="36" fillId="2" borderId="15" xfId="67" applyFont="1" applyFill="1" applyBorder="1" applyAlignment="1">
      <alignment horizontal="left"/>
    </xf>
    <xf numFmtId="0" fontId="36" fillId="2" borderId="16" xfId="67" applyFont="1" applyFill="1" applyBorder="1" applyAlignment="1">
      <alignment horizontal="center"/>
    </xf>
    <xf numFmtId="0" fontId="36" fillId="2" borderId="16" xfId="67" applyFont="1" applyFill="1" applyBorder="1" applyAlignment="1">
      <alignment wrapText="1"/>
    </xf>
    <xf numFmtId="4" fontId="26" fillId="2" borderId="0" xfId="67" applyNumberFormat="1" applyFont="1" applyFill="1" applyBorder="1" applyAlignment="1">
      <alignment horizontal="right"/>
    </xf>
    <xf numFmtId="4" fontId="26" fillId="2" borderId="19" xfId="67" applyNumberFormat="1" applyFont="1" applyFill="1" applyBorder="1" applyAlignment="1">
      <alignment horizontal="right" wrapText="1"/>
    </xf>
    <xf numFmtId="39" fontId="26" fillId="2" borderId="20" xfId="65" applyNumberFormat="1" applyFont="1" applyFill="1" applyBorder="1" applyAlignment="1">
      <alignment horizontal="right" wrapText="1"/>
    </xf>
    <xf numFmtId="39" fontId="25" fillId="2" borderId="43" xfId="65" applyNumberFormat="1" applyFont="1" applyFill="1" applyBorder="1" applyAlignment="1">
      <alignment horizontal="right"/>
    </xf>
    <xf numFmtId="4" fontId="25" fillId="2" borderId="43" xfId="65" applyNumberFormat="1" applyFont="1" applyFill="1" applyBorder="1" applyAlignment="1">
      <alignment horizontal="right"/>
    </xf>
    <xf numFmtId="39" fontId="27" fillId="2" borderId="0" xfId="67" applyNumberFormat="1" applyFont="1" applyFill="1" applyBorder="1"/>
    <xf numFmtId="0" fontId="27" fillId="2" borderId="5" xfId="67" applyFont="1" applyFill="1" applyBorder="1"/>
    <xf numFmtId="0" fontId="23" fillId="2" borderId="0" xfId="70" applyFont="1" applyFill="1" applyBorder="1"/>
    <xf numFmtId="0" fontId="23" fillId="2" borderId="0" xfId="70" applyFont="1" applyFill="1" applyBorder="1" applyAlignment="1">
      <alignment wrapText="1"/>
    </xf>
    <xf numFmtId="164" fontId="23" fillId="2" borderId="0" xfId="71" applyFont="1" applyFill="1" applyBorder="1"/>
    <xf numFmtId="0" fontId="24" fillId="2" borderId="0" xfId="70" applyFont="1" applyFill="1" applyBorder="1"/>
    <xf numFmtId="0" fontId="23" fillId="2" borderId="4" xfId="70" applyFont="1" applyFill="1" applyBorder="1"/>
    <xf numFmtId="164" fontId="23" fillId="2" borderId="5" xfId="71" applyFont="1" applyFill="1" applyBorder="1"/>
    <xf numFmtId="0" fontId="24" fillId="2" borderId="4" xfId="70" applyFont="1" applyFill="1" applyBorder="1"/>
    <xf numFmtId="14" fontId="23" fillId="2" borderId="5" xfId="71" applyNumberFormat="1" applyFont="1" applyFill="1" applyBorder="1"/>
    <xf numFmtId="0" fontId="23" fillId="2" borderId="27" xfId="70" applyFont="1" applyFill="1" applyBorder="1"/>
    <xf numFmtId="0" fontId="23" fillId="2" borderId="28" xfId="70" applyFont="1" applyFill="1" applyBorder="1"/>
    <xf numFmtId="0" fontId="23" fillId="2" borderId="28" xfId="70" applyFont="1" applyFill="1" applyBorder="1" applyAlignment="1">
      <alignment wrapText="1"/>
    </xf>
    <xf numFmtId="164" fontId="23" fillId="2" borderId="28" xfId="71" applyFont="1" applyFill="1" applyBorder="1"/>
    <xf numFmtId="164" fontId="23" fillId="2" borderId="29" xfId="71" applyFont="1" applyFill="1" applyBorder="1"/>
    <xf numFmtId="0" fontId="24" fillId="2" borderId="1" xfId="70" applyFont="1" applyFill="1" applyBorder="1"/>
    <xf numFmtId="0" fontId="23" fillId="2" borderId="2" xfId="70" applyFont="1" applyFill="1" applyBorder="1"/>
    <xf numFmtId="0" fontId="23" fillId="2" borderId="2" xfId="70" applyFont="1" applyFill="1" applyBorder="1" applyAlignment="1">
      <alignment wrapText="1"/>
    </xf>
    <xf numFmtId="164" fontId="23" fillId="2" borderId="2" xfId="71" applyFont="1" applyFill="1" applyBorder="1"/>
    <xf numFmtId="164" fontId="23" fillId="2" borderId="3" xfId="71" applyFont="1" applyFill="1" applyBorder="1"/>
    <xf numFmtId="0" fontId="24" fillId="2" borderId="21" xfId="72" applyFont="1" applyFill="1" applyBorder="1" applyAlignment="1">
      <alignment horizontal="center" vertical="center" wrapText="1"/>
    </xf>
    <xf numFmtId="0" fontId="24" fillId="2" borderId="22" xfId="72" applyFont="1" applyFill="1" applyBorder="1" applyAlignment="1">
      <alignment horizontal="center" vertical="center" wrapText="1"/>
    </xf>
    <xf numFmtId="164" fontId="24" fillId="2" borderId="22" xfId="73" applyFont="1" applyFill="1" applyBorder="1" applyAlignment="1">
      <alignment horizontal="center" vertical="center" wrapText="1"/>
    </xf>
    <xf numFmtId="164" fontId="24" fillId="2" borderId="23" xfId="73" applyFont="1" applyFill="1" applyBorder="1" applyAlignment="1">
      <alignment horizontal="center" vertical="center" wrapText="1"/>
    </xf>
    <xf numFmtId="0" fontId="25" fillId="2" borderId="21" xfId="72" applyFont="1" applyFill="1" applyBorder="1" applyAlignment="1">
      <alignment horizontal="left" vertical="center"/>
    </xf>
    <xf numFmtId="0" fontId="25" fillId="2" borderId="22" xfId="72" applyFont="1" applyFill="1" applyBorder="1" applyAlignment="1">
      <alignment horizontal="center" vertical="center"/>
    </xf>
    <xf numFmtId="0" fontId="25" fillId="2" borderId="22" xfId="70" applyFont="1" applyFill="1" applyBorder="1" applyAlignment="1">
      <alignment horizontal="left" wrapText="1"/>
    </xf>
    <xf numFmtId="39" fontId="25" fillId="2" borderId="22" xfId="71" applyNumberFormat="1" applyFont="1" applyFill="1" applyBorder="1" applyAlignment="1">
      <alignment horizontal="right"/>
    </xf>
    <xf numFmtId="39" fontId="25" fillId="2" borderId="23" xfId="71" applyNumberFormat="1" applyFont="1" applyFill="1" applyBorder="1" applyAlignment="1">
      <alignment horizontal="right"/>
    </xf>
    <xf numFmtId="0" fontId="25" fillId="2" borderId="12" xfId="72" applyFont="1" applyFill="1" applyBorder="1" applyAlignment="1">
      <alignment horizontal="left" vertical="center"/>
    </xf>
    <xf numFmtId="0" fontId="25" fillId="2" borderId="13" xfId="72" applyFont="1" applyFill="1" applyBorder="1" applyAlignment="1">
      <alignment horizontal="center" vertical="center"/>
    </xf>
    <xf numFmtId="0" fontId="25" fillId="2" borderId="13" xfId="70" applyFont="1" applyFill="1" applyBorder="1" applyAlignment="1">
      <alignment wrapText="1"/>
    </xf>
    <xf numFmtId="4" fontId="43" fillId="2" borderId="13" xfId="70" applyNumberFormat="1" applyFont="1" applyFill="1" applyBorder="1" applyAlignment="1">
      <alignment horizontal="right" vertical="center" wrapText="1" readingOrder="1"/>
    </xf>
    <xf numFmtId="4" fontId="43" fillId="2" borderId="14" xfId="70" applyNumberFormat="1" applyFont="1" applyFill="1" applyBorder="1" applyAlignment="1">
      <alignment horizontal="right" vertical="center" wrapText="1" readingOrder="1"/>
    </xf>
    <xf numFmtId="0" fontId="25" fillId="2" borderId="15" xfId="72" applyFont="1" applyFill="1" applyBorder="1" applyAlignment="1">
      <alignment horizontal="left" vertical="center"/>
    </xf>
    <xf numFmtId="0" fontId="25" fillId="2" borderId="16" xfId="72" applyFont="1" applyFill="1" applyBorder="1" applyAlignment="1">
      <alignment horizontal="center" vertical="center"/>
    </xf>
    <xf numFmtId="0" fontId="25" fillId="2" borderId="16" xfId="70" applyFont="1" applyFill="1" applyBorder="1" applyAlignment="1">
      <alignment wrapText="1"/>
    </xf>
    <xf numFmtId="4" fontId="43" fillId="2" borderId="16" xfId="70" applyNumberFormat="1" applyFont="1" applyFill="1" applyBorder="1" applyAlignment="1">
      <alignment horizontal="right" vertical="center" wrapText="1" readingOrder="1"/>
    </xf>
    <xf numFmtId="4" fontId="43" fillId="2" borderId="17" xfId="70" applyNumberFormat="1" applyFont="1" applyFill="1" applyBorder="1" applyAlignment="1">
      <alignment horizontal="right" vertical="center" wrapText="1" readingOrder="1"/>
    </xf>
    <xf numFmtId="0" fontId="26" fillId="2" borderId="15" xfId="72" applyFont="1" applyFill="1" applyBorder="1" applyAlignment="1">
      <alignment horizontal="left" vertical="center"/>
    </xf>
    <xf numFmtId="0" fontId="26" fillId="2" borderId="16" xfId="72" applyFont="1" applyFill="1" applyBorder="1" applyAlignment="1">
      <alignment horizontal="center" vertical="center"/>
    </xf>
    <xf numFmtId="0" fontId="26" fillId="2" borderId="16" xfId="70" applyFont="1" applyFill="1" applyBorder="1" applyAlignment="1">
      <alignment wrapText="1"/>
    </xf>
    <xf numFmtId="4" fontId="29" fillId="2" borderId="16" xfId="70" applyNumberFormat="1" applyFont="1" applyFill="1" applyBorder="1" applyAlignment="1">
      <alignment horizontal="right" vertical="center" wrapText="1" readingOrder="1"/>
    </xf>
    <xf numFmtId="4" fontId="29" fillId="2" borderId="17" xfId="70" applyNumberFormat="1" applyFont="1" applyFill="1" applyBorder="1" applyAlignment="1">
      <alignment horizontal="right" vertical="center" wrapText="1" readingOrder="1"/>
    </xf>
    <xf numFmtId="4" fontId="30" fillId="2" borderId="16" xfId="70" applyNumberFormat="1" applyFont="1" applyFill="1" applyBorder="1" applyAlignment="1">
      <alignment horizontal="right" vertical="center" wrapText="1" readingOrder="1"/>
    </xf>
    <xf numFmtId="4" fontId="44" fillId="2" borderId="16" xfId="70" applyNumberFormat="1" applyFont="1" applyFill="1" applyBorder="1" applyAlignment="1">
      <alignment horizontal="right" vertical="center" wrapText="1" readingOrder="1"/>
    </xf>
    <xf numFmtId="4" fontId="30" fillId="2" borderId="17" xfId="70" applyNumberFormat="1" applyFont="1" applyFill="1" applyBorder="1" applyAlignment="1">
      <alignment horizontal="right" vertical="center" wrapText="1" readingOrder="1"/>
    </xf>
    <xf numFmtId="4" fontId="31" fillId="2" borderId="16" xfId="70" applyNumberFormat="1" applyFont="1" applyFill="1" applyBorder="1" applyAlignment="1">
      <alignment horizontal="right" vertical="center" wrapText="1" readingOrder="1"/>
    </xf>
    <xf numFmtId="4" fontId="44" fillId="2" borderId="17" xfId="70" applyNumberFormat="1" applyFont="1" applyFill="1" applyBorder="1" applyAlignment="1">
      <alignment horizontal="right" vertical="center" wrapText="1" readingOrder="1"/>
    </xf>
    <xf numFmtId="0" fontId="26" fillId="2" borderId="18" xfId="72" applyFont="1" applyFill="1" applyBorder="1" applyAlignment="1">
      <alignment horizontal="left" vertical="center"/>
    </xf>
    <xf numFmtId="0" fontId="26" fillId="2" borderId="19" xfId="72" applyFont="1" applyFill="1" applyBorder="1" applyAlignment="1">
      <alignment horizontal="center" vertical="center"/>
    </xf>
    <xf numFmtId="0" fontId="26" fillId="2" borderId="19" xfId="70" applyFont="1" applyFill="1" applyBorder="1" applyAlignment="1">
      <alignment wrapText="1"/>
    </xf>
    <xf numFmtId="4" fontId="29" fillId="2" borderId="19" xfId="70" applyNumberFormat="1" applyFont="1" applyFill="1" applyBorder="1" applyAlignment="1">
      <alignment horizontal="right" vertical="center" wrapText="1" readingOrder="1"/>
    </xf>
    <xf numFmtId="4" fontId="29" fillId="2" borderId="20" xfId="70" applyNumberFormat="1" applyFont="1" applyFill="1" applyBorder="1" applyAlignment="1">
      <alignment horizontal="right" vertical="center" wrapText="1" readingOrder="1"/>
    </xf>
    <xf numFmtId="0" fontId="26" fillId="2" borderId="0" xfId="70" applyFont="1" applyFill="1" applyBorder="1" applyAlignment="1">
      <alignment horizontal="left"/>
    </xf>
    <xf numFmtId="0" fontId="26" fillId="2" borderId="0" xfId="70" applyFont="1" applyFill="1" applyBorder="1"/>
    <xf numFmtId="0" fontId="26" fillId="2" borderId="0" xfId="70" applyFont="1" applyFill="1" applyBorder="1" applyAlignment="1">
      <alignment wrapText="1"/>
    </xf>
    <xf numFmtId="4" fontId="29" fillId="2" borderId="0" xfId="70" applyNumberFormat="1" applyFont="1" applyFill="1" applyBorder="1" applyAlignment="1">
      <alignment horizontal="right" vertical="center" wrapText="1" readingOrder="1"/>
    </xf>
    <xf numFmtId="39" fontId="26" fillId="2" borderId="0" xfId="71" applyNumberFormat="1" applyFont="1" applyFill="1" applyBorder="1" applyAlignment="1">
      <alignment horizontal="right"/>
    </xf>
    <xf numFmtId="0" fontId="29" fillId="2" borderId="0" xfId="70" applyNumberFormat="1" applyFont="1" applyFill="1" applyBorder="1" applyAlignment="1">
      <alignment horizontal="right" vertical="center" wrapText="1" readingOrder="1"/>
    </xf>
    <xf numFmtId="4" fontId="32" fillId="2" borderId="0" xfId="70" applyNumberFormat="1" applyFont="1" applyFill="1" applyBorder="1" applyAlignment="1">
      <alignment vertical="top" wrapText="1" readingOrder="1"/>
    </xf>
    <xf numFmtId="0" fontId="24" fillId="2" borderId="6" xfId="70" applyFont="1" applyFill="1" applyBorder="1"/>
    <xf numFmtId="0" fontId="23" fillId="2" borderId="7" xfId="70" applyFont="1" applyFill="1" applyBorder="1"/>
    <xf numFmtId="0" fontId="23" fillId="2" borderId="7" xfId="70" applyFont="1" applyFill="1" applyBorder="1" applyAlignment="1">
      <alignment wrapText="1"/>
    </xf>
    <xf numFmtId="164" fontId="23" fillId="2" borderId="7" xfId="71" applyFont="1" applyFill="1" applyBorder="1"/>
    <xf numFmtId="164" fontId="23" fillId="2" borderId="8" xfId="71" applyFont="1" applyFill="1" applyBorder="1"/>
    <xf numFmtId="0" fontId="25" fillId="2" borderId="25" xfId="70" applyFont="1" applyFill="1" applyBorder="1" applyAlignment="1">
      <alignment wrapText="1"/>
    </xf>
    <xf numFmtId="4" fontId="43" fillId="2" borderId="25" xfId="70" applyNumberFormat="1" applyFont="1" applyFill="1" applyBorder="1" applyAlignment="1">
      <alignment horizontal="right" vertical="center" wrapText="1" readingOrder="1"/>
    </xf>
    <xf numFmtId="4" fontId="43" fillId="2" borderId="26" xfId="70" applyNumberFormat="1" applyFont="1" applyFill="1" applyBorder="1" applyAlignment="1">
      <alignment horizontal="right" vertical="center" wrapText="1" readingOrder="1"/>
    </xf>
    <xf numFmtId="0" fontId="36" fillId="2" borderId="0" xfId="70" applyFont="1" applyFill="1" applyBorder="1" applyAlignment="1">
      <alignment horizontal="justify" vertical="center"/>
    </xf>
    <xf numFmtId="0" fontId="25" fillId="2" borderId="18" xfId="72" applyFont="1" applyFill="1" applyBorder="1" applyAlignment="1">
      <alignment horizontal="left" vertical="center"/>
    </xf>
    <xf numFmtId="0" fontId="25" fillId="2" borderId="19" xfId="72" applyFont="1" applyFill="1" applyBorder="1" applyAlignment="1">
      <alignment horizontal="center" vertical="center"/>
    </xf>
    <xf numFmtId="0" fontId="25" fillId="2" borderId="19" xfId="70" applyFont="1" applyFill="1" applyBorder="1" applyAlignment="1">
      <alignment wrapText="1"/>
    </xf>
    <xf numFmtId="4" fontId="43" fillId="2" borderId="19" xfId="70" applyNumberFormat="1" applyFont="1" applyFill="1" applyBorder="1" applyAlignment="1">
      <alignment horizontal="right" vertical="center" wrapText="1" readingOrder="1"/>
    </xf>
    <xf numFmtId="4" fontId="43" fillId="2" borderId="20" xfId="70" applyNumberFormat="1" applyFont="1" applyFill="1" applyBorder="1" applyAlignment="1">
      <alignment horizontal="right" vertical="center" wrapText="1" readingOrder="1"/>
    </xf>
    <xf numFmtId="39" fontId="25" fillId="2" borderId="13" xfId="71" applyNumberFormat="1" applyFont="1" applyFill="1" applyBorder="1" applyAlignment="1">
      <alignment horizontal="right"/>
    </xf>
    <xf numFmtId="39" fontId="25" fillId="2" borderId="14" xfId="71" applyNumberFormat="1" applyFont="1" applyFill="1" applyBorder="1" applyAlignment="1">
      <alignment horizontal="right"/>
    </xf>
    <xf numFmtId="0" fontId="26" fillId="2" borderId="34" xfId="70" applyFont="1" applyFill="1" applyBorder="1" applyAlignment="1">
      <alignment wrapText="1"/>
    </xf>
    <xf numFmtId="39" fontId="26" fillId="2" borderId="34" xfId="71" applyNumberFormat="1" applyFont="1" applyFill="1" applyBorder="1" applyAlignment="1">
      <alignment horizontal="right"/>
    </xf>
    <xf numFmtId="39" fontId="26" fillId="2" borderId="35" xfId="71" applyNumberFormat="1" applyFont="1" applyFill="1" applyBorder="1" applyAlignment="1">
      <alignment horizontal="right"/>
    </xf>
    <xf numFmtId="39" fontId="26" fillId="2" borderId="16" xfId="71" applyNumberFormat="1" applyFont="1" applyFill="1" applyBorder="1" applyAlignment="1">
      <alignment horizontal="right"/>
    </xf>
    <xf numFmtId="39" fontId="26" fillId="2" borderId="17" xfId="71" applyNumberFormat="1" applyFont="1" applyFill="1" applyBorder="1" applyAlignment="1">
      <alignment horizontal="right"/>
    </xf>
    <xf numFmtId="0" fontId="26" fillId="2" borderId="34" xfId="72" applyFont="1" applyFill="1" applyBorder="1" applyAlignment="1">
      <alignment horizontal="center" vertical="center"/>
    </xf>
    <xf numFmtId="0" fontId="26" fillId="2" borderId="33" xfId="72" applyFont="1" applyFill="1" applyBorder="1" applyAlignment="1">
      <alignment horizontal="left" vertical="center"/>
    </xf>
    <xf numFmtId="0" fontId="25" fillId="2" borderId="22" xfId="70" applyFont="1" applyFill="1" applyBorder="1" applyAlignment="1">
      <alignment wrapText="1"/>
    </xf>
    <xf numFmtId="39" fontId="25" fillId="2" borderId="16" xfId="71" applyNumberFormat="1" applyFont="1" applyFill="1" applyBorder="1" applyAlignment="1">
      <alignment horizontal="right"/>
    </xf>
    <xf numFmtId="39" fontId="25" fillId="2" borderId="17" xfId="71" applyNumberFormat="1" applyFont="1" applyFill="1" applyBorder="1" applyAlignment="1">
      <alignment horizontal="right"/>
    </xf>
    <xf numFmtId="39" fontId="26" fillId="2" borderId="19" xfId="71" applyNumberFormat="1" applyFont="1" applyFill="1" applyBorder="1" applyAlignment="1">
      <alignment horizontal="right"/>
    </xf>
    <xf numFmtId="39" fontId="26" fillId="2" borderId="20" xfId="71" applyNumberFormat="1" applyFont="1" applyFill="1" applyBorder="1" applyAlignment="1">
      <alignment horizontal="right"/>
    </xf>
    <xf numFmtId="165" fontId="23" fillId="2" borderId="0" xfId="70" applyNumberFormat="1" applyFont="1" applyFill="1" applyBorder="1"/>
    <xf numFmtId="0" fontId="36" fillId="2" borderId="15" xfId="72" applyFont="1" applyFill="1" applyBorder="1" applyAlignment="1">
      <alignment horizontal="left" vertical="center"/>
    </xf>
    <xf numFmtId="0" fontId="36" fillId="2" borderId="16" xfId="72" applyFont="1" applyFill="1" applyBorder="1" applyAlignment="1">
      <alignment horizontal="center" vertical="center"/>
    </xf>
    <xf numFmtId="0" fontId="36" fillId="2" borderId="16" xfId="70" applyFont="1" applyFill="1" applyBorder="1" applyAlignment="1">
      <alignment wrapText="1"/>
    </xf>
    <xf numFmtId="4" fontId="23" fillId="2" borderId="0" xfId="70" applyNumberFormat="1" applyFont="1" applyFill="1" applyBorder="1"/>
    <xf numFmtId="14" fontId="23" fillId="2" borderId="0" xfId="71" applyNumberFormat="1" applyFont="1" applyFill="1" applyBorder="1"/>
    <xf numFmtId="49" fontId="25" fillId="2" borderId="15" xfId="72" applyNumberFormat="1" applyFont="1" applyFill="1" applyBorder="1" applyAlignment="1">
      <alignment horizontal="left" vertical="center"/>
    </xf>
    <xf numFmtId="0" fontId="26" fillId="2" borderId="16" xfId="70" applyFont="1" applyFill="1" applyBorder="1"/>
    <xf numFmtId="0" fontId="26" fillId="2" borderId="19" xfId="70" applyFont="1" applyFill="1" applyBorder="1"/>
    <xf numFmtId="0" fontId="33" fillId="2" borderId="0" xfId="70" applyFont="1" applyFill="1" applyBorder="1"/>
    <xf numFmtId="0" fontId="33" fillId="2" borderId="0" xfId="70" applyFont="1" applyFill="1" applyBorder="1" applyAlignment="1">
      <alignment wrapText="1"/>
    </xf>
    <xf numFmtId="164" fontId="33" fillId="2" borderId="0" xfId="71" applyFont="1" applyFill="1" applyBorder="1"/>
    <xf numFmtId="0" fontId="26" fillId="2" borderId="13" xfId="70" applyFont="1" applyFill="1" applyBorder="1" applyAlignment="1">
      <alignment wrapText="1"/>
    </xf>
    <xf numFmtId="39" fontId="25" fillId="2" borderId="30" xfId="71" applyNumberFormat="1" applyFont="1" applyFill="1" applyBorder="1" applyAlignment="1">
      <alignment horizontal="right"/>
    </xf>
    <xf numFmtId="39" fontId="25" fillId="2" borderId="37" xfId="71" applyNumberFormat="1" applyFont="1" applyFill="1" applyBorder="1" applyAlignment="1">
      <alignment horizontal="right"/>
    </xf>
    <xf numFmtId="0" fontId="37" fillId="2" borderId="4" xfId="74" applyFont="1" applyFill="1" applyBorder="1"/>
    <xf numFmtId="0" fontId="37" fillId="2" borderId="0" xfId="74" applyFont="1" applyFill="1" applyBorder="1"/>
    <xf numFmtId="0" fontId="37" fillId="2" borderId="0" xfId="74" applyFont="1" applyFill="1" applyBorder="1" applyAlignment="1">
      <alignment wrapText="1"/>
    </xf>
    <xf numFmtId="164" fontId="37" fillId="2" borderId="0" xfId="75" applyFont="1" applyFill="1" applyBorder="1"/>
    <xf numFmtId="164" fontId="38" fillId="2" borderId="0" xfId="75" applyFont="1" applyFill="1" applyBorder="1"/>
    <xf numFmtId="164" fontId="37" fillId="2" borderId="5" xfId="75" applyFont="1" applyFill="1" applyBorder="1"/>
    <xf numFmtId="39" fontId="23" fillId="2" borderId="0" xfId="70" applyNumberFormat="1" applyFont="1" applyFill="1" applyBorder="1"/>
    <xf numFmtId="0" fontId="24" fillId="2" borderId="0" xfId="70" applyFont="1" applyFill="1" applyBorder="1" applyAlignment="1">
      <alignment wrapText="1"/>
    </xf>
    <xf numFmtId="164" fontId="24" fillId="2" borderId="0" xfId="71" applyFont="1" applyFill="1" applyBorder="1"/>
    <xf numFmtId="164" fontId="33" fillId="2" borderId="5" xfId="71" applyFont="1" applyFill="1" applyBorder="1"/>
    <xf numFmtId="0" fontId="34" fillId="2" borderId="0" xfId="70" applyFont="1" applyFill="1" applyBorder="1"/>
    <xf numFmtId="0" fontId="24" fillId="2" borderId="28" xfId="70" applyFont="1" applyFill="1" applyBorder="1" applyAlignment="1">
      <alignment wrapText="1"/>
    </xf>
    <xf numFmtId="164" fontId="24" fillId="2" borderId="28" xfId="71" applyFont="1" applyFill="1" applyBorder="1"/>
    <xf numFmtId="0" fontId="23" fillId="2" borderId="0" xfId="77" applyFont="1" applyFill="1" applyBorder="1"/>
    <xf numFmtId="0" fontId="23" fillId="2" borderId="0" xfId="77" applyFont="1" applyFill="1" applyBorder="1" applyAlignment="1">
      <alignment horizontal="center"/>
    </xf>
    <xf numFmtId="4" fontId="23" fillId="2" borderId="0" xfId="77" applyNumberFormat="1" applyFont="1" applyFill="1" applyBorder="1"/>
    <xf numFmtId="164" fontId="23" fillId="2" borderId="0" xfId="75" applyFont="1" applyFill="1" applyBorder="1"/>
    <xf numFmtId="0" fontId="23" fillId="2" borderId="1" xfId="77" applyFont="1" applyFill="1" applyBorder="1"/>
    <xf numFmtId="0" fontId="23" fillId="2" borderId="2" xfId="77" applyFont="1" applyFill="1" applyBorder="1" applyAlignment="1">
      <alignment horizontal="center"/>
    </xf>
    <xf numFmtId="0" fontId="23" fillId="2" borderId="2" xfId="77" applyFont="1" applyFill="1" applyBorder="1"/>
    <xf numFmtId="4" fontId="23" fillId="2" borderId="2" xfId="77" applyNumberFormat="1" applyFont="1" applyFill="1" applyBorder="1"/>
    <xf numFmtId="164" fontId="23" fillId="2" borderId="2" xfId="75" applyFont="1" applyFill="1" applyBorder="1"/>
    <xf numFmtId="164" fontId="23" fillId="2" borderId="3" xfId="75" applyFont="1" applyFill="1" applyBorder="1"/>
    <xf numFmtId="0" fontId="24" fillId="2" borderId="0" xfId="77" applyFont="1" applyFill="1" applyBorder="1"/>
    <xf numFmtId="0" fontId="23" fillId="2" borderId="4" xfId="77" applyFont="1" applyFill="1" applyBorder="1"/>
    <xf numFmtId="164" fontId="23" fillId="2" borderId="5" xfId="75" applyFont="1" applyFill="1" applyBorder="1"/>
    <xf numFmtId="0" fontId="24" fillId="2" borderId="4" xfId="77" applyFont="1" applyFill="1" applyBorder="1"/>
    <xf numFmtId="14" fontId="23" fillId="2" borderId="5" xfId="75" applyNumberFormat="1" applyFont="1" applyFill="1" applyBorder="1"/>
    <xf numFmtId="0" fontId="23" fillId="2" borderId="27" xfId="77" applyFont="1" applyFill="1" applyBorder="1"/>
    <xf numFmtId="0" fontId="23" fillId="2" borderId="28" xfId="77" applyFont="1" applyFill="1" applyBorder="1" applyAlignment="1">
      <alignment horizontal="center"/>
    </xf>
    <xf numFmtId="0" fontId="23" fillId="2" borderId="28" xfId="77" applyFont="1" applyFill="1" applyBorder="1"/>
    <xf numFmtId="4" fontId="23" fillId="2" borderId="28" xfId="77" applyNumberFormat="1" applyFont="1" applyFill="1" applyBorder="1"/>
    <xf numFmtId="164" fontId="23" fillId="2" borderId="28" xfId="75" applyFont="1" applyFill="1" applyBorder="1"/>
    <xf numFmtId="164" fontId="23" fillId="2" borderId="29" xfId="75" applyFont="1" applyFill="1" applyBorder="1"/>
    <xf numFmtId="0" fontId="24" fillId="2" borderId="30" xfId="77" applyFont="1" applyFill="1" applyBorder="1" applyAlignment="1">
      <alignment horizontal="center" vertical="center" wrapText="1"/>
    </xf>
    <xf numFmtId="0" fontId="24" fillId="2" borderId="31" xfId="77" applyFont="1" applyFill="1" applyBorder="1" applyAlignment="1">
      <alignment horizontal="center" vertical="center" wrapText="1"/>
    </xf>
    <xf numFmtId="164" fontId="35" fillId="2" borderId="22" xfId="75" applyFont="1" applyFill="1" applyBorder="1" applyAlignment="1">
      <alignment horizontal="center" vertical="center" wrapText="1"/>
    </xf>
    <xf numFmtId="4" fontId="35" fillId="2" borderId="22" xfId="75" applyNumberFormat="1" applyFont="1" applyFill="1" applyBorder="1" applyAlignment="1">
      <alignment horizontal="center" vertical="center" wrapText="1"/>
    </xf>
    <xf numFmtId="164" fontId="35" fillId="2" borderId="23" xfId="75" applyFont="1" applyFill="1" applyBorder="1" applyAlignment="1">
      <alignment horizontal="center" vertical="center" wrapText="1"/>
    </xf>
    <xf numFmtId="0" fontId="25" fillId="2" borderId="21" xfId="77" applyFont="1" applyFill="1" applyBorder="1" applyAlignment="1">
      <alignment horizontal="left"/>
    </xf>
    <xf numFmtId="0" fontId="25" fillId="2" borderId="22" xfId="77" applyFont="1" applyFill="1" applyBorder="1" applyAlignment="1">
      <alignment horizontal="center"/>
    </xf>
    <xf numFmtId="0" fontId="25" fillId="2" borderId="22" xfId="77" applyFont="1" applyFill="1" applyBorder="1" applyAlignment="1">
      <alignment horizontal="left"/>
    </xf>
    <xf numFmtId="164" fontId="25" fillId="2" borderId="22" xfId="77" applyNumberFormat="1" applyFont="1" applyFill="1" applyBorder="1" applyAlignment="1">
      <alignment horizontal="right"/>
    </xf>
    <xf numFmtId="4" fontId="25" fillId="2" borderId="22" xfId="77" applyNumberFormat="1" applyFont="1" applyFill="1" applyBorder="1" applyAlignment="1">
      <alignment horizontal="right"/>
    </xf>
    <xf numFmtId="0" fontId="25" fillId="2" borderId="22" xfId="77" applyFont="1" applyFill="1" applyBorder="1" applyAlignment="1">
      <alignment horizontal="right"/>
    </xf>
    <xf numFmtId="164" fontId="25" fillId="2" borderId="23" xfId="77" applyNumberFormat="1" applyFont="1" applyFill="1" applyBorder="1" applyAlignment="1">
      <alignment horizontal="right"/>
    </xf>
    <xf numFmtId="9" fontId="24" fillId="2" borderId="0" xfId="81" applyFont="1" applyFill="1" applyBorder="1"/>
    <xf numFmtId="0" fontId="25" fillId="2" borderId="24" xfId="77" applyFont="1" applyFill="1" applyBorder="1" applyAlignment="1">
      <alignment horizontal="left"/>
    </xf>
    <xf numFmtId="0" fontId="25" fillId="2" borderId="25" xfId="77" applyFont="1" applyFill="1" applyBorder="1" applyAlignment="1">
      <alignment horizontal="center"/>
    </xf>
    <xf numFmtId="0" fontId="25" fillId="2" borderId="25" xfId="77" applyFont="1" applyFill="1" applyBorder="1" applyAlignment="1">
      <alignment horizontal="left"/>
    </xf>
    <xf numFmtId="39" fontId="25" fillId="2" borderId="25" xfId="75" applyNumberFormat="1" applyFont="1" applyFill="1" applyBorder="1" applyAlignment="1">
      <alignment horizontal="right"/>
    </xf>
    <xf numFmtId="4" fontId="25" fillId="2" borderId="25" xfId="75" applyNumberFormat="1" applyFont="1" applyFill="1" applyBorder="1" applyAlignment="1">
      <alignment horizontal="right"/>
    </xf>
    <xf numFmtId="164" fontId="25" fillId="2" borderId="25" xfId="75" applyFont="1" applyFill="1" applyBorder="1" applyAlignment="1">
      <alignment horizontal="right"/>
    </xf>
    <xf numFmtId="4" fontId="25" fillId="2" borderId="26" xfId="75" applyNumberFormat="1" applyFont="1" applyFill="1" applyBorder="1" applyAlignment="1">
      <alignment horizontal="right"/>
    </xf>
    <xf numFmtId="0" fontId="25" fillId="2" borderId="15" xfId="77" applyFont="1" applyFill="1" applyBorder="1" applyAlignment="1">
      <alignment horizontal="left"/>
    </xf>
    <xf numFmtId="0" fontId="25" fillId="2" borderId="16" xfId="77" applyFont="1" applyFill="1" applyBorder="1" applyAlignment="1">
      <alignment horizontal="center"/>
    </xf>
    <xf numFmtId="0" fontId="25" fillId="2" borderId="16" xfId="77" applyFont="1" applyFill="1" applyBorder="1" applyAlignment="1">
      <alignment horizontal="left"/>
    </xf>
    <xf numFmtId="39" fontId="25" fillId="2" borderId="16" xfId="75" applyNumberFormat="1" applyFont="1" applyFill="1" applyBorder="1" applyAlignment="1">
      <alignment horizontal="right"/>
    </xf>
    <xf numFmtId="4" fontId="25" fillId="2" borderId="16" xfId="75" applyNumberFormat="1" applyFont="1" applyFill="1" applyBorder="1" applyAlignment="1">
      <alignment horizontal="right"/>
    </xf>
    <xf numFmtId="164" fontId="25" fillId="2" borderId="16" xfId="75" applyFont="1" applyFill="1" applyBorder="1" applyAlignment="1">
      <alignment horizontal="right"/>
    </xf>
    <xf numFmtId="4" fontId="25" fillId="2" borderId="17" xfId="75" applyNumberFormat="1" applyFont="1" applyFill="1" applyBorder="1" applyAlignment="1">
      <alignment horizontal="right"/>
    </xf>
    <xf numFmtId="0" fontId="26" fillId="2" borderId="15" xfId="77" applyFont="1" applyFill="1" applyBorder="1" applyAlignment="1">
      <alignment horizontal="left"/>
    </xf>
    <xf numFmtId="0" fontId="26" fillId="2" borderId="16" xfId="77" applyFont="1" applyFill="1" applyBorder="1" applyAlignment="1">
      <alignment horizontal="center"/>
    </xf>
    <xf numFmtId="0" fontId="26" fillId="2" borderId="16" xfId="77" applyFont="1" applyFill="1" applyBorder="1"/>
    <xf numFmtId="4" fontId="26" fillId="2" borderId="16" xfId="75" applyNumberFormat="1" applyFont="1" applyFill="1" applyBorder="1" applyAlignment="1">
      <alignment horizontal="right"/>
    </xf>
    <xf numFmtId="39" fontId="26" fillId="2" borderId="16" xfId="75" applyNumberFormat="1" applyFont="1" applyFill="1" applyBorder="1" applyAlignment="1">
      <alignment horizontal="right"/>
    </xf>
    <xf numFmtId="164" fontId="26" fillId="2" borderId="16" xfId="75" applyFont="1" applyFill="1" applyBorder="1" applyAlignment="1">
      <alignment horizontal="right"/>
    </xf>
    <xf numFmtId="4" fontId="26" fillId="2" borderId="17" xfId="75" applyNumberFormat="1" applyFont="1" applyFill="1" applyBorder="1" applyAlignment="1">
      <alignment horizontal="right"/>
    </xf>
    <xf numFmtId="9" fontId="23" fillId="2" borderId="0" xfId="81" applyFont="1" applyFill="1" applyBorder="1"/>
    <xf numFmtId="39" fontId="26" fillId="2" borderId="17" xfId="75" applyNumberFormat="1" applyFont="1" applyFill="1" applyBorder="1" applyAlignment="1">
      <alignment horizontal="right"/>
    </xf>
    <xf numFmtId="0" fontId="26" fillId="2" borderId="33" xfId="77" applyFont="1" applyFill="1" applyBorder="1" applyAlignment="1">
      <alignment horizontal="left"/>
    </xf>
    <xf numFmtId="0" fontId="26" fillId="2" borderId="34" xfId="77" applyFont="1" applyFill="1" applyBorder="1" applyAlignment="1">
      <alignment horizontal="center"/>
    </xf>
    <xf numFmtId="0" fontId="26" fillId="2" borderId="34" xfId="77" applyFont="1" applyFill="1" applyBorder="1"/>
    <xf numFmtId="39" fontId="26" fillId="2" borderId="34" xfId="75" applyNumberFormat="1" applyFont="1" applyFill="1" applyBorder="1" applyAlignment="1">
      <alignment horizontal="right"/>
    </xf>
    <xf numFmtId="4" fontId="26" fillId="2" borderId="34" xfId="75" applyNumberFormat="1" applyFont="1" applyFill="1" applyBorder="1" applyAlignment="1">
      <alignment horizontal="right"/>
    </xf>
    <xf numFmtId="0" fontId="26" fillId="2" borderId="34" xfId="77" applyFont="1" applyFill="1" applyBorder="1" applyAlignment="1">
      <alignment horizontal="right"/>
    </xf>
    <xf numFmtId="4" fontId="26" fillId="2" borderId="35" xfId="75" applyNumberFormat="1" applyFont="1" applyFill="1" applyBorder="1" applyAlignment="1">
      <alignment horizontal="right"/>
    </xf>
    <xf numFmtId="164" fontId="25" fillId="2" borderId="21" xfId="75" applyFont="1" applyFill="1" applyBorder="1"/>
    <xf numFmtId="0" fontId="25" fillId="2" borderId="22" xfId="77" applyFont="1" applyFill="1" applyBorder="1" applyAlignment="1">
      <alignment wrapText="1"/>
    </xf>
    <xf numFmtId="164" fontId="25" fillId="2" borderId="22" xfId="75" applyFont="1" applyFill="1" applyBorder="1" applyAlignment="1">
      <alignment horizontal="right"/>
    </xf>
    <xf numFmtId="39" fontId="25" fillId="2" borderId="22" xfId="75" applyNumberFormat="1" applyFont="1" applyFill="1" applyBorder="1" applyAlignment="1">
      <alignment horizontal="right"/>
    </xf>
    <xf numFmtId="4" fontId="25" fillId="2" borderId="22" xfId="75" applyNumberFormat="1" applyFont="1" applyFill="1" applyBorder="1" applyAlignment="1">
      <alignment horizontal="right"/>
    </xf>
    <xf numFmtId="164" fontId="25" fillId="2" borderId="23" xfId="75" applyFont="1" applyFill="1" applyBorder="1" applyAlignment="1">
      <alignment horizontal="right"/>
    </xf>
    <xf numFmtId="0" fontId="25" fillId="2" borderId="12" xfId="77" applyFont="1" applyFill="1" applyBorder="1" applyAlignment="1">
      <alignment horizontal="left"/>
    </xf>
    <xf numFmtId="0" fontId="25" fillId="2" borderId="13" xfId="77" applyFont="1" applyFill="1" applyBorder="1" applyAlignment="1">
      <alignment horizontal="center"/>
    </xf>
    <xf numFmtId="0" fontId="25" fillId="2" borderId="13" xfId="77" applyFont="1" applyFill="1" applyBorder="1" applyAlignment="1">
      <alignment wrapText="1"/>
    </xf>
    <xf numFmtId="164" fontId="25" fillId="2" borderId="13" xfId="75" applyFont="1" applyFill="1" applyBorder="1" applyAlignment="1">
      <alignment horizontal="right"/>
    </xf>
    <xf numFmtId="4" fontId="25" fillId="2" borderId="13" xfId="75" applyNumberFormat="1" applyFont="1" applyFill="1" applyBorder="1" applyAlignment="1">
      <alignment horizontal="right"/>
    </xf>
    <xf numFmtId="39" fontId="25" fillId="2" borderId="13" xfId="75" applyNumberFormat="1" applyFont="1" applyFill="1" applyBorder="1" applyAlignment="1">
      <alignment horizontal="right"/>
    </xf>
    <xf numFmtId="4" fontId="25" fillId="2" borderId="14" xfId="75" applyNumberFormat="1" applyFont="1" applyFill="1" applyBorder="1" applyAlignment="1">
      <alignment horizontal="right"/>
    </xf>
    <xf numFmtId="0" fontId="25" fillId="2" borderId="16" xfId="77" applyFont="1" applyFill="1" applyBorder="1" applyAlignment="1">
      <alignment wrapText="1"/>
    </xf>
    <xf numFmtId="0" fontId="26" fillId="2" borderId="16" xfId="77" applyFont="1" applyFill="1" applyBorder="1" applyAlignment="1">
      <alignment wrapText="1"/>
    </xf>
    <xf numFmtId="0" fontId="26" fillId="2" borderId="18" xfId="77" applyFont="1" applyFill="1" applyBorder="1" applyAlignment="1">
      <alignment horizontal="left"/>
    </xf>
    <xf numFmtId="0" fontId="26" fillId="2" borderId="19" xfId="77" applyFont="1" applyFill="1" applyBorder="1" applyAlignment="1">
      <alignment horizontal="center"/>
    </xf>
    <xf numFmtId="0" fontId="26" fillId="2" borderId="19" xfId="77" applyFont="1" applyFill="1" applyBorder="1" applyAlignment="1">
      <alignment wrapText="1"/>
    </xf>
    <xf numFmtId="164" fontId="26" fillId="2" borderId="19" xfId="75" applyFont="1" applyFill="1" applyBorder="1" applyAlignment="1">
      <alignment horizontal="right"/>
    </xf>
    <xf numFmtId="4" fontId="26" fillId="2" borderId="19" xfId="75" applyNumberFormat="1" applyFont="1" applyFill="1" applyBorder="1" applyAlignment="1">
      <alignment horizontal="right"/>
    </xf>
    <xf numFmtId="39" fontId="26" fillId="2" borderId="19" xfId="75" applyNumberFormat="1" applyFont="1" applyFill="1" applyBorder="1" applyAlignment="1">
      <alignment horizontal="right"/>
    </xf>
    <xf numFmtId="4" fontId="26" fillId="2" borderId="20" xfId="75" applyNumberFormat="1" applyFont="1" applyFill="1" applyBorder="1" applyAlignment="1">
      <alignment horizontal="right"/>
    </xf>
    <xf numFmtId="0" fontId="26" fillId="2" borderId="0" xfId="77" applyFont="1" applyFill="1" applyBorder="1" applyAlignment="1">
      <alignment horizontal="left"/>
    </xf>
    <xf numFmtId="0" fontId="26" fillId="2" borderId="0" xfId="77" applyFont="1" applyFill="1" applyBorder="1" applyAlignment="1">
      <alignment horizontal="center"/>
    </xf>
    <xf numFmtId="0" fontId="26" fillId="2" borderId="0" xfId="77" applyFont="1" applyFill="1" applyBorder="1" applyAlignment="1">
      <alignment wrapText="1"/>
    </xf>
    <xf numFmtId="164" fontId="26" fillId="2" borderId="0" xfId="75" applyFont="1" applyFill="1" applyBorder="1" applyAlignment="1">
      <alignment horizontal="right"/>
    </xf>
    <xf numFmtId="4" fontId="26" fillId="2" borderId="0" xfId="75" applyNumberFormat="1" applyFont="1" applyFill="1" applyBorder="1" applyAlignment="1">
      <alignment horizontal="right"/>
    </xf>
    <xf numFmtId="39" fontId="26" fillId="2" borderId="0" xfId="75" applyNumberFormat="1" applyFont="1" applyFill="1" applyBorder="1" applyAlignment="1">
      <alignment horizontal="right"/>
    </xf>
    <xf numFmtId="0" fontId="23" fillId="2" borderId="0" xfId="77" applyFont="1" applyFill="1" applyBorder="1" applyAlignment="1">
      <alignment horizontal="left"/>
    </xf>
    <xf numFmtId="0" fontId="23" fillId="2" borderId="0" xfId="77" applyFont="1" applyFill="1" applyBorder="1" applyAlignment="1">
      <alignment wrapText="1"/>
    </xf>
    <xf numFmtId="164" fontId="23" fillId="2" borderId="0" xfId="75" applyFont="1" applyFill="1" applyBorder="1" applyAlignment="1">
      <alignment horizontal="right"/>
    </xf>
    <xf numFmtId="4" fontId="23" fillId="2" borderId="0" xfId="75" applyNumberFormat="1" applyFont="1" applyFill="1" applyBorder="1" applyAlignment="1">
      <alignment horizontal="right"/>
    </xf>
    <xf numFmtId="39" fontId="23" fillId="2" borderId="0" xfId="75" applyNumberFormat="1" applyFont="1" applyFill="1" applyBorder="1" applyAlignment="1">
      <alignment horizontal="right"/>
    </xf>
    <xf numFmtId="164" fontId="23" fillId="2" borderId="0" xfId="77" applyNumberFormat="1" applyFont="1" applyFill="1" applyBorder="1"/>
    <xf numFmtId="164" fontId="35" fillId="2" borderId="31" xfId="75" applyFont="1" applyFill="1" applyBorder="1" applyAlignment="1">
      <alignment horizontal="center" vertical="center" wrapText="1"/>
    </xf>
    <xf numFmtId="4" fontId="35" fillId="2" borderId="31" xfId="75" applyNumberFormat="1" applyFont="1" applyFill="1" applyBorder="1" applyAlignment="1">
      <alignment horizontal="center" vertical="center" wrapText="1"/>
    </xf>
    <xf numFmtId="164" fontId="35" fillId="2" borderId="32" xfId="75" applyFont="1" applyFill="1" applyBorder="1" applyAlignment="1">
      <alignment horizontal="center" vertical="center" wrapText="1"/>
    </xf>
    <xf numFmtId="0" fontId="25" fillId="2" borderId="24" xfId="77" applyFont="1" applyFill="1" applyBorder="1" applyAlignment="1">
      <alignment horizontal="left" wrapText="1"/>
    </xf>
    <xf numFmtId="0" fontId="25" fillId="2" borderId="25" xfId="77" applyFont="1" applyFill="1" applyBorder="1" applyAlignment="1">
      <alignment horizontal="center" wrapText="1"/>
    </xf>
    <xf numFmtId="0" fontId="25" fillId="2" borderId="25" xfId="77" applyFont="1" applyFill="1" applyBorder="1" applyAlignment="1">
      <alignment wrapText="1"/>
    </xf>
    <xf numFmtId="164" fontId="25" fillId="2" borderId="25" xfId="75" applyFont="1" applyFill="1" applyBorder="1" applyAlignment="1">
      <alignment horizontal="right" wrapText="1"/>
    </xf>
    <xf numFmtId="39" fontId="25" fillId="2" borderId="25" xfId="75" applyNumberFormat="1" applyFont="1" applyFill="1" applyBorder="1" applyAlignment="1">
      <alignment horizontal="right" wrapText="1"/>
    </xf>
    <xf numFmtId="39" fontId="25" fillId="2" borderId="26" xfId="75" applyNumberFormat="1" applyFont="1" applyFill="1" applyBorder="1" applyAlignment="1">
      <alignment horizontal="right"/>
    </xf>
    <xf numFmtId="0" fontId="24" fillId="2" borderId="0" xfId="77" applyFont="1" applyFill="1" applyBorder="1" applyAlignment="1">
      <alignment wrapText="1"/>
    </xf>
    <xf numFmtId="0" fontId="25" fillId="2" borderId="15" xfId="77" applyFont="1" applyFill="1" applyBorder="1" applyAlignment="1">
      <alignment horizontal="left" wrapText="1"/>
    </xf>
    <xf numFmtId="0" fontId="25" fillId="2" borderId="16" xfId="77" applyFont="1" applyFill="1" applyBorder="1" applyAlignment="1">
      <alignment horizontal="center" wrapText="1"/>
    </xf>
    <xf numFmtId="164" fontId="25" fillId="2" borderId="16" xfId="75" applyFont="1" applyFill="1" applyBorder="1" applyAlignment="1">
      <alignment horizontal="right" wrapText="1"/>
    </xf>
    <xf numFmtId="39" fontId="25" fillId="2" borderId="16" xfId="75" applyNumberFormat="1" applyFont="1" applyFill="1" applyBorder="1" applyAlignment="1">
      <alignment horizontal="right" wrapText="1"/>
    </xf>
    <xf numFmtId="39" fontId="25" fillId="2" borderId="17" xfId="75" applyNumberFormat="1" applyFont="1" applyFill="1" applyBorder="1" applyAlignment="1">
      <alignment horizontal="right"/>
    </xf>
    <xf numFmtId="0" fontId="26" fillId="2" borderId="15" xfId="77" applyFont="1" applyFill="1" applyBorder="1" applyAlignment="1">
      <alignment horizontal="left" wrapText="1"/>
    </xf>
    <xf numFmtId="0" fontId="26" fillId="2" borderId="16" xfId="77" applyFont="1" applyFill="1" applyBorder="1" applyAlignment="1">
      <alignment horizontal="center" wrapText="1"/>
    </xf>
    <xf numFmtId="164" fontId="26" fillId="2" borderId="16" xfId="75" applyFont="1" applyFill="1" applyBorder="1" applyAlignment="1">
      <alignment horizontal="right" wrapText="1"/>
    </xf>
    <xf numFmtId="39" fontId="26" fillId="2" borderId="16" xfId="75" applyNumberFormat="1" applyFont="1" applyFill="1" applyBorder="1" applyAlignment="1">
      <alignment horizontal="right" wrapText="1"/>
    </xf>
    <xf numFmtId="39" fontId="24" fillId="2" borderId="0" xfId="77" applyNumberFormat="1" applyFont="1" applyFill="1" applyBorder="1" applyAlignment="1">
      <alignment wrapText="1"/>
    </xf>
    <xf numFmtId="164" fontId="25" fillId="2" borderId="17" xfId="75" applyFont="1" applyFill="1" applyBorder="1" applyAlignment="1">
      <alignment horizontal="right" wrapText="1"/>
    </xf>
    <xf numFmtId="39" fontId="36" fillId="2" borderId="16" xfId="75" applyNumberFormat="1" applyFont="1" applyFill="1" applyBorder="1" applyAlignment="1">
      <alignment horizontal="right"/>
    </xf>
    <xf numFmtId="39" fontId="36" fillId="2" borderId="17" xfId="75" applyNumberFormat="1" applyFont="1" applyFill="1" applyBorder="1" applyAlignment="1">
      <alignment horizontal="right"/>
    </xf>
    <xf numFmtId="0" fontId="26" fillId="2" borderId="18" xfId="77" applyFont="1" applyFill="1" applyBorder="1" applyAlignment="1">
      <alignment horizontal="left" wrapText="1"/>
    </xf>
    <xf numFmtId="0" fontId="26" fillId="2" borderId="19" xfId="77" applyFont="1" applyFill="1" applyBorder="1" applyAlignment="1">
      <alignment horizontal="center" wrapText="1"/>
    </xf>
    <xf numFmtId="164" fontId="26" fillId="2" borderId="19" xfId="75" applyFont="1" applyFill="1" applyBorder="1" applyAlignment="1">
      <alignment horizontal="right" wrapText="1"/>
    </xf>
    <xf numFmtId="39" fontId="26" fillId="2" borderId="19" xfId="75" applyNumberFormat="1" applyFont="1" applyFill="1" applyBorder="1" applyAlignment="1">
      <alignment horizontal="right" wrapText="1"/>
    </xf>
    <xf numFmtId="4" fontId="26" fillId="2" borderId="19" xfId="75" applyNumberFormat="1" applyFont="1" applyFill="1" applyBorder="1" applyAlignment="1">
      <alignment horizontal="right" wrapText="1"/>
    </xf>
    <xf numFmtId="39" fontId="26" fillId="2" borderId="20" xfId="75" applyNumberFormat="1" applyFont="1" applyFill="1" applyBorder="1" applyAlignment="1">
      <alignment horizontal="right"/>
    </xf>
    <xf numFmtId="164" fontId="25" fillId="2" borderId="9" xfId="75" applyFont="1" applyFill="1" applyBorder="1"/>
    <xf numFmtId="164" fontId="25" fillId="2" borderId="10" xfId="75" applyFont="1" applyFill="1" applyBorder="1" applyAlignment="1">
      <alignment horizontal="right"/>
    </xf>
    <xf numFmtId="164" fontId="25" fillId="2" borderId="10" xfId="75" applyFont="1" applyFill="1" applyBorder="1"/>
    <xf numFmtId="164" fontId="25" fillId="2" borderId="43" xfId="75" applyFont="1" applyFill="1" applyBorder="1"/>
    <xf numFmtId="4" fontId="23" fillId="2" borderId="2" xfId="75" applyNumberFormat="1" applyFont="1" applyFill="1" applyBorder="1" applyAlignment="1">
      <alignment horizontal="right"/>
    </xf>
    <xf numFmtId="0" fontId="27" fillId="2" borderId="4" xfId="77" applyFont="1" applyFill="1" applyBorder="1"/>
    <xf numFmtId="0" fontId="27" fillId="2" borderId="0" xfId="77" applyFont="1" applyFill="1" applyBorder="1" applyAlignment="1">
      <alignment horizontal="center"/>
    </xf>
    <xf numFmtId="0" fontId="27" fillId="2" borderId="0" xfId="77" applyFont="1" applyFill="1" applyBorder="1"/>
    <xf numFmtId="164" fontId="27" fillId="2" borderId="0" xfId="75" applyFont="1" applyFill="1" applyBorder="1"/>
    <xf numFmtId="164" fontId="27" fillId="2" borderId="5" xfId="75" applyFont="1" applyFill="1" applyBorder="1"/>
    <xf numFmtId="0" fontId="33" fillId="2" borderId="0" xfId="77" applyFont="1" applyFill="1" applyBorder="1"/>
    <xf numFmtId="164" fontId="33" fillId="2" borderId="0" xfId="75" applyFont="1" applyFill="1" applyBorder="1"/>
    <xf numFmtId="164" fontId="35" fillId="2" borderId="0" xfId="75" applyFont="1" applyFill="1" applyBorder="1"/>
    <xf numFmtId="164" fontId="33" fillId="2" borderId="5" xfId="75" applyFont="1" applyFill="1" applyBorder="1"/>
    <xf numFmtId="0" fontId="28" fillId="2" borderId="4" xfId="77" applyFont="1" applyFill="1" applyBorder="1"/>
    <xf numFmtId="0" fontId="28" fillId="2" borderId="0" xfId="77" applyFont="1" applyFill="1" applyBorder="1"/>
    <xf numFmtId="0" fontId="28" fillId="2" borderId="5" xfId="77" applyFont="1" applyFill="1" applyBorder="1"/>
    <xf numFmtId="164" fontId="24" fillId="2" borderId="0" xfId="75" applyFont="1" applyFill="1" applyBorder="1"/>
    <xf numFmtId="164" fontId="28" fillId="2" borderId="0" xfId="75" applyFont="1" applyFill="1" applyBorder="1"/>
    <xf numFmtId="4" fontId="28" fillId="2" borderId="0" xfId="75" applyNumberFormat="1" applyFont="1" applyFill="1" applyBorder="1" applyAlignment="1">
      <alignment horizontal="right"/>
    </xf>
    <xf numFmtId="164" fontId="28" fillId="2" borderId="5" xfId="75" applyFont="1" applyFill="1" applyBorder="1"/>
    <xf numFmtId="0" fontId="28" fillId="2" borderId="0" xfId="77" applyFont="1" applyFill="1" applyBorder="1" applyAlignment="1"/>
    <xf numFmtId="0" fontId="28" fillId="2" borderId="0" xfId="77" applyFont="1" applyFill="1" applyBorder="1" applyAlignment="1">
      <alignment horizontal="left"/>
    </xf>
    <xf numFmtId="0" fontId="33" fillId="2" borderId="28" xfId="77" applyFont="1" applyFill="1" applyBorder="1"/>
    <xf numFmtId="4" fontId="33" fillId="2" borderId="28" xfId="77" applyNumberFormat="1" applyFont="1" applyFill="1" applyBorder="1"/>
    <xf numFmtId="164" fontId="33" fillId="2" borderId="28" xfId="75" applyFont="1" applyFill="1" applyBorder="1"/>
    <xf numFmtId="164" fontId="33" fillId="2" borderId="29" xfId="75" applyFont="1" applyFill="1" applyBorder="1"/>
    <xf numFmtId="4" fontId="23" fillId="2" borderId="0" xfId="77" applyNumberFormat="1" applyFont="1" applyFill="1" applyBorder="1" applyAlignment="1">
      <alignment horizontal="right"/>
    </xf>
    <xf numFmtId="0" fontId="23" fillId="2" borderId="5" xfId="77" applyFont="1" applyFill="1" applyBorder="1"/>
    <xf numFmtId="164" fontId="24" fillId="2" borderId="31" xfId="75" applyFont="1" applyFill="1" applyBorder="1" applyAlignment="1">
      <alignment horizontal="center" vertical="center" wrapText="1"/>
    </xf>
    <xf numFmtId="4" fontId="24" fillId="2" borderId="31" xfId="75" applyNumberFormat="1" applyFont="1" applyFill="1" applyBorder="1" applyAlignment="1">
      <alignment horizontal="center" vertical="center" wrapText="1"/>
    </xf>
    <xf numFmtId="164" fontId="24" fillId="2" borderId="32" xfId="75" applyFont="1" applyFill="1" applyBorder="1" applyAlignment="1">
      <alignment horizontal="center" vertical="center" wrapText="1"/>
    </xf>
    <xf numFmtId="164" fontId="25" fillId="2" borderId="38" xfId="77" applyNumberFormat="1" applyFont="1" applyFill="1" applyBorder="1" applyAlignment="1">
      <alignment horizontal="center"/>
    </xf>
    <xf numFmtId="4" fontId="26" fillId="2" borderId="36" xfId="77" applyNumberFormat="1" applyFont="1" applyFill="1" applyBorder="1" applyAlignment="1">
      <alignment horizontal="right"/>
    </xf>
    <xf numFmtId="164" fontId="25" fillId="2" borderId="39" xfId="77" applyNumberFormat="1" applyFont="1" applyFill="1" applyBorder="1" applyAlignment="1">
      <alignment horizontal="center"/>
    </xf>
    <xf numFmtId="164" fontId="25" fillId="2" borderId="23" xfId="77" applyNumberFormat="1" applyFont="1" applyFill="1" applyBorder="1" applyAlignment="1">
      <alignment horizontal="center"/>
    </xf>
    <xf numFmtId="0" fontId="25" fillId="2" borderId="13" xfId="77" applyFont="1" applyFill="1" applyBorder="1"/>
    <xf numFmtId="39" fontId="25" fillId="2" borderId="14" xfId="75" applyNumberFormat="1" applyFont="1" applyFill="1" applyBorder="1" applyAlignment="1">
      <alignment horizontal="right"/>
    </xf>
    <xf numFmtId="0" fontId="25" fillId="2" borderId="16" xfId="77" applyFont="1" applyFill="1" applyBorder="1"/>
    <xf numFmtId="4" fontId="26" fillId="2" borderId="16" xfId="77" applyNumberFormat="1" applyFont="1" applyFill="1" applyBorder="1" applyAlignment="1">
      <alignment horizontal="right"/>
    </xf>
    <xf numFmtId="0" fontId="23" fillId="2" borderId="16" xfId="77" applyFont="1" applyFill="1" applyBorder="1" applyAlignment="1">
      <alignment wrapText="1"/>
    </xf>
    <xf numFmtId="0" fontId="26" fillId="2" borderId="19" xfId="77" applyFont="1" applyFill="1" applyBorder="1"/>
    <xf numFmtId="0" fontId="25" fillId="2" borderId="25" xfId="77" applyFont="1" applyFill="1" applyBorder="1"/>
    <xf numFmtId="164" fontId="25" fillId="2" borderId="26" xfId="75" applyFont="1" applyFill="1" applyBorder="1" applyAlignment="1">
      <alignment horizontal="right"/>
    </xf>
    <xf numFmtId="0" fontId="26" fillId="2" borderId="0" xfId="77" applyFont="1" applyFill="1" applyBorder="1"/>
    <xf numFmtId="4" fontId="23" fillId="2" borderId="28" xfId="75" applyNumberFormat="1" applyFont="1" applyFill="1" applyBorder="1" applyAlignment="1">
      <alignment horizontal="right"/>
    </xf>
    <xf numFmtId="4" fontId="26" fillId="2" borderId="16" xfId="77" applyNumberFormat="1" applyFont="1" applyFill="1" applyBorder="1" applyAlignment="1">
      <alignment horizontal="right" wrapText="1"/>
    </xf>
    <xf numFmtId="39" fontId="26" fillId="2" borderId="17" xfId="75" applyNumberFormat="1" applyFont="1" applyFill="1" applyBorder="1" applyAlignment="1">
      <alignment horizontal="right" wrapText="1"/>
    </xf>
    <xf numFmtId="4" fontId="25" fillId="2" borderId="16" xfId="77" applyNumberFormat="1" applyFont="1" applyFill="1" applyBorder="1" applyAlignment="1">
      <alignment horizontal="right"/>
    </xf>
    <xf numFmtId="4" fontId="26" fillId="2" borderId="19" xfId="77" applyNumberFormat="1" applyFont="1" applyFill="1" applyBorder="1" applyAlignment="1">
      <alignment horizontal="right"/>
    </xf>
    <xf numFmtId="0" fontId="24" fillId="2" borderId="0" xfId="77" applyFont="1" applyFill="1" applyBorder="1" applyAlignment="1">
      <alignment horizontal="center"/>
    </xf>
    <xf numFmtId="0" fontId="24" fillId="2" borderId="27" xfId="77" applyFont="1" applyFill="1" applyBorder="1"/>
    <xf numFmtId="164" fontId="24" fillId="2" borderId="41" xfId="75" applyFont="1" applyFill="1" applyBorder="1" applyAlignment="1">
      <alignment horizontal="center" vertical="center" wrapText="1"/>
    </xf>
    <xf numFmtId="4" fontId="24" fillId="2" borderId="41" xfId="75" applyNumberFormat="1" applyFont="1" applyFill="1" applyBorder="1" applyAlignment="1">
      <alignment horizontal="center" vertical="center" wrapText="1"/>
    </xf>
    <xf numFmtId="164" fontId="24" fillId="2" borderId="42" xfId="75" applyFont="1" applyFill="1" applyBorder="1" applyAlignment="1">
      <alignment horizontal="center" vertical="center" wrapText="1"/>
    </xf>
    <xf numFmtId="4" fontId="25" fillId="2" borderId="25" xfId="77" applyNumberFormat="1" applyFont="1" applyFill="1" applyBorder="1" applyAlignment="1">
      <alignment horizontal="right"/>
    </xf>
    <xf numFmtId="4" fontId="26" fillId="2" borderId="34" xfId="77" applyNumberFormat="1" applyFont="1" applyFill="1" applyBorder="1" applyAlignment="1">
      <alignment horizontal="right"/>
    </xf>
    <xf numFmtId="39" fontId="26" fillId="2" borderId="35" xfId="75" applyNumberFormat="1" applyFont="1" applyFill="1" applyBorder="1" applyAlignment="1">
      <alignment horizontal="right"/>
    </xf>
    <xf numFmtId="0" fontId="25" fillId="2" borderId="21" xfId="77" applyFont="1" applyFill="1" applyBorder="1"/>
    <xf numFmtId="0" fontId="25" fillId="2" borderId="22" xfId="77" applyFont="1" applyFill="1" applyBorder="1"/>
    <xf numFmtId="4" fontId="26" fillId="2" borderId="22" xfId="77" applyNumberFormat="1" applyFont="1" applyFill="1" applyBorder="1" applyAlignment="1">
      <alignment horizontal="right"/>
    </xf>
    <xf numFmtId="39" fontId="25" fillId="2" borderId="23" xfId="75" applyNumberFormat="1" applyFont="1" applyFill="1" applyBorder="1" applyAlignment="1">
      <alignment horizontal="right"/>
    </xf>
    <xf numFmtId="0" fontId="36" fillId="2" borderId="15" xfId="77" applyFont="1" applyFill="1" applyBorder="1" applyAlignment="1">
      <alignment horizontal="left"/>
    </xf>
    <xf numFmtId="0" fontId="36" fillId="2" borderId="16" xfId="77" applyFont="1" applyFill="1" applyBorder="1" applyAlignment="1">
      <alignment horizontal="center"/>
    </xf>
    <xf numFmtId="0" fontId="36" fillId="2" borderId="16" xfId="77" applyFont="1" applyFill="1" applyBorder="1" applyAlignment="1">
      <alignment wrapText="1"/>
    </xf>
    <xf numFmtId="4" fontId="26" fillId="2" borderId="0" xfId="77" applyNumberFormat="1" applyFont="1" applyFill="1" applyBorder="1" applyAlignment="1">
      <alignment horizontal="right"/>
    </xf>
    <xf numFmtId="4" fontId="26" fillId="2" borderId="19" xfId="77" applyNumberFormat="1" applyFont="1" applyFill="1" applyBorder="1" applyAlignment="1">
      <alignment horizontal="right" wrapText="1"/>
    </xf>
    <xf numFmtId="39" fontId="26" fillId="2" borderId="20" xfId="75" applyNumberFormat="1" applyFont="1" applyFill="1" applyBorder="1" applyAlignment="1">
      <alignment horizontal="right" wrapText="1"/>
    </xf>
    <xf numFmtId="39" fontId="25" fillId="2" borderId="43" xfId="75" applyNumberFormat="1" applyFont="1" applyFill="1" applyBorder="1" applyAlignment="1">
      <alignment horizontal="right"/>
    </xf>
    <xf numFmtId="4" fontId="25" fillId="2" borderId="43" xfId="75" applyNumberFormat="1" applyFont="1" applyFill="1" applyBorder="1" applyAlignment="1">
      <alignment horizontal="right"/>
    </xf>
    <xf numFmtId="39" fontId="27" fillId="2" borderId="0" xfId="77" applyNumberFormat="1" applyFont="1" applyFill="1" applyBorder="1"/>
    <xf numFmtId="0" fontId="27" fillId="2" borderId="5" xfId="77" applyFont="1" applyFill="1" applyBorder="1"/>
    <xf numFmtId="4" fontId="49" fillId="2" borderId="0" xfId="77" applyNumberFormat="1" applyFont="1" applyFill="1" applyBorder="1" applyAlignment="1">
      <alignment horizontal="right" vertical="center" wrapText="1" readingOrder="1"/>
    </xf>
    <xf numFmtId="0" fontId="23" fillId="2" borderId="1" xfId="0" applyFont="1" applyFill="1" applyBorder="1"/>
    <xf numFmtId="0" fontId="23" fillId="2" borderId="2" xfId="0" applyFont="1" applyFill="1" applyBorder="1"/>
    <xf numFmtId="0" fontId="23" fillId="2" borderId="2" xfId="0" applyFont="1" applyFill="1" applyBorder="1" applyAlignment="1">
      <alignment wrapText="1"/>
    </xf>
    <xf numFmtId="43" fontId="23" fillId="2" borderId="2" xfId="82" applyFont="1" applyFill="1" applyBorder="1"/>
    <xf numFmtId="4" fontId="23" fillId="2" borderId="2" xfId="82" applyNumberFormat="1" applyFont="1" applyFill="1" applyBorder="1"/>
    <xf numFmtId="43" fontId="33" fillId="2" borderId="2" xfId="82" applyFont="1" applyFill="1" applyBorder="1"/>
    <xf numFmtId="43" fontId="23" fillId="2" borderId="3" xfId="82" applyFont="1" applyFill="1" applyBorder="1"/>
    <xf numFmtId="0" fontId="37" fillId="2" borderId="0" xfId="27" applyNumberFormat="1" applyFont="1" applyFill="1" applyBorder="1"/>
    <xf numFmtId="0" fontId="23" fillId="2" borderId="0" xfId="83" applyFont="1" applyFill="1" applyBorder="1"/>
    <xf numFmtId="0" fontId="23" fillId="2" borderId="0" xfId="83" applyFont="1" applyFill="1" applyBorder="1" applyAlignment="1">
      <alignment wrapText="1"/>
    </xf>
    <xf numFmtId="164" fontId="23" fillId="2" borderId="0" xfId="84" applyFont="1" applyFill="1" applyBorder="1"/>
    <xf numFmtId="0" fontId="24" fillId="2" borderId="0" xfId="83" applyFont="1" applyFill="1" applyBorder="1"/>
    <xf numFmtId="0" fontId="23" fillId="2" borderId="4" xfId="83" applyFont="1" applyFill="1" applyBorder="1"/>
    <xf numFmtId="164" fontId="23" fillId="2" borderId="5" xfId="84" applyFont="1" applyFill="1" applyBorder="1"/>
    <xf numFmtId="0" fontId="24" fillId="2" borderId="4" xfId="83" applyFont="1" applyFill="1" applyBorder="1"/>
    <xf numFmtId="14" fontId="23" fillId="2" borderId="5" xfId="84" applyNumberFormat="1" applyFont="1" applyFill="1" applyBorder="1"/>
    <xf numFmtId="0" fontId="23" fillId="2" borderId="27" xfId="83" applyFont="1" applyFill="1" applyBorder="1"/>
    <xf numFmtId="0" fontId="23" fillId="2" borderId="28" xfId="83" applyFont="1" applyFill="1" applyBorder="1"/>
    <xf numFmtId="0" fontId="23" fillId="2" borderId="28" xfId="83" applyFont="1" applyFill="1" applyBorder="1" applyAlignment="1">
      <alignment wrapText="1"/>
    </xf>
    <xf numFmtId="164" fontId="23" fillId="2" borderId="28" xfId="84" applyFont="1" applyFill="1" applyBorder="1"/>
    <xf numFmtId="164" fontId="23" fillId="2" borderId="29" xfId="84" applyFont="1" applyFill="1" applyBorder="1"/>
    <xf numFmtId="0" fontId="24" fillId="2" borderId="1" xfId="83" applyFont="1" applyFill="1" applyBorder="1"/>
    <xf numFmtId="0" fontId="23" fillId="2" borderId="2" xfId="83" applyFont="1" applyFill="1" applyBorder="1"/>
    <xf numFmtId="0" fontId="23" fillId="2" borderId="2" xfId="83" applyFont="1" applyFill="1" applyBorder="1" applyAlignment="1">
      <alignment wrapText="1"/>
    </xf>
    <xf numFmtId="164" fontId="23" fillId="2" borderId="2" xfId="84" applyFont="1" applyFill="1" applyBorder="1"/>
    <xf numFmtId="164" fontId="23" fillId="2" borderId="3" xfId="84" applyFont="1" applyFill="1" applyBorder="1"/>
    <xf numFmtId="0" fontId="24" fillId="2" borderId="21" xfId="85" applyFont="1" applyFill="1" applyBorder="1" applyAlignment="1">
      <alignment horizontal="center" vertical="center" wrapText="1"/>
    </xf>
    <xf numFmtId="0" fontId="24" fillId="2" borderId="22" xfId="85" applyFont="1" applyFill="1" applyBorder="1" applyAlignment="1">
      <alignment horizontal="center" vertical="center" wrapText="1"/>
    </xf>
    <xf numFmtId="164" fontId="24" fillId="2" borderId="22" xfId="86" applyFont="1" applyFill="1" applyBorder="1" applyAlignment="1">
      <alignment horizontal="center" vertical="center" wrapText="1"/>
    </xf>
    <xf numFmtId="164" fontId="24" fillId="2" borderId="23" xfId="86" applyFont="1" applyFill="1" applyBorder="1" applyAlignment="1">
      <alignment horizontal="center" vertical="center" wrapText="1"/>
    </xf>
    <xf numFmtId="0" fontId="25" fillId="2" borderId="21" xfId="85" applyFont="1" applyFill="1" applyBorder="1" applyAlignment="1">
      <alignment horizontal="left" vertical="center"/>
    </xf>
    <xf numFmtId="0" fontId="25" fillId="2" borderId="22" xfId="85" applyFont="1" applyFill="1" applyBorder="1" applyAlignment="1">
      <alignment horizontal="center" vertical="center"/>
    </xf>
    <xf numFmtId="0" fontId="25" fillId="2" borderId="22" xfId="83" applyFont="1" applyFill="1" applyBorder="1" applyAlignment="1">
      <alignment horizontal="left" wrapText="1"/>
    </xf>
    <xf numFmtId="39" fontId="25" fillId="2" borderId="22" xfId="84" applyNumberFormat="1" applyFont="1" applyFill="1" applyBorder="1" applyAlignment="1">
      <alignment horizontal="right"/>
    </xf>
    <xf numFmtId="39" fontId="25" fillId="2" borderId="23" xfId="84" applyNumberFormat="1" applyFont="1" applyFill="1" applyBorder="1" applyAlignment="1">
      <alignment horizontal="right"/>
    </xf>
    <xf numFmtId="0" fontId="25" fillId="2" borderId="12" xfId="85" applyFont="1" applyFill="1" applyBorder="1" applyAlignment="1">
      <alignment horizontal="left" vertical="center"/>
    </xf>
    <xf numFmtId="0" fontId="25" fillId="2" borderId="13" xfId="85" applyFont="1" applyFill="1" applyBorder="1" applyAlignment="1">
      <alignment horizontal="center" vertical="center"/>
    </xf>
    <xf numFmtId="0" fontId="25" fillId="2" borderId="13" xfId="83" applyFont="1" applyFill="1" applyBorder="1" applyAlignment="1">
      <alignment wrapText="1"/>
    </xf>
    <xf numFmtId="4" fontId="43" fillId="2" borderId="13" xfId="83" applyNumberFormat="1" applyFont="1" applyFill="1" applyBorder="1" applyAlignment="1">
      <alignment horizontal="right" vertical="center" wrapText="1" readingOrder="1"/>
    </xf>
    <xf numFmtId="4" fontId="43" fillId="2" borderId="14" xfId="83" applyNumberFormat="1" applyFont="1" applyFill="1" applyBorder="1" applyAlignment="1">
      <alignment horizontal="right" vertical="center" wrapText="1" readingOrder="1"/>
    </xf>
    <xf numFmtId="0" fontId="25" fillId="2" borderId="15" xfId="85" applyFont="1" applyFill="1" applyBorder="1" applyAlignment="1">
      <alignment horizontal="left" vertical="center"/>
    </xf>
    <xf numFmtId="0" fontId="25" fillId="2" borderId="16" xfId="85" applyFont="1" applyFill="1" applyBorder="1" applyAlignment="1">
      <alignment horizontal="center" vertical="center"/>
    </xf>
    <xf numFmtId="0" fontId="25" fillId="2" borderId="16" xfId="83" applyFont="1" applyFill="1" applyBorder="1" applyAlignment="1">
      <alignment wrapText="1"/>
    </xf>
    <xf numFmtId="4" fontId="43" fillId="2" borderId="16" xfId="83" applyNumberFormat="1" applyFont="1" applyFill="1" applyBorder="1" applyAlignment="1">
      <alignment horizontal="right" vertical="center" wrapText="1" readingOrder="1"/>
    </xf>
    <xf numFmtId="4" fontId="43" fillId="2" borderId="17" xfId="83" applyNumberFormat="1" applyFont="1" applyFill="1" applyBorder="1" applyAlignment="1">
      <alignment horizontal="right" vertical="center" wrapText="1" readingOrder="1"/>
    </xf>
    <xf numFmtId="0" fontId="26" fillId="2" borderId="15" xfId="85" applyFont="1" applyFill="1" applyBorder="1" applyAlignment="1">
      <alignment horizontal="left" vertical="center"/>
    </xf>
    <xf numFmtId="0" fontId="26" fillId="2" borderId="16" xfId="85" applyFont="1" applyFill="1" applyBorder="1" applyAlignment="1">
      <alignment horizontal="center" vertical="center"/>
    </xf>
    <xf numFmtId="0" fontId="26" fillId="2" borderId="16" xfId="83" applyFont="1" applyFill="1" applyBorder="1" applyAlignment="1">
      <alignment wrapText="1"/>
    </xf>
    <xf numFmtId="4" fontId="29" fillId="2" borderId="16" xfId="83" applyNumberFormat="1" applyFont="1" applyFill="1" applyBorder="1" applyAlignment="1">
      <alignment horizontal="right" vertical="center" wrapText="1" readingOrder="1"/>
    </xf>
    <xf numFmtId="4" fontId="29" fillId="2" borderId="17" xfId="83" applyNumberFormat="1" applyFont="1" applyFill="1" applyBorder="1" applyAlignment="1">
      <alignment horizontal="right" vertical="center" wrapText="1" readingOrder="1"/>
    </xf>
    <xf numFmtId="4" fontId="30" fillId="2" borderId="16" xfId="83" applyNumberFormat="1" applyFont="1" applyFill="1" applyBorder="1" applyAlignment="1">
      <alignment horizontal="right" vertical="center" wrapText="1" readingOrder="1"/>
    </xf>
    <xf numFmtId="4" fontId="44" fillId="2" borderId="16" xfId="83" applyNumberFormat="1" applyFont="1" applyFill="1" applyBorder="1" applyAlignment="1">
      <alignment horizontal="right" vertical="center" wrapText="1" readingOrder="1"/>
    </xf>
    <xf numFmtId="4" fontId="30" fillId="2" borderId="17" xfId="83" applyNumberFormat="1" applyFont="1" applyFill="1" applyBorder="1" applyAlignment="1">
      <alignment horizontal="right" vertical="center" wrapText="1" readingOrder="1"/>
    </xf>
    <xf numFmtId="4" fontId="44" fillId="2" borderId="17" xfId="83" applyNumberFormat="1" applyFont="1" applyFill="1" applyBorder="1" applyAlignment="1">
      <alignment horizontal="right" vertical="center" wrapText="1" readingOrder="1"/>
    </xf>
    <xf numFmtId="0" fontId="26" fillId="2" borderId="18" xfId="85" applyFont="1" applyFill="1" applyBorder="1" applyAlignment="1">
      <alignment horizontal="left" vertical="center"/>
    </xf>
    <xf numFmtId="0" fontId="26" fillId="2" borderId="19" xfId="85" applyFont="1" applyFill="1" applyBorder="1" applyAlignment="1">
      <alignment horizontal="center" vertical="center"/>
    </xf>
    <xf numFmtId="0" fontId="26" fillId="2" borderId="19" xfId="83" applyFont="1" applyFill="1" applyBorder="1" applyAlignment="1">
      <alignment wrapText="1"/>
    </xf>
    <xf numFmtId="4" fontId="29" fillId="2" borderId="19" xfId="83" applyNumberFormat="1" applyFont="1" applyFill="1" applyBorder="1" applyAlignment="1">
      <alignment horizontal="right" vertical="center" wrapText="1" readingOrder="1"/>
    </xf>
    <xf numFmtId="4" fontId="29" fillId="2" borderId="20" xfId="83" applyNumberFormat="1" applyFont="1" applyFill="1" applyBorder="1" applyAlignment="1">
      <alignment horizontal="right" vertical="center" wrapText="1" readingOrder="1"/>
    </xf>
    <xf numFmtId="0" fontId="26" fillId="2" borderId="0" xfId="83" applyFont="1" applyFill="1" applyBorder="1" applyAlignment="1">
      <alignment horizontal="left"/>
    </xf>
    <xf numFmtId="0" fontId="26" fillId="2" borderId="0" xfId="83" applyFont="1" applyFill="1" applyBorder="1"/>
    <xf numFmtId="0" fontId="26" fillId="2" borderId="0" xfId="83" applyFont="1" applyFill="1" applyBorder="1" applyAlignment="1">
      <alignment wrapText="1"/>
    </xf>
    <xf numFmtId="4" fontId="29" fillId="2" borderId="0" xfId="83" applyNumberFormat="1" applyFont="1" applyFill="1" applyBorder="1" applyAlignment="1">
      <alignment horizontal="right" vertical="center" wrapText="1" readingOrder="1"/>
    </xf>
    <xf numFmtId="39" fontId="26" fillId="2" borderId="0" xfId="84" applyNumberFormat="1" applyFont="1" applyFill="1" applyBorder="1" applyAlignment="1">
      <alignment horizontal="right"/>
    </xf>
    <xf numFmtId="0" fontId="29" fillId="2" borderId="0" xfId="83" applyNumberFormat="1" applyFont="1" applyFill="1" applyBorder="1" applyAlignment="1">
      <alignment horizontal="right" vertical="center" wrapText="1" readingOrder="1"/>
    </xf>
    <xf numFmtId="4" fontId="32" fillId="2" borderId="0" xfId="83" applyNumberFormat="1" applyFont="1" applyFill="1" applyBorder="1" applyAlignment="1">
      <alignment vertical="top" wrapText="1" readingOrder="1"/>
    </xf>
    <xf numFmtId="0" fontId="24" fillId="2" borderId="6" xfId="83" applyFont="1" applyFill="1" applyBorder="1"/>
    <xf numFmtId="0" fontId="23" fillId="2" borderId="7" xfId="83" applyFont="1" applyFill="1" applyBorder="1"/>
    <xf numFmtId="0" fontId="23" fillId="2" borderId="7" xfId="83" applyFont="1" applyFill="1" applyBorder="1" applyAlignment="1">
      <alignment wrapText="1"/>
    </xf>
    <xf numFmtId="164" fontId="23" fillId="2" borderId="7" xfId="84" applyFont="1" applyFill="1" applyBorder="1"/>
    <xf numFmtId="164" fontId="23" fillId="2" borderId="8" xfId="84" applyFont="1" applyFill="1" applyBorder="1"/>
    <xf numFmtId="0" fontId="25" fillId="2" borderId="25" xfId="83" applyFont="1" applyFill="1" applyBorder="1" applyAlignment="1">
      <alignment wrapText="1"/>
    </xf>
    <xf numFmtId="4" fontId="43" fillId="2" borderId="25" xfId="83" applyNumberFormat="1" applyFont="1" applyFill="1" applyBorder="1" applyAlignment="1">
      <alignment horizontal="right" vertical="center" wrapText="1" readingOrder="1"/>
    </xf>
    <xf numFmtId="4" fontId="43" fillId="2" borderId="26" xfId="83" applyNumberFormat="1" applyFont="1" applyFill="1" applyBorder="1" applyAlignment="1">
      <alignment horizontal="right" vertical="center" wrapText="1" readingOrder="1"/>
    </xf>
    <xf numFmtId="0" fontId="36" fillId="2" borderId="0" xfId="83" applyFont="1" applyFill="1" applyBorder="1" applyAlignment="1">
      <alignment horizontal="justify" vertical="center"/>
    </xf>
    <xf numFmtId="0" fontId="25" fillId="2" borderId="18" xfId="85" applyFont="1" applyFill="1" applyBorder="1" applyAlignment="1">
      <alignment horizontal="left" vertical="center"/>
    </xf>
    <xf numFmtId="0" fontId="25" fillId="2" borderId="19" xfId="85" applyFont="1" applyFill="1" applyBorder="1" applyAlignment="1">
      <alignment horizontal="center" vertical="center"/>
    </xf>
    <xf numFmtId="0" fontId="25" fillId="2" borderId="19" xfId="83" applyFont="1" applyFill="1" applyBorder="1" applyAlignment="1">
      <alignment wrapText="1"/>
    </xf>
    <xf numFmtId="4" fontId="43" fillId="2" borderId="19" xfId="83" applyNumberFormat="1" applyFont="1" applyFill="1" applyBorder="1" applyAlignment="1">
      <alignment horizontal="right" vertical="center" wrapText="1" readingOrder="1"/>
    </xf>
    <xf numFmtId="4" fontId="43" fillId="2" borderId="20" xfId="83" applyNumberFormat="1" applyFont="1" applyFill="1" applyBorder="1" applyAlignment="1">
      <alignment horizontal="right" vertical="center" wrapText="1" readingOrder="1"/>
    </xf>
    <xf numFmtId="39" fontId="25" fillId="2" borderId="13" xfId="84" applyNumberFormat="1" applyFont="1" applyFill="1" applyBorder="1" applyAlignment="1">
      <alignment horizontal="right"/>
    </xf>
    <xf numFmtId="39" fontId="25" fillId="2" borderId="14" xfId="84" applyNumberFormat="1" applyFont="1" applyFill="1" applyBorder="1" applyAlignment="1">
      <alignment horizontal="right"/>
    </xf>
    <xf numFmtId="0" fontId="26" fillId="2" borderId="34" xfId="83" applyFont="1" applyFill="1" applyBorder="1" applyAlignment="1">
      <alignment wrapText="1"/>
    </xf>
    <xf numFmtId="39" fontId="26" fillId="2" borderId="34" xfId="84" applyNumberFormat="1" applyFont="1" applyFill="1" applyBorder="1" applyAlignment="1">
      <alignment horizontal="right"/>
    </xf>
    <xf numFmtId="39" fontId="26" fillId="2" borderId="35" xfId="84" applyNumberFormat="1" applyFont="1" applyFill="1" applyBorder="1" applyAlignment="1">
      <alignment horizontal="right"/>
    </xf>
    <xf numFmtId="39" fontId="26" fillId="2" borderId="16" xfId="84" applyNumberFormat="1" applyFont="1" applyFill="1" applyBorder="1" applyAlignment="1">
      <alignment horizontal="right"/>
    </xf>
    <xf numFmtId="39" fontId="26" fillId="2" borderId="17" xfId="84" applyNumberFormat="1" applyFont="1" applyFill="1" applyBorder="1" applyAlignment="1">
      <alignment horizontal="right"/>
    </xf>
    <xf numFmtId="0" fontId="26" fillId="2" borderId="34" xfId="85" applyFont="1" applyFill="1" applyBorder="1" applyAlignment="1">
      <alignment horizontal="center" vertical="center"/>
    </xf>
    <xf numFmtId="0" fontId="26" fillId="2" borderId="33" xfId="85" applyFont="1" applyFill="1" applyBorder="1" applyAlignment="1">
      <alignment horizontal="left" vertical="center"/>
    </xf>
    <xf numFmtId="0" fontId="25" fillId="2" borderId="22" xfId="83" applyFont="1" applyFill="1" applyBorder="1" applyAlignment="1">
      <alignment wrapText="1"/>
    </xf>
    <xf numFmtId="39" fontId="25" fillId="2" borderId="16" xfId="84" applyNumberFormat="1" applyFont="1" applyFill="1" applyBorder="1" applyAlignment="1">
      <alignment horizontal="right"/>
    </xf>
    <xf numFmtId="39" fontId="25" fillId="2" borderId="17" xfId="84" applyNumberFormat="1" applyFont="1" applyFill="1" applyBorder="1" applyAlignment="1">
      <alignment horizontal="right"/>
    </xf>
    <xf numFmtId="39" fontId="26" fillId="2" borderId="19" xfId="84" applyNumberFormat="1" applyFont="1" applyFill="1" applyBorder="1" applyAlignment="1">
      <alignment horizontal="right"/>
    </xf>
    <xf numFmtId="39" fontId="26" fillId="2" borderId="20" xfId="84" applyNumberFormat="1" applyFont="1" applyFill="1" applyBorder="1" applyAlignment="1">
      <alignment horizontal="right"/>
    </xf>
    <xf numFmtId="165" fontId="23" fillId="2" borderId="0" xfId="83" applyNumberFormat="1" applyFont="1" applyFill="1" applyBorder="1"/>
    <xf numFmtId="0" fontId="36" fillId="2" borderId="15" xfId="85" applyFont="1" applyFill="1" applyBorder="1" applyAlignment="1">
      <alignment horizontal="left" vertical="center"/>
    </xf>
    <xf numFmtId="0" fontId="36" fillId="2" borderId="16" xfId="85" applyFont="1" applyFill="1" applyBorder="1" applyAlignment="1">
      <alignment horizontal="center" vertical="center"/>
    </xf>
    <xf numFmtId="0" fontId="36" fillId="2" borderId="16" xfId="83" applyFont="1" applyFill="1" applyBorder="1" applyAlignment="1">
      <alignment wrapText="1"/>
    </xf>
    <xf numFmtId="4" fontId="23" fillId="2" borderId="0" xfId="83" applyNumberFormat="1" applyFont="1" applyFill="1" applyBorder="1"/>
    <xf numFmtId="0" fontId="24" fillId="2" borderId="0" xfId="83" applyFont="1" applyFill="1" applyBorder="1" applyAlignment="1">
      <alignment horizontal="center"/>
    </xf>
    <xf numFmtId="49" fontId="25" fillId="2" borderId="15" xfId="85" applyNumberFormat="1" applyFont="1" applyFill="1" applyBorder="1" applyAlignment="1">
      <alignment horizontal="left" vertical="center"/>
    </xf>
    <xf numFmtId="0" fontId="26" fillId="2" borderId="16" xfId="83" applyFont="1" applyFill="1" applyBorder="1"/>
    <xf numFmtId="0" fontId="26" fillId="2" borderId="19" xfId="83" applyFont="1" applyFill="1" applyBorder="1"/>
    <xf numFmtId="0" fontId="33" fillId="2" borderId="0" xfId="83" applyFont="1" applyFill="1" applyBorder="1"/>
    <xf numFmtId="0" fontId="33" fillId="2" borderId="0" xfId="83" applyFont="1" applyFill="1" applyBorder="1" applyAlignment="1">
      <alignment wrapText="1"/>
    </xf>
    <xf numFmtId="164" fontId="33" fillId="2" borderId="0" xfId="84" applyFont="1" applyFill="1" applyBorder="1"/>
    <xf numFmtId="0" fontId="26" fillId="2" borderId="13" xfId="83" applyFont="1" applyFill="1" applyBorder="1" applyAlignment="1">
      <alignment wrapText="1"/>
    </xf>
    <xf numFmtId="39" fontId="25" fillId="2" borderId="30" xfId="84" applyNumberFormat="1" applyFont="1" applyFill="1" applyBorder="1" applyAlignment="1">
      <alignment horizontal="right"/>
    </xf>
    <xf numFmtId="39" fontId="25" fillId="2" borderId="37" xfId="84" applyNumberFormat="1" applyFont="1" applyFill="1" applyBorder="1" applyAlignment="1">
      <alignment horizontal="right"/>
    </xf>
    <xf numFmtId="0" fontId="23" fillId="2" borderId="1" xfId="83" applyFont="1" applyFill="1" applyBorder="1"/>
    <xf numFmtId="4" fontId="23" fillId="2" borderId="2" xfId="84" applyNumberFormat="1" applyFont="1" applyFill="1" applyBorder="1"/>
    <xf numFmtId="164" fontId="33" fillId="2" borderId="2" xfId="84" applyFont="1" applyFill="1" applyBorder="1"/>
    <xf numFmtId="0" fontId="37" fillId="2" borderId="4" xfId="87" applyFont="1" applyFill="1" applyBorder="1"/>
    <xf numFmtId="0" fontId="37" fillId="2" borderId="0" xfId="87" applyFont="1" applyFill="1" applyBorder="1"/>
    <xf numFmtId="0" fontId="37" fillId="2" borderId="0" xfId="87" applyFont="1" applyFill="1" applyBorder="1" applyAlignment="1">
      <alignment wrapText="1"/>
    </xf>
    <xf numFmtId="164" fontId="37" fillId="2" borderId="0" xfId="88" applyFont="1" applyFill="1" applyBorder="1"/>
    <xf numFmtId="0" fontId="37" fillId="2" borderId="0" xfId="88" applyNumberFormat="1" applyFont="1" applyFill="1" applyBorder="1"/>
    <xf numFmtId="164" fontId="38" fillId="2" borderId="0" xfId="88" applyFont="1" applyFill="1" applyBorder="1"/>
    <xf numFmtId="164" fontId="37" fillId="2" borderId="5" xfId="88" applyFont="1" applyFill="1" applyBorder="1"/>
    <xf numFmtId="0" fontId="23" fillId="2" borderId="0" xfId="89" applyFont="1" applyFill="1" applyBorder="1"/>
    <xf numFmtId="0" fontId="37" fillId="2" borderId="4" xfId="90" applyFont="1" applyFill="1" applyBorder="1"/>
    <xf numFmtId="0" fontId="37" fillId="2" borderId="0" xfId="90" applyFont="1" applyFill="1" applyBorder="1"/>
    <xf numFmtId="0" fontId="37" fillId="2" borderId="0" xfId="90" applyFont="1" applyFill="1" applyBorder="1" applyAlignment="1">
      <alignment wrapText="1"/>
    </xf>
    <xf numFmtId="43" fontId="37" fillId="2" borderId="0" xfId="91" applyFont="1" applyFill="1" applyBorder="1"/>
    <xf numFmtId="43" fontId="37" fillId="2" borderId="5" xfId="91" applyFont="1" applyFill="1" applyBorder="1"/>
    <xf numFmtId="39" fontId="23" fillId="2" borderId="0" xfId="83" applyNumberFormat="1" applyFont="1" applyFill="1" applyBorder="1"/>
    <xf numFmtId="0" fontId="24" fillId="2" borderId="0" xfId="83" applyFont="1" applyFill="1" applyBorder="1" applyAlignment="1">
      <alignment wrapText="1"/>
    </xf>
    <xf numFmtId="164" fontId="24" fillId="2" borderId="0" xfId="84" applyFont="1" applyFill="1" applyBorder="1"/>
    <xf numFmtId="164" fontId="33" fillId="2" borderId="5" xfId="84" applyFont="1" applyFill="1" applyBorder="1"/>
    <xf numFmtId="0" fontId="34" fillId="2" borderId="0" xfId="83" applyFont="1" applyFill="1" applyBorder="1"/>
    <xf numFmtId="0" fontId="24" fillId="2" borderId="28" xfId="83" applyFont="1" applyFill="1" applyBorder="1" applyAlignment="1">
      <alignment wrapText="1"/>
    </xf>
    <xf numFmtId="164" fontId="24" fillId="2" borderId="28" xfId="84" applyFont="1" applyFill="1" applyBorder="1"/>
    <xf numFmtId="0" fontId="23" fillId="2" borderId="0" xfId="90" applyFont="1" applyFill="1" applyBorder="1"/>
    <xf numFmtId="0" fontId="23" fillId="2" borderId="0" xfId="90" applyFont="1" applyFill="1" applyBorder="1" applyAlignment="1">
      <alignment horizontal="center"/>
    </xf>
    <xf numFmtId="4" fontId="23" fillId="2" borderId="0" xfId="90" applyNumberFormat="1" applyFont="1" applyFill="1" applyBorder="1"/>
    <xf numFmtId="164" fontId="23" fillId="2" borderId="0" xfId="88" applyFont="1" applyFill="1" applyBorder="1"/>
    <xf numFmtId="0" fontId="23" fillId="2" borderId="1" xfId="90" applyFont="1" applyFill="1" applyBorder="1"/>
    <xf numFmtId="0" fontId="23" fillId="2" borderId="2" xfId="90" applyFont="1" applyFill="1" applyBorder="1" applyAlignment="1">
      <alignment horizontal="center"/>
    </xf>
    <xf numFmtId="0" fontId="23" fillId="2" borderId="2" xfId="90" applyFont="1" applyFill="1" applyBorder="1"/>
    <xf numFmtId="4" fontId="23" fillId="2" borderId="2" xfId="90" applyNumberFormat="1" applyFont="1" applyFill="1" applyBorder="1"/>
    <xf numFmtId="164" fontId="23" fillId="2" borderId="2" xfId="88" applyFont="1" applyFill="1" applyBorder="1"/>
    <xf numFmtId="164" fontId="23" fillId="2" borderId="3" xfId="88" applyFont="1" applyFill="1" applyBorder="1"/>
    <xf numFmtId="0" fontId="24" fillId="2" borderId="0" xfId="90" applyFont="1" applyFill="1" applyBorder="1"/>
    <xf numFmtId="0" fontId="23" fillId="2" borderId="4" xfId="90" applyFont="1" applyFill="1" applyBorder="1"/>
    <xf numFmtId="164" fontId="23" fillId="2" borderId="5" xfId="88" applyFont="1" applyFill="1" applyBorder="1"/>
    <xf numFmtId="0" fontId="24" fillId="2" borderId="4" xfId="90" applyFont="1" applyFill="1" applyBorder="1"/>
    <xf numFmtId="14" fontId="23" fillId="2" borderId="5" xfId="88" applyNumberFormat="1" applyFont="1" applyFill="1" applyBorder="1"/>
    <xf numFmtId="0" fontId="23" fillId="2" borderId="27" xfId="90" applyFont="1" applyFill="1" applyBorder="1"/>
    <xf numFmtId="0" fontId="23" fillId="2" borderId="28" xfId="90" applyFont="1" applyFill="1" applyBorder="1" applyAlignment="1">
      <alignment horizontal="center"/>
    </xf>
    <xf numFmtId="0" fontId="23" fillId="2" borderId="28" xfId="90" applyFont="1" applyFill="1" applyBorder="1"/>
    <xf numFmtId="4" fontId="23" fillId="2" borderId="28" xfId="90" applyNumberFormat="1" applyFont="1" applyFill="1" applyBorder="1"/>
    <xf numFmtId="164" fontId="23" fillId="2" borderId="28" xfId="88" applyFont="1" applyFill="1" applyBorder="1"/>
    <xf numFmtId="164" fontId="23" fillId="2" borderId="29" xfId="88" applyFont="1" applyFill="1" applyBorder="1"/>
    <xf numFmtId="0" fontId="24" fillId="2" borderId="30" xfId="90" applyFont="1" applyFill="1" applyBorder="1" applyAlignment="1">
      <alignment horizontal="center" vertical="center" wrapText="1"/>
    </xf>
    <xf numFmtId="0" fontId="24" fillId="2" borderId="31" xfId="90" applyFont="1" applyFill="1" applyBorder="1" applyAlignment="1">
      <alignment horizontal="center" vertical="center" wrapText="1"/>
    </xf>
    <xf numFmtId="164" fontId="35" fillId="2" borderId="22" xfId="88" applyFont="1" applyFill="1" applyBorder="1" applyAlignment="1">
      <alignment horizontal="center" vertical="center" wrapText="1"/>
    </xf>
    <xf numFmtId="4" fontId="35" fillId="2" borderId="22" xfId="88" applyNumberFormat="1" applyFont="1" applyFill="1" applyBorder="1" applyAlignment="1">
      <alignment horizontal="center" vertical="center" wrapText="1"/>
    </xf>
    <xf numFmtId="164" fontId="35" fillId="2" borderId="23" xfId="88" applyFont="1" applyFill="1" applyBorder="1" applyAlignment="1">
      <alignment horizontal="center" vertical="center" wrapText="1"/>
    </xf>
    <xf numFmtId="0" fontId="25" fillId="2" borderId="21" xfId="90" applyFont="1" applyFill="1" applyBorder="1" applyAlignment="1">
      <alignment horizontal="left"/>
    </xf>
    <xf numFmtId="0" fontId="25" fillId="2" borderId="22" xfId="90" applyFont="1" applyFill="1" applyBorder="1" applyAlignment="1">
      <alignment horizontal="center"/>
    </xf>
    <xf numFmtId="0" fontId="25" fillId="2" borderId="22" xfId="90" applyFont="1" applyFill="1" applyBorder="1" applyAlignment="1">
      <alignment horizontal="left"/>
    </xf>
    <xf numFmtId="164" fontId="25" fillId="2" borderId="22" xfId="90" applyNumberFormat="1" applyFont="1" applyFill="1" applyBorder="1" applyAlignment="1">
      <alignment horizontal="right"/>
    </xf>
    <xf numFmtId="4" fontId="25" fillId="2" borderId="22" xfId="90" applyNumberFormat="1" applyFont="1" applyFill="1" applyBorder="1" applyAlignment="1">
      <alignment horizontal="right"/>
    </xf>
    <xf numFmtId="0" fontId="25" fillId="2" borderId="22" xfId="90" applyFont="1" applyFill="1" applyBorder="1" applyAlignment="1">
      <alignment horizontal="right"/>
    </xf>
    <xf numFmtId="164" fontId="25" fillId="2" borderId="23" xfId="90" applyNumberFormat="1" applyFont="1" applyFill="1" applyBorder="1" applyAlignment="1">
      <alignment horizontal="right"/>
    </xf>
    <xf numFmtId="9" fontId="24" fillId="2" borderId="0" xfId="92" applyFont="1" applyFill="1" applyBorder="1"/>
    <xf numFmtId="0" fontId="25" fillId="2" borderId="24" xfId="90" applyFont="1" applyFill="1" applyBorder="1" applyAlignment="1">
      <alignment horizontal="left"/>
    </xf>
    <xf numFmtId="0" fontId="25" fillId="2" borderId="25" xfId="90" applyFont="1" applyFill="1" applyBorder="1" applyAlignment="1">
      <alignment horizontal="center"/>
    </xf>
    <xf numFmtId="0" fontId="25" fillId="2" borderId="25" xfId="90" applyFont="1" applyFill="1" applyBorder="1" applyAlignment="1">
      <alignment horizontal="left"/>
    </xf>
    <xf numFmtId="39" fontId="25" fillId="2" borderId="25" xfId="88" applyNumberFormat="1" applyFont="1" applyFill="1" applyBorder="1" applyAlignment="1">
      <alignment horizontal="right"/>
    </xf>
    <xf numFmtId="4" fontId="25" fillId="2" borderId="25" xfId="88" applyNumberFormat="1" applyFont="1" applyFill="1" applyBorder="1" applyAlignment="1">
      <alignment horizontal="right"/>
    </xf>
    <xf numFmtId="164" fontId="25" fillId="2" borderId="25" xfId="88" applyFont="1" applyFill="1" applyBorder="1" applyAlignment="1">
      <alignment horizontal="right"/>
    </xf>
    <xf numFmtId="4" fontId="25" fillId="2" borderId="26" xfId="88" applyNumberFormat="1" applyFont="1" applyFill="1" applyBorder="1" applyAlignment="1">
      <alignment horizontal="right"/>
    </xf>
    <xf numFmtId="0" fontId="25" fillId="2" borderId="15" xfId="90" applyFont="1" applyFill="1" applyBorder="1" applyAlignment="1">
      <alignment horizontal="left"/>
    </xf>
    <xf numFmtId="0" fontId="25" fillId="2" borderId="16" xfId="90" applyFont="1" applyFill="1" applyBorder="1" applyAlignment="1">
      <alignment horizontal="center"/>
    </xf>
    <xf numFmtId="0" fontId="25" fillId="2" borderId="16" xfId="90" applyFont="1" applyFill="1" applyBorder="1" applyAlignment="1">
      <alignment horizontal="left"/>
    </xf>
    <xf numFmtId="39" fontId="25" fillId="2" borderId="16" xfId="88" applyNumberFormat="1" applyFont="1" applyFill="1" applyBorder="1" applyAlignment="1">
      <alignment horizontal="right"/>
    </xf>
    <xf numFmtId="4" fontId="25" fillId="2" borderId="16" xfId="88" applyNumberFormat="1" applyFont="1" applyFill="1" applyBorder="1" applyAlignment="1">
      <alignment horizontal="right"/>
    </xf>
    <xf numFmtId="164" fontId="25" fillId="2" borderId="16" xfId="88" applyFont="1" applyFill="1" applyBorder="1" applyAlignment="1">
      <alignment horizontal="right"/>
    </xf>
    <xf numFmtId="4" fontId="25" fillId="2" borderId="17" xfId="88" applyNumberFormat="1" applyFont="1" applyFill="1" applyBorder="1" applyAlignment="1">
      <alignment horizontal="right"/>
    </xf>
    <xf numFmtId="0" fontId="26" fillId="2" borderId="15" xfId="90" applyFont="1" applyFill="1" applyBorder="1" applyAlignment="1">
      <alignment horizontal="left"/>
    </xf>
    <xf numFmtId="0" fontId="26" fillId="2" borderId="16" xfId="90" applyFont="1" applyFill="1" applyBorder="1" applyAlignment="1">
      <alignment horizontal="center"/>
    </xf>
    <xf numFmtId="0" fontId="26" fillId="2" borderId="16" xfId="90" applyFont="1" applyFill="1" applyBorder="1"/>
    <xf numFmtId="4" fontId="26" fillId="2" borderId="16" xfId="88" applyNumberFormat="1" applyFont="1" applyFill="1" applyBorder="1" applyAlignment="1">
      <alignment horizontal="right"/>
    </xf>
    <xf numFmtId="39" fontId="26" fillId="2" borderId="16" xfId="88" applyNumberFormat="1" applyFont="1" applyFill="1" applyBorder="1" applyAlignment="1">
      <alignment horizontal="right"/>
    </xf>
    <xf numFmtId="164" fontId="26" fillId="2" borderId="16" xfId="88" applyFont="1" applyFill="1" applyBorder="1" applyAlignment="1">
      <alignment horizontal="right"/>
    </xf>
    <xf numFmtId="4" fontId="26" fillId="2" borderId="17" xfId="88" applyNumberFormat="1" applyFont="1" applyFill="1" applyBorder="1" applyAlignment="1">
      <alignment horizontal="right"/>
    </xf>
    <xf numFmtId="9" fontId="23" fillId="2" borderId="0" xfId="92" applyFont="1" applyFill="1" applyBorder="1"/>
    <xf numFmtId="39" fontId="26" fillId="2" borderId="17" xfId="88" applyNumberFormat="1" applyFont="1" applyFill="1" applyBorder="1" applyAlignment="1">
      <alignment horizontal="right"/>
    </xf>
    <xf numFmtId="0" fontId="26" fillId="2" borderId="33" xfId="90" applyFont="1" applyFill="1" applyBorder="1" applyAlignment="1">
      <alignment horizontal="left"/>
    </xf>
    <xf numFmtId="0" fontId="26" fillId="2" borderId="34" xfId="90" applyFont="1" applyFill="1" applyBorder="1" applyAlignment="1">
      <alignment horizontal="center"/>
    </xf>
    <xf numFmtId="0" fontId="26" fillId="2" borderId="34" xfId="90" applyFont="1" applyFill="1" applyBorder="1"/>
    <xf numFmtId="39" fontId="26" fillId="2" borderId="34" xfId="88" applyNumberFormat="1" applyFont="1" applyFill="1" applyBorder="1" applyAlignment="1">
      <alignment horizontal="right"/>
    </xf>
    <xf numFmtId="4" fontId="26" fillId="2" borderId="34" xfId="88" applyNumberFormat="1" applyFont="1" applyFill="1" applyBorder="1" applyAlignment="1">
      <alignment horizontal="right"/>
    </xf>
    <xf numFmtId="0" fontId="26" fillId="2" borderId="34" xfId="90" applyFont="1" applyFill="1" applyBorder="1" applyAlignment="1">
      <alignment horizontal="right"/>
    </xf>
    <xf numFmtId="4" fontId="26" fillId="2" borderId="35" xfId="88" applyNumberFormat="1" applyFont="1" applyFill="1" applyBorder="1" applyAlignment="1">
      <alignment horizontal="right"/>
    </xf>
    <xf numFmtId="164" fontId="25" fillId="2" borderId="21" xfId="88" applyFont="1" applyFill="1" applyBorder="1"/>
    <xf numFmtId="0" fontId="25" fillId="2" borderId="22" xfId="90" applyFont="1" applyFill="1" applyBorder="1" applyAlignment="1">
      <alignment wrapText="1"/>
    </xf>
    <xf numFmtId="164" fontId="25" fillId="2" borderId="22" xfId="88" applyFont="1" applyFill="1" applyBorder="1" applyAlignment="1">
      <alignment horizontal="right"/>
    </xf>
    <xf numFmtId="39" fontId="25" fillId="2" borderId="22" xfId="88" applyNumberFormat="1" applyFont="1" applyFill="1" applyBorder="1" applyAlignment="1">
      <alignment horizontal="right"/>
    </xf>
    <xf numFmtId="4" fontId="25" fillId="2" borderId="22" xfId="88" applyNumberFormat="1" applyFont="1" applyFill="1" applyBorder="1" applyAlignment="1">
      <alignment horizontal="right"/>
    </xf>
    <xf numFmtId="164" fontId="25" fillId="2" borderId="23" xfId="88" applyFont="1" applyFill="1" applyBorder="1" applyAlignment="1">
      <alignment horizontal="right"/>
    </xf>
    <xf numFmtId="0" fontId="25" fillId="2" borderId="12" xfId="90" applyFont="1" applyFill="1" applyBorder="1" applyAlignment="1">
      <alignment horizontal="left"/>
    </xf>
    <xf numFmtId="0" fontId="25" fillId="2" borderId="13" xfId="90" applyFont="1" applyFill="1" applyBorder="1" applyAlignment="1">
      <alignment horizontal="center"/>
    </xf>
    <xf numFmtId="0" fontId="25" fillId="2" borderId="13" xfId="90" applyFont="1" applyFill="1" applyBorder="1" applyAlignment="1">
      <alignment wrapText="1"/>
    </xf>
    <xf numFmtId="164" fontId="25" fillId="2" borderId="13" xfId="88" applyFont="1" applyFill="1" applyBorder="1" applyAlignment="1">
      <alignment horizontal="right"/>
    </xf>
    <xf numFmtId="4" fontId="25" fillId="2" borderId="13" xfId="88" applyNumberFormat="1" applyFont="1" applyFill="1" applyBorder="1" applyAlignment="1">
      <alignment horizontal="right"/>
    </xf>
    <xf numFmtId="39" fontId="25" fillId="2" borderId="13" xfId="88" applyNumberFormat="1" applyFont="1" applyFill="1" applyBorder="1" applyAlignment="1">
      <alignment horizontal="right"/>
    </xf>
    <xf numFmtId="4" fontId="25" fillId="2" borderId="14" xfId="88" applyNumberFormat="1" applyFont="1" applyFill="1" applyBorder="1" applyAlignment="1">
      <alignment horizontal="right"/>
    </xf>
    <xf numFmtId="0" fontId="25" fillId="2" borderId="16" xfId="90" applyFont="1" applyFill="1" applyBorder="1" applyAlignment="1">
      <alignment wrapText="1"/>
    </xf>
    <xf numFmtId="0" fontId="26" fillId="2" borderId="16" xfId="90" applyFont="1" applyFill="1" applyBorder="1" applyAlignment="1">
      <alignment wrapText="1"/>
    </xf>
    <xf numFmtId="0" fontId="26" fillId="2" borderId="18" xfId="90" applyFont="1" applyFill="1" applyBorder="1" applyAlignment="1">
      <alignment horizontal="left"/>
    </xf>
    <xf numFmtId="0" fontId="26" fillId="2" borderId="19" xfId="90" applyFont="1" applyFill="1" applyBorder="1" applyAlignment="1">
      <alignment horizontal="center"/>
    </xf>
    <xf numFmtId="0" fontId="26" fillId="2" borderId="19" xfId="90" applyFont="1" applyFill="1" applyBorder="1" applyAlignment="1">
      <alignment wrapText="1"/>
    </xf>
    <xf numFmtId="164" fontId="26" fillId="2" borderId="19" xfId="88" applyFont="1" applyFill="1" applyBorder="1" applyAlignment="1">
      <alignment horizontal="right"/>
    </xf>
    <xf numFmtId="4" fontId="26" fillId="2" borderId="19" xfId="88" applyNumberFormat="1" applyFont="1" applyFill="1" applyBorder="1" applyAlignment="1">
      <alignment horizontal="right"/>
    </xf>
    <xf numFmtId="39" fontId="26" fillId="2" borderId="19" xfId="88" applyNumberFormat="1" applyFont="1" applyFill="1" applyBorder="1" applyAlignment="1">
      <alignment horizontal="right"/>
    </xf>
    <xf numFmtId="4" fontId="26" fillId="2" borderId="20" xfId="88" applyNumberFormat="1" applyFont="1" applyFill="1" applyBorder="1" applyAlignment="1">
      <alignment horizontal="right"/>
    </xf>
    <xf numFmtId="0" fontId="26" fillId="2" borderId="0" xfId="90" applyFont="1" applyFill="1" applyBorder="1" applyAlignment="1">
      <alignment horizontal="left"/>
    </xf>
    <xf numFmtId="0" fontId="26" fillId="2" borderId="0" xfId="90" applyFont="1" applyFill="1" applyBorder="1" applyAlignment="1">
      <alignment horizontal="center"/>
    </xf>
    <xf numFmtId="0" fontId="26" fillId="2" borderId="0" xfId="90" applyFont="1" applyFill="1" applyBorder="1" applyAlignment="1">
      <alignment wrapText="1"/>
    </xf>
    <xf numFmtId="164" fontId="26" fillId="2" borderId="0" xfId="88" applyFont="1" applyFill="1" applyBorder="1" applyAlignment="1">
      <alignment horizontal="right"/>
    </xf>
    <xf numFmtId="4" fontId="26" fillId="2" borderId="0" xfId="88" applyNumberFormat="1" applyFont="1" applyFill="1" applyBorder="1" applyAlignment="1">
      <alignment horizontal="right"/>
    </xf>
    <xf numFmtId="39" fontId="26" fillId="2" borderId="0" xfId="88" applyNumberFormat="1" applyFont="1" applyFill="1" applyBorder="1" applyAlignment="1">
      <alignment horizontal="right"/>
    </xf>
    <xf numFmtId="0" fontId="23" fillId="2" borderId="0" xfId="90" applyFont="1" applyFill="1" applyBorder="1" applyAlignment="1">
      <alignment horizontal="left"/>
    </xf>
    <xf numFmtId="0" fontId="23" fillId="2" borderId="0" xfId="90" applyFont="1" applyFill="1" applyBorder="1" applyAlignment="1">
      <alignment wrapText="1"/>
    </xf>
    <xf numFmtId="164" fontId="23" fillId="2" borderId="0" xfId="88" applyFont="1" applyFill="1" applyBorder="1" applyAlignment="1">
      <alignment horizontal="right"/>
    </xf>
    <xf numFmtId="4" fontId="23" fillId="2" borderId="0" xfId="88" applyNumberFormat="1" applyFont="1" applyFill="1" applyBorder="1" applyAlignment="1">
      <alignment horizontal="right"/>
    </xf>
    <xf numFmtId="39" fontId="23" fillId="2" borderId="0" xfId="88" applyNumberFormat="1" applyFont="1" applyFill="1" applyBorder="1" applyAlignment="1">
      <alignment horizontal="right"/>
    </xf>
    <xf numFmtId="164" fontId="23" fillId="2" borderId="0" xfId="90" applyNumberFormat="1" applyFont="1" applyFill="1" applyBorder="1"/>
    <xf numFmtId="164" fontId="35" fillId="2" borderId="31" xfId="88" applyFont="1" applyFill="1" applyBorder="1" applyAlignment="1">
      <alignment horizontal="center" vertical="center" wrapText="1"/>
    </xf>
    <xf numFmtId="4" fontId="35" fillId="2" borderId="31" xfId="88" applyNumberFormat="1" applyFont="1" applyFill="1" applyBorder="1" applyAlignment="1">
      <alignment horizontal="center" vertical="center" wrapText="1"/>
    </xf>
    <xf numFmtId="164" fontId="35" fillId="2" borderId="32" xfId="88" applyFont="1" applyFill="1" applyBorder="1" applyAlignment="1">
      <alignment horizontal="center" vertical="center" wrapText="1"/>
    </xf>
    <xf numFmtId="0" fontId="25" fillId="2" borderId="24" xfId="90" applyFont="1" applyFill="1" applyBorder="1" applyAlignment="1">
      <alignment horizontal="left" wrapText="1"/>
    </xf>
    <xf numFmtId="0" fontId="25" fillId="2" borderId="25" xfId="90" applyFont="1" applyFill="1" applyBorder="1" applyAlignment="1">
      <alignment horizontal="center" wrapText="1"/>
    </xf>
    <xf numFmtId="0" fontId="25" fillId="2" borderId="25" xfId="90" applyFont="1" applyFill="1" applyBorder="1" applyAlignment="1">
      <alignment wrapText="1"/>
    </xf>
    <xf numFmtId="164" fontId="25" fillId="2" borderId="25" xfId="88" applyFont="1" applyFill="1" applyBorder="1" applyAlignment="1">
      <alignment horizontal="right" wrapText="1"/>
    </xf>
    <xf numFmtId="39" fontId="25" fillId="2" borderId="25" xfId="88" applyNumberFormat="1" applyFont="1" applyFill="1" applyBorder="1" applyAlignment="1">
      <alignment horizontal="right" wrapText="1"/>
    </xf>
    <xf numFmtId="39" fontId="25" fillId="2" borderId="26" xfId="88" applyNumberFormat="1" applyFont="1" applyFill="1" applyBorder="1" applyAlignment="1">
      <alignment horizontal="right"/>
    </xf>
    <xf numFmtId="0" fontId="24" fillId="2" borderId="0" xfId="90" applyFont="1" applyFill="1" applyBorder="1" applyAlignment="1">
      <alignment wrapText="1"/>
    </xf>
    <xf numFmtId="0" fontId="25" fillId="2" borderId="15" xfId="90" applyFont="1" applyFill="1" applyBorder="1" applyAlignment="1">
      <alignment horizontal="left" wrapText="1"/>
    </xf>
    <xf numFmtId="0" fontId="25" fillId="2" borderId="16" xfId="90" applyFont="1" applyFill="1" applyBorder="1" applyAlignment="1">
      <alignment horizontal="center" wrapText="1"/>
    </xf>
    <xf numFmtId="164" fontId="25" fillId="2" borderId="16" xfId="88" applyFont="1" applyFill="1" applyBorder="1" applyAlignment="1">
      <alignment horizontal="right" wrapText="1"/>
    </xf>
    <xf numFmtId="39" fontId="25" fillId="2" borderId="16" xfId="88" applyNumberFormat="1" applyFont="1" applyFill="1" applyBorder="1" applyAlignment="1">
      <alignment horizontal="right" wrapText="1"/>
    </xf>
    <xf numFmtId="39" fontId="25" fillId="2" borderId="17" xfId="88" applyNumberFormat="1" applyFont="1" applyFill="1" applyBorder="1" applyAlignment="1">
      <alignment horizontal="right"/>
    </xf>
    <xf numFmtId="0" fontId="26" fillId="2" borderId="15" xfId="90" applyFont="1" applyFill="1" applyBorder="1" applyAlignment="1">
      <alignment horizontal="left" wrapText="1"/>
    </xf>
    <xf numFmtId="0" fontId="26" fillId="2" borderId="16" xfId="90" applyFont="1" applyFill="1" applyBorder="1" applyAlignment="1">
      <alignment horizontal="center" wrapText="1"/>
    </xf>
    <xf numFmtId="164" fontId="26" fillId="2" borderId="16" xfId="88" applyFont="1" applyFill="1" applyBorder="1" applyAlignment="1">
      <alignment horizontal="right" wrapText="1"/>
    </xf>
    <xf numFmtId="39" fontId="26" fillId="2" borderId="16" xfId="88" applyNumberFormat="1" applyFont="1" applyFill="1" applyBorder="1" applyAlignment="1">
      <alignment horizontal="right" wrapText="1"/>
    </xf>
    <xf numFmtId="39" fontId="24" fillId="2" borderId="0" xfId="90" applyNumberFormat="1" applyFont="1" applyFill="1" applyBorder="1" applyAlignment="1">
      <alignment wrapText="1"/>
    </xf>
    <xf numFmtId="164" fontId="25" fillId="2" borderId="17" xfId="88" applyFont="1" applyFill="1" applyBorder="1" applyAlignment="1">
      <alignment horizontal="right" wrapText="1"/>
    </xf>
    <xf numFmtId="39" fontId="36" fillId="2" borderId="16" xfId="88" applyNumberFormat="1" applyFont="1" applyFill="1" applyBorder="1" applyAlignment="1">
      <alignment horizontal="right"/>
    </xf>
    <xf numFmtId="39" fontId="36" fillId="2" borderId="17" xfId="88" applyNumberFormat="1" applyFont="1" applyFill="1" applyBorder="1" applyAlignment="1">
      <alignment horizontal="right"/>
    </xf>
    <xf numFmtId="164" fontId="23" fillId="2" borderId="0" xfId="90" applyNumberFormat="1" applyFont="1" applyFill="1" applyBorder="1" applyAlignment="1">
      <alignment wrapText="1"/>
    </xf>
    <xf numFmtId="0" fontId="26" fillId="2" borderId="18" xfId="90" applyFont="1" applyFill="1" applyBorder="1" applyAlignment="1">
      <alignment horizontal="left" wrapText="1"/>
    </xf>
    <xf numFmtId="0" fontId="26" fillId="2" borderId="19" xfId="90" applyFont="1" applyFill="1" applyBorder="1" applyAlignment="1">
      <alignment horizontal="center" wrapText="1"/>
    </xf>
    <xf numFmtId="164" fontId="26" fillId="2" borderId="19" xfId="88" applyFont="1" applyFill="1" applyBorder="1" applyAlignment="1">
      <alignment horizontal="right" wrapText="1"/>
    </xf>
    <xf numFmtId="39" fontId="26" fillId="2" borderId="19" xfId="88" applyNumberFormat="1" applyFont="1" applyFill="1" applyBorder="1" applyAlignment="1">
      <alignment horizontal="right" wrapText="1"/>
    </xf>
    <xf numFmtId="4" fontId="26" fillId="2" borderId="19" xfId="88" applyNumberFormat="1" applyFont="1" applyFill="1" applyBorder="1" applyAlignment="1">
      <alignment horizontal="right" wrapText="1"/>
    </xf>
    <xf numFmtId="39" fontId="26" fillId="2" borderId="20" xfId="88" applyNumberFormat="1" applyFont="1" applyFill="1" applyBorder="1" applyAlignment="1">
      <alignment horizontal="right"/>
    </xf>
    <xf numFmtId="39" fontId="23" fillId="2" borderId="0" xfId="90" applyNumberFormat="1" applyFont="1" applyFill="1" applyBorder="1" applyAlignment="1">
      <alignment wrapText="1"/>
    </xf>
    <xf numFmtId="164" fontId="25" fillId="2" borderId="9" xfId="88" applyFont="1" applyFill="1" applyBorder="1"/>
    <xf numFmtId="164" fontId="25" fillId="2" borderId="10" xfId="88" applyFont="1" applyFill="1" applyBorder="1" applyAlignment="1">
      <alignment horizontal="right"/>
    </xf>
    <xf numFmtId="164" fontId="25" fillId="2" borderId="10" xfId="88" applyFont="1" applyFill="1" applyBorder="1"/>
    <xf numFmtId="164" fontId="25" fillId="2" borderId="43" xfId="88" applyFont="1" applyFill="1" applyBorder="1"/>
    <xf numFmtId="4" fontId="23" fillId="2" borderId="2" xfId="88" applyNumberFormat="1" applyFont="1" applyFill="1" applyBorder="1" applyAlignment="1">
      <alignment horizontal="right"/>
    </xf>
    <xf numFmtId="4" fontId="49" fillId="2" borderId="0" xfId="90" applyNumberFormat="1" applyFont="1" applyFill="1" applyBorder="1" applyAlignment="1">
      <alignment horizontal="right" vertical="center" wrapText="1" readingOrder="1"/>
    </xf>
    <xf numFmtId="0" fontId="27" fillId="2" borderId="4" xfId="90" applyFont="1" applyFill="1" applyBorder="1"/>
    <xf numFmtId="0" fontId="27" fillId="2" borderId="0" xfId="90" applyFont="1" applyFill="1" applyBorder="1" applyAlignment="1">
      <alignment horizontal="center"/>
    </xf>
    <xf numFmtId="0" fontId="27" fillId="2" borderId="0" xfId="90" applyFont="1" applyFill="1" applyBorder="1"/>
    <xf numFmtId="164" fontId="27" fillId="2" borderId="0" xfId="88" applyFont="1" applyFill="1" applyBorder="1"/>
    <xf numFmtId="164" fontId="27" fillId="2" borderId="5" xfId="88" applyFont="1" applyFill="1" applyBorder="1"/>
    <xf numFmtId="0" fontId="33" fillId="2" borderId="0" xfId="90" applyFont="1" applyFill="1" applyBorder="1"/>
    <xf numFmtId="164" fontId="33" fillId="2" borderId="0" xfId="88" applyFont="1" applyFill="1" applyBorder="1"/>
    <xf numFmtId="164" fontId="35" fillId="2" borderId="0" xfId="88" applyFont="1" applyFill="1" applyBorder="1"/>
    <xf numFmtId="164" fontId="33" fillId="2" borderId="5" xfId="88" applyFont="1" applyFill="1" applyBorder="1"/>
    <xf numFmtId="0" fontId="28" fillId="2" borderId="4" xfId="90" applyFont="1" applyFill="1" applyBorder="1"/>
    <xf numFmtId="0" fontId="28" fillId="2" borderId="0" xfId="90" applyFont="1" applyFill="1" applyBorder="1"/>
    <xf numFmtId="0" fontId="28" fillId="2" borderId="5" xfId="90" applyFont="1" applyFill="1" applyBorder="1"/>
    <xf numFmtId="164" fontId="24" fillId="2" borderId="0" xfId="88" applyFont="1" applyFill="1" applyBorder="1"/>
    <xf numFmtId="164" fontId="28" fillId="2" borderId="0" xfId="88" applyFont="1" applyFill="1" applyBorder="1"/>
    <xf numFmtId="4" fontId="28" fillId="2" borderId="0" xfId="88" applyNumberFormat="1" applyFont="1" applyFill="1" applyBorder="1" applyAlignment="1">
      <alignment horizontal="right"/>
    </xf>
    <xf numFmtId="164" fontId="28" fillId="2" borderId="5" xfId="88" applyFont="1" applyFill="1" applyBorder="1"/>
    <xf numFmtId="0" fontId="28" fillId="2" borderId="0" xfId="90" applyFont="1" applyFill="1" applyBorder="1" applyAlignment="1"/>
    <xf numFmtId="0" fontId="28" fillId="2" borderId="0" xfId="90" applyFont="1" applyFill="1" applyBorder="1" applyAlignment="1">
      <alignment horizontal="left"/>
    </xf>
    <xf numFmtId="0" fontId="33" fillId="2" borderId="28" xfId="90" applyFont="1" applyFill="1" applyBorder="1"/>
    <xf numFmtId="4" fontId="33" fillId="2" borderId="28" xfId="90" applyNumberFormat="1" applyFont="1" applyFill="1" applyBorder="1"/>
    <xf numFmtId="164" fontId="33" fillId="2" borderId="28" xfId="88" applyFont="1" applyFill="1" applyBorder="1"/>
    <xf numFmtId="164" fontId="33" fillId="2" borderId="29" xfId="88" applyFont="1" applyFill="1" applyBorder="1"/>
    <xf numFmtId="4" fontId="23" fillId="2" borderId="0" xfId="90" applyNumberFormat="1" applyFont="1" applyFill="1" applyBorder="1" applyAlignment="1">
      <alignment horizontal="right"/>
    </xf>
    <xf numFmtId="0" fontId="23" fillId="2" borderId="5" xfId="90" applyFont="1" applyFill="1" applyBorder="1"/>
    <xf numFmtId="164" fontId="24" fillId="2" borderId="31" xfId="88" applyFont="1" applyFill="1" applyBorder="1" applyAlignment="1">
      <alignment horizontal="center" vertical="center" wrapText="1"/>
    </xf>
    <xf numFmtId="4" fontId="24" fillId="2" borderId="31" xfId="88" applyNumberFormat="1" applyFont="1" applyFill="1" applyBorder="1" applyAlignment="1">
      <alignment horizontal="center" vertical="center" wrapText="1"/>
    </xf>
    <xf numFmtId="164" fontId="24" fillId="2" borderId="32" xfId="88" applyFont="1" applyFill="1" applyBorder="1" applyAlignment="1">
      <alignment horizontal="center" vertical="center" wrapText="1"/>
    </xf>
    <xf numFmtId="164" fontId="25" fillId="2" borderId="38" xfId="90" applyNumberFormat="1" applyFont="1" applyFill="1" applyBorder="1" applyAlignment="1">
      <alignment horizontal="center"/>
    </xf>
    <xf numFmtId="4" fontId="26" fillId="2" borderId="36" xfId="90" applyNumberFormat="1" applyFont="1" applyFill="1" applyBorder="1" applyAlignment="1">
      <alignment horizontal="right"/>
    </xf>
    <xf numFmtId="164" fontId="25" fillId="2" borderId="39" xfId="90" applyNumberFormat="1" applyFont="1" applyFill="1" applyBorder="1" applyAlignment="1">
      <alignment horizontal="center"/>
    </xf>
    <xf numFmtId="164" fontId="25" fillId="2" borderId="23" xfId="90" applyNumberFormat="1" applyFont="1" applyFill="1" applyBorder="1" applyAlignment="1">
      <alignment horizontal="center"/>
    </xf>
    <xf numFmtId="0" fontId="25" fillId="2" borderId="13" xfId="90" applyFont="1" applyFill="1" applyBorder="1"/>
    <xf numFmtId="39" fontId="25" fillId="2" borderId="14" xfId="88" applyNumberFormat="1" applyFont="1" applyFill="1" applyBorder="1" applyAlignment="1">
      <alignment horizontal="right"/>
    </xf>
    <xf numFmtId="0" fontId="25" fillId="2" borderId="16" xfId="90" applyFont="1" applyFill="1" applyBorder="1"/>
    <xf numFmtId="4" fontId="26" fillId="2" borderId="16" xfId="90" applyNumberFormat="1" applyFont="1" applyFill="1" applyBorder="1" applyAlignment="1">
      <alignment horizontal="right"/>
    </xf>
    <xf numFmtId="39" fontId="23" fillId="2" borderId="0" xfId="90" applyNumberFormat="1" applyFont="1" applyFill="1" applyBorder="1"/>
    <xf numFmtId="39" fontId="24" fillId="2" borderId="0" xfId="90" applyNumberFormat="1" applyFont="1" applyFill="1" applyBorder="1"/>
    <xf numFmtId="0" fontId="23" fillId="2" borderId="16" xfId="90" applyFont="1" applyFill="1" applyBorder="1" applyAlignment="1">
      <alignment wrapText="1"/>
    </xf>
    <xf numFmtId="0" fontId="26" fillId="2" borderId="19" xfId="90" applyFont="1" applyFill="1" applyBorder="1"/>
    <xf numFmtId="0" fontId="25" fillId="2" borderId="25" xfId="90" applyFont="1" applyFill="1" applyBorder="1"/>
    <xf numFmtId="164" fontId="25" fillId="2" borderId="26" xfId="88" applyFont="1" applyFill="1" applyBorder="1" applyAlignment="1">
      <alignment horizontal="right"/>
    </xf>
    <xf numFmtId="0" fontId="26" fillId="2" borderId="0" xfId="90" applyFont="1" applyFill="1" applyBorder="1"/>
    <xf numFmtId="4" fontId="23" fillId="2" borderId="28" xfId="88" applyNumberFormat="1" applyFont="1" applyFill="1" applyBorder="1" applyAlignment="1">
      <alignment horizontal="right"/>
    </xf>
    <xf numFmtId="4" fontId="26" fillId="2" borderId="16" xfId="90" applyNumberFormat="1" applyFont="1" applyFill="1" applyBorder="1" applyAlignment="1">
      <alignment horizontal="right" wrapText="1"/>
    </xf>
    <xf numFmtId="39" fontId="26" fillId="2" borderId="17" xfId="88" applyNumberFormat="1" applyFont="1" applyFill="1" applyBorder="1" applyAlignment="1">
      <alignment horizontal="right" wrapText="1"/>
    </xf>
    <xf numFmtId="4" fontId="25" fillId="2" borderId="16" xfId="90" applyNumberFormat="1" applyFont="1" applyFill="1" applyBorder="1" applyAlignment="1">
      <alignment horizontal="right"/>
    </xf>
    <xf numFmtId="4" fontId="26" fillId="2" borderId="19" xfId="90" applyNumberFormat="1" applyFont="1" applyFill="1" applyBorder="1" applyAlignment="1">
      <alignment horizontal="right"/>
    </xf>
    <xf numFmtId="0" fontId="24" fillId="2" borderId="27" xfId="90" applyFont="1" applyFill="1" applyBorder="1"/>
    <xf numFmtId="164" fontId="24" fillId="2" borderId="41" xfId="88" applyFont="1" applyFill="1" applyBorder="1" applyAlignment="1">
      <alignment horizontal="center" vertical="center" wrapText="1"/>
    </xf>
    <xf numFmtId="4" fontId="24" fillId="2" borderId="41" xfId="88" applyNumberFormat="1" applyFont="1" applyFill="1" applyBorder="1" applyAlignment="1">
      <alignment horizontal="center" vertical="center" wrapText="1"/>
    </xf>
    <xf numFmtId="164" fontId="24" fillId="2" borderId="42" xfId="88" applyFont="1" applyFill="1" applyBorder="1" applyAlignment="1">
      <alignment horizontal="center" vertical="center" wrapText="1"/>
    </xf>
    <xf numFmtId="4" fontId="25" fillId="2" borderId="25" xfId="90" applyNumberFormat="1" applyFont="1" applyFill="1" applyBorder="1" applyAlignment="1">
      <alignment horizontal="right"/>
    </xf>
    <xf numFmtId="4" fontId="26" fillId="2" borderId="34" xfId="90" applyNumberFormat="1" applyFont="1" applyFill="1" applyBorder="1" applyAlignment="1">
      <alignment horizontal="right"/>
    </xf>
    <xf numFmtId="39" fontId="26" fillId="2" borderId="35" xfId="88" applyNumberFormat="1" applyFont="1" applyFill="1" applyBorder="1" applyAlignment="1">
      <alignment horizontal="right"/>
    </xf>
    <xf numFmtId="0" fontId="25" fillId="2" borderId="21" xfId="90" applyFont="1" applyFill="1" applyBorder="1"/>
    <xf numFmtId="0" fontId="25" fillId="2" borderId="22" xfId="90" applyFont="1" applyFill="1" applyBorder="1"/>
    <xf numFmtId="4" fontId="26" fillId="2" borderId="22" xfId="90" applyNumberFormat="1" applyFont="1" applyFill="1" applyBorder="1" applyAlignment="1">
      <alignment horizontal="right"/>
    </xf>
    <xf numFmtId="39" fontId="25" fillId="2" borderId="23" xfId="88" applyNumberFormat="1" applyFont="1" applyFill="1" applyBorder="1" applyAlignment="1">
      <alignment horizontal="right"/>
    </xf>
    <xf numFmtId="0" fontId="36" fillId="2" borderId="15" xfId="90" applyFont="1" applyFill="1" applyBorder="1" applyAlignment="1">
      <alignment horizontal="left"/>
    </xf>
    <xf numFmtId="0" fontId="36" fillId="2" borderId="16" xfId="90" applyFont="1" applyFill="1" applyBorder="1" applyAlignment="1">
      <alignment horizontal="center"/>
    </xf>
    <xf numFmtId="0" fontId="36" fillId="2" borderId="16" xfId="90" applyFont="1" applyFill="1" applyBorder="1" applyAlignment="1">
      <alignment wrapText="1"/>
    </xf>
    <xf numFmtId="4" fontId="26" fillId="2" borderId="0" xfId="90" applyNumberFormat="1" applyFont="1" applyFill="1" applyBorder="1" applyAlignment="1">
      <alignment horizontal="right"/>
    </xf>
    <xf numFmtId="4" fontId="26" fillId="2" borderId="19" xfId="90" applyNumberFormat="1" applyFont="1" applyFill="1" applyBorder="1" applyAlignment="1">
      <alignment horizontal="right" wrapText="1"/>
    </xf>
    <xf numFmtId="39" fontId="26" fillId="2" borderId="20" xfId="88" applyNumberFormat="1" applyFont="1" applyFill="1" applyBorder="1" applyAlignment="1">
      <alignment horizontal="right" wrapText="1"/>
    </xf>
    <xf numFmtId="39" fontId="25" fillId="2" borderId="43" xfId="88" applyNumberFormat="1" applyFont="1" applyFill="1" applyBorder="1" applyAlignment="1">
      <alignment horizontal="right"/>
    </xf>
    <xf numFmtId="4" fontId="25" fillId="2" borderId="43" xfId="88" applyNumberFormat="1" applyFont="1" applyFill="1" applyBorder="1" applyAlignment="1">
      <alignment horizontal="right"/>
    </xf>
    <xf numFmtId="39" fontId="27" fillId="2" borderId="0" xfId="90" applyNumberFormat="1" applyFont="1" applyFill="1" applyBorder="1"/>
    <xf numFmtId="0" fontId="27" fillId="2" borderId="5" xfId="90" applyFont="1" applyFill="1" applyBorder="1"/>
    <xf numFmtId="0" fontId="23" fillId="2" borderId="0" xfId="93" applyFont="1" applyFill="1" applyBorder="1"/>
    <xf numFmtId="0" fontId="23" fillId="2" borderId="0" xfId="93" applyFont="1" applyFill="1" applyBorder="1" applyAlignment="1">
      <alignment wrapText="1"/>
    </xf>
    <xf numFmtId="164" fontId="23" fillId="2" borderId="0" xfId="94" applyFont="1" applyFill="1" applyBorder="1"/>
    <xf numFmtId="0" fontId="24" fillId="2" borderId="0" xfId="93" applyFont="1" applyFill="1" applyBorder="1"/>
    <xf numFmtId="0" fontId="23" fillId="2" borderId="4" xfId="93" applyFont="1" applyFill="1" applyBorder="1"/>
    <xf numFmtId="164" fontId="23" fillId="2" borderId="5" xfId="94" applyFont="1" applyFill="1" applyBorder="1"/>
    <xf numFmtId="0" fontId="24" fillId="2" borderId="4" xfId="93" applyFont="1" applyFill="1" applyBorder="1"/>
    <xf numFmtId="14" fontId="23" fillId="2" borderId="5" xfId="94" applyNumberFormat="1" applyFont="1" applyFill="1" applyBorder="1"/>
    <xf numFmtId="0" fontId="23" fillId="2" borderId="27" xfId="93" applyFont="1" applyFill="1" applyBorder="1"/>
    <xf numFmtId="0" fontId="23" fillId="2" borderId="28" xfId="93" applyFont="1" applyFill="1" applyBorder="1"/>
    <xf numFmtId="0" fontId="23" fillId="2" borderId="28" xfId="93" applyFont="1" applyFill="1" applyBorder="1" applyAlignment="1">
      <alignment wrapText="1"/>
    </xf>
    <xf numFmtId="164" fontId="23" fillId="2" borderId="28" xfId="94" applyFont="1" applyFill="1" applyBorder="1"/>
    <xf numFmtId="164" fontId="23" fillId="2" borderId="29" xfId="94" applyFont="1" applyFill="1" applyBorder="1"/>
    <xf numFmtId="0" fontId="24" fillId="2" borderId="1" xfId="93" applyFont="1" applyFill="1" applyBorder="1"/>
    <xf numFmtId="0" fontId="23" fillId="2" borderId="2" xfId="93" applyFont="1" applyFill="1" applyBorder="1"/>
    <xf numFmtId="0" fontId="23" fillId="2" borderId="2" xfId="93" applyFont="1" applyFill="1" applyBorder="1" applyAlignment="1">
      <alignment wrapText="1"/>
    </xf>
    <xf numFmtId="164" fontId="23" fillId="2" borderId="2" xfId="94" applyFont="1" applyFill="1" applyBorder="1"/>
    <xf numFmtId="164" fontId="23" fillId="2" borderId="3" xfId="94" applyFont="1" applyFill="1" applyBorder="1"/>
    <xf numFmtId="0" fontId="24" fillId="2" borderId="21" xfId="95" applyFont="1" applyFill="1" applyBorder="1" applyAlignment="1">
      <alignment horizontal="center" vertical="center" wrapText="1"/>
    </xf>
    <xf numFmtId="0" fontId="24" fillId="2" borderId="22" xfId="95" applyFont="1" applyFill="1" applyBorder="1" applyAlignment="1">
      <alignment horizontal="center" vertical="center" wrapText="1"/>
    </xf>
    <xf numFmtId="164" fontId="24" fillId="2" borderId="22" xfId="96" applyFont="1" applyFill="1" applyBorder="1" applyAlignment="1">
      <alignment horizontal="center" vertical="center" wrapText="1"/>
    </xf>
    <xf numFmtId="164" fontId="24" fillId="2" borderId="23" xfId="96" applyFont="1" applyFill="1" applyBorder="1" applyAlignment="1">
      <alignment horizontal="center" vertical="center" wrapText="1"/>
    </xf>
    <xf numFmtId="0" fontId="25" fillId="2" borderId="21" xfId="95" applyFont="1" applyFill="1" applyBorder="1" applyAlignment="1">
      <alignment horizontal="left" vertical="center"/>
    </xf>
    <xf numFmtId="0" fontId="25" fillId="2" borderId="22" xfId="95" applyFont="1" applyFill="1" applyBorder="1" applyAlignment="1">
      <alignment horizontal="center" vertical="center"/>
    </xf>
    <xf numFmtId="0" fontId="25" fillId="2" borderId="22" xfId="93" applyFont="1" applyFill="1" applyBorder="1" applyAlignment="1">
      <alignment horizontal="left" wrapText="1"/>
    </xf>
    <xf numFmtId="39" fontId="25" fillId="2" borderId="22" xfId="94" applyNumberFormat="1" applyFont="1" applyFill="1" applyBorder="1" applyAlignment="1">
      <alignment horizontal="right"/>
    </xf>
    <xf numFmtId="39" fontId="25" fillId="2" borderId="23" xfId="94" applyNumberFormat="1" applyFont="1" applyFill="1" applyBorder="1" applyAlignment="1">
      <alignment horizontal="right"/>
    </xf>
    <xf numFmtId="0" fontId="25" fillId="2" borderId="12" xfId="95" applyFont="1" applyFill="1" applyBorder="1" applyAlignment="1">
      <alignment horizontal="left" vertical="center"/>
    </xf>
    <xf numFmtId="0" fontId="25" fillId="2" borderId="13" xfId="95" applyFont="1" applyFill="1" applyBorder="1" applyAlignment="1">
      <alignment horizontal="center" vertical="center"/>
    </xf>
    <xf numFmtId="0" fontId="25" fillId="2" borderId="13" xfId="93" applyFont="1" applyFill="1" applyBorder="1" applyAlignment="1">
      <alignment wrapText="1"/>
    </xf>
    <xf numFmtId="4" fontId="43" fillId="2" borderId="13" xfId="93" applyNumberFormat="1" applyFont="1" applyFill="1" applyBorder="1" applyAlignment="1">
      <alignment horizontal="right" vertical="center" wrapText="1" readingOrder="1"/>
    </xf>
    <xf numFmtId="4" fontId="43" fillId="2" borderId="14" xfId="93" applyNumberFormat="1" applyFont="1" applyFill="1" applyBorder="1" applyAlignment="1">
      <alignment horizontal="right" vertical="center" wrapText="1" readingOrder="1"/>
    </xf>
    <xf numFmtId="0" fontId="25" fillId="2" borderId="15" xfId="95" applyFont="1" applyFill="1" applyBorder="1" applyAlignment="1">
      <alignment horizontal="left" vertical="center"/>
    </xf>
    <xf numFmtId="0" fontId="25" fillId="2" borderId="16" xfId="95" applyFont="1" applyFill="1" applyBorder="1" applyAlignment="1">
      <alignment horizontal="center" vertical="center"/>
    </xf>
    <xf numFmtId="0" fontId="25" fillId="2" borderId="16" xfId="93" applyFont="1" applyFill="1" applyBorder="1" applyAlignment="1">
      <alignment wrapText="1"/>
    </xf>
    <xf numFmtId="4" fontId="43" fillId="2" borderId="16" xfId="93" applyNumberFormat="1" applyFont="1" applyFill="1" applyBorder="1" applyAlignment="1">
      <alignment horizontal="right" vertical="center" wrapText="1" readingOrder="1"/>
    </xf>
    <xf numFmtId="4" fontId="43" fillId="2" borderId="17" xfId="93" applyNumberFormat="1" applyFont="1" applyFill="1" applyBorder="1" applyAlignment="1">
      <alignment horizontal="right" vertical="center" wrapText="1" readingOrder="1"/>
    </xf>
    <xf numFmtId="0" fontId="26" fillId="2" borderId="15" xfId="95" applyFont="1" applyFill="1" applyBorder="1" applyAlignment="1">
      <alignment horizontal="left" vertical="center"/>
    </xf>
    <xf numFmtId="0" fontId="26" fillId="2" borderId="16" xfId="95" applyFont="1" applyFill="1" applyBorder="1" applyAlignment="1">
      <alignment horizontal="center" vertical="center"/>
    </xf>
    <xf numFmtId="0" fontId="26" fillId="2" borderId="16" xfId="93" applyFont="1" applyFill="1" applyBorder="1" applyAlignment="1">
      <alignment wrapText="1"/>
    </xf>
    <xf numFmtId="4" fontId="29" fillId="2" borderId="16" xfId="93" applyNumberFormat="1" applyFont="1" applyFill="1" applyBorder="1" applyAlignment="1">
      <alignment horizontal="right" vertical="center" wrapText="1" readingOrder="1"/>
    </xf>
    <xf numFmtId="4" fontId="29" fillId="2" borderId="17" xfId="93" applyNumberFormat="1" applyFont="1" applyFill="1" applyBorder="1" applyAlignment="1">
      <alignment horizontal="right" vertical="center" wrapText="1" readingOrder="1"/>
    </xf>
    <xf numFmtId="4" fontId="30" fillId="2" borderId="16" xfId="93" applyNumberFormat="1" applyFont="1" applyFill="1" applyBorder="1" applyAlignment="1">
      <alignment horizontal="right" vertical="center" wrapText="1" readingOrder="1"/>
    </xf>
    <xf numFmtId="4" fontId="44" fillId="2" borderId="16" xfId="93" applyNumberFormat="1" applyFont="1" applyFill="1" applyBorder="1" applyAlignment="1">
      <alignment horizontal="right" vertical="center" wrapText="1" readingOrder="1"/>
    </xf>
    <xf numFmtId="4" fontId="30" fillId="2" borderId="17" xfId="93" applyNumberFormat="1" applyFont="1" applyFill="1" applyBorder="1" applyAlignment="1">
      <alignment horizontal="right" vertical="center" wrapText="1" readingOrder="1"/>
    </xf>
    <xf numFmtId="4" fontId="44" fillId="2" borderId="17" xfId="93" applyNumberFormat="1" applyFont="1" applyFill="1" applyBorder="1" applyAlignment="1">
      <alignment horizontal="right" vertical="center" wrapText="1" readingOrder="1"/>
    </xf>
    <xf numFmtId="0" fontId="26" fillId="2" borderId="18" xfId="95" applyFont="1" applyFill="1" applyBorder="1" applyAlignment="1">
      <alignment horizontal="left" vertical="center"/>
    </xf>
    <xf numFmtId="0" fontId="26" fillId="2" borderId="19" xfId="95" applyFont="1" applyFill="1" applyBorder="1" applyAlignment="1">
      <alignment horizontal="center" vertical="center"/>
    </xf>
    <xf numFmtId="0" fontId="26" fillId="2" borderId="19" xfId="93" applyFont="1" applyFill="1" applyBorder="1" applyAlignment="1">
      <alignment wrapText="1"/>
    </xf>
    <xf numFmtId="4" fontId="29" fillId="2" borderId="19" xfId="93" applyNumberFormat="1" applyFont="1" applyFill="1" applyBorder="1" applyAlignment="1">
      <alignment horizontal="right" vertical="center" wrapText="1" readingOrder="1"/>
    </xf>
    <xf numFmtId="4" fontId="29" fillId="2" borderId="20" xfId="93" applyNumberFormat="1" applyFont="1" applyFill="1" applyBorder="1" applyAlignment="1">
      <alignment horizontal="right" vertical="center" wrapText="1" readingOrder="1"/>
    </xf>
    <xf numFmtId="0" fontId="26" fillId="2" borderId="0" xfId="93" applyFont="1" applyFill="1" applyBorder="1" applyAlignment="1">
      <alignment horizontal="left"/>
    </xf>
    <xf numFmtId="0" fontId="26" fillId="2" borderId="0" xfId="93" applyFont="1" applyFill="1" applyBorder="1"/>
    <xf numFmtId="0" fontId="26" fillId="2" borderId="0" xfId="93" applyFont="1" applyFill="1" applyBorder="1" applyAlignment="1">
      <alignment wrapText="1"/>
    </xf>
    <xf numFmtId="4" fontId="29" fillId="2" borderId="0" xfId="93" applyNumberFormat="1" applyFont="1" applyFill="1" applyBorder="1" applyAlignment="1">
      <alignment horizontal="right" vertical="center" wrapText="1" readingOrder="1"/>
    </xf>
    <xf numFmtId="39" fontId="26" fillId="2" borderId="0" xfId="94" applyNumberFormat="1" applyFont="1" applyFill="1" applyBorder="1" applyAlignment="1">
      <alignment horizontal="right"/>
    </xf>
    <xf numFmtId="0" fontId="29" fillId="2" borderId="0" xfId="93" applyNumberFormat="1" applyFont="1" applyFill="1" applyBorder="1" applyAlignment="1">
      <alignment horizontal="right" vertical="center" wrapText="1" readingOrder="1"/>
    </xf>
    <xf numFmtId="4" fontId="32" fillId="2" borderId="0" xfId="93" applyNumberFormat="1" applyFont="1" applyFill="1" applyBorder="1" applyAlignment="1">
      <alignment vertical="top" wrapText="1" readingOrder="1"/>
    </xf>
    <xf numFmtId="0" fontId="24" fillId="2" borderId="6" xfId="93" applyFont="1" applyFill="1" applyBorder="1"/>
    <xf numFmtId="0" fontId="23" fillId="2" borderId="7" xfId="93" applyFont="1" applyFill="1" applyBorder="1"/>
    <xf numFmtId="0" fontId="23" fillId="2" borderId="7" xfId="93" applyFont="1" applyFill="1" applyBorder="1" applyAlignment="1">
      <alignment wrapText="1"/>
    </xf>
    <xf numFmtId="164" fontId="23" fillId="2" borderId="7" xfId="94" applyFont="1" applyFill="1" applyBorder="1"/>
    <xf numFmtId="164" fontId="23" fillId="2" borderId="8" xfId="94" applyFont="1" applyFill="1" applyBorder="1"/>
    <xf numFmtId="0" fontId="25" fillId="2" borderId="25" xfId="93" applyFont="1" applyFill="1" applyBorder="1" applyAlignment="1">
      <alignment wrapText="1"/>
    </xf>
    <xf numFmtId="4" fontId="43" fillId="2" borderId="25" xfId="93" applyNumberFormat="1" applyFont="1" applyFill="1" applyBorder="1" applyAlignment="1">
      <alignment horizontal="right" vertical="center" wrapText="1" readingOrder="1"/>
    </xf>
    <xf numFmtId="4" fontId="43" fillId="2" borderId="26" xfId="93" applyNumberFormat="1" applyFont="1" applyFill="1" applyBorder="1" applyAlignment="1">
      <alignment horizontal="right" vertical="center" wrapText="1" readingOrder="1"/>
    </xf>
    <xf numFmtId="0" fontId="36" fillId="2" borderId="0" xfId="93" applyFont="1" applyFill="1" applyBorder="1" applyAlignment="1">
      <alignment horizontal="justify" vertical="center"/>
    </xf>
    <xf numFmtId="0" fontId="25" fillId="2" borderId="18" xfId="95" applyFont="1" applyFill="1" applyBorder="1" applyAlignment="1">
      <alignment horizontal="left" vertical="center"/>
    </xf>
    <xf numFmtId="0" fontId="25" fillId="2" borderId="19" xfId="95" applyFont="1" applyFill="1" applyBorder="1" applyAlignment="1">
      <alignment horizontal="center" vertical="center"/>
    </xf>
    <xf numFmtId="0" fontId="25" fillId="2" borderId="19" xfId="93" applyFont="1" applyFill="1" applyBorder="1" applyAlignment="1">
      <alignment wrapText="1"/>
    </xf>
    <xf numFmtId="4" fontId="43" fillId="2" borderId="19" xfId="93" applyNumberFormat="1" applyFont="1" applyFill="1" applyBorder="1" applyAlignment="1">
      <alignment horizontal="right" vertical="center" wrapText="1" readingOrder="1"/>
    </xf>
    <xf numFmtId="4" fontId="43" fillId="2" borderId="20" xfId="93" applyNumberFormat="1" applyFont="1" applyFill="1" applyBorder="1" applyAlignment="1">
      <alignment horizontal="right" vertical="center" wrapText="1" readingOrder="1"/>
    </xf>
    <xf numFmtId="39" fontId="25" fillId="2" borderId="13" xfId="94" applyNumberFormat="1" applyFont="1" applyFill="1" applyBorder="1" applyAlignment="1">
      <alignment horizontal="right"/>
    </xf>
    <xf numFmtId="39" fontId="25" fillId="2" borderId="14" xfId="94" applyNumberFormat="1" applyFont="1" applyFill="1" applyBorder="1" applyAlignment="1">
      <alignment horizontal="right"/>
    </xf>
    <xf numFmtId="0" fontId="26" fillId="2" borderId="34" xfId="93" applyFont="1" applyFill="1" applyBorder="1" applyAlignment="1">
      <alignment wrapText="1"/>
    </xf>
    <xf numFmtId="39" fontId="26" fillId="2" borderId="34" xfId="94" applyNumberFormat="1" applyFont="1" applyFill="1" applyBorder="1" applyAlignment="1">
      <alignment horizontal="right"/>
    </xf>
    <xf numFmtId="39" fontId="26" fillId="2" borderId="35" xfId="94" applyNumberFormat="1" applyFont="1" applyFill="1" applyBorder="1" applyAlignment="1">
      <alignment horizontal="right"/>
    </xf>
    <xf numFmtId="39" fontId="26" fillId="2" borderId="16" xfId="94" applyNumberFormat="1" applyFont="1" applyFill="1" applyBorder="1" applyAlignment="1">
      <alignment horizontal="right"/>
    </xf>
    <xf numFmtId="39" fontId="26" fillId="2" borderId="17" xfId="94" applyNumberFormat="1" applyFont="1" applyFill="1" applyBorder="1" applyAlignment="1">
      <alignment horizontal="right"/>
    </xf>
    <xf numFmtId="0" fontId="26" fillId="2" borderId="34" xfId="95" applyFont="1" applyFill="1" applyBorder="1" applyAlignment="1">
      <alignment horizontal="center" vertical="center"/>
    </xf>
    <xf numFmtId="0" fontId="26" fillId="2" borderId="33" xfId="95" applyFont="1" applyFill="1" applyBorder="1" applyAlignment="1">
      <alignment horizontal="left" vertical="center"/>
    </xf>
    <xf numFmtId="0" fontId="25" fillId="2" borderId="22" xfId="93" applyFont="1" applyFill="1" applyBorder="1" applyAlignment="1">
      <alignment wrapText="1"/>
    </xf>
    <xf numFmtId="39" fontId="25" fillId="2" borderId="16" xfId="94" applyNumberFormat="1" applyFont="1" applyFill="1" applyBorder="1" applyAlignment="1">
      <alignment horizontal="right"/>
    </xf>
    <xf numFmtId="39" fontId="25" fillId="2" borderId="17" xfId="94" applyNumberFormat="1" applyFont="1" applyFill="1" applyBorder="1" applyAlignment="1">
      <alignment horizontal="right"/>
    </xf>
    <xf numFmtId="39" fontId="26" fillId="2" borderId="19" xfId="94" applyNumberFormat="1" applyFont="1" applyFill="1" applyBorder="1" applyAlignment="1">
      <alignment horizontal="right"/>
    </xf>
    <xf numFmtId="39" fontId="26" fillId="2" borderId="20" xfId="94" applyNumberFormat="1" applyFont="1" applyFill="1" applyBorder="1" applyAlignment="1">
      <alignment horizontal="right"/>
    </xf>
    <xf numFmtId="165" fontId="23" fillId="2" borderId="0" xfId="93" applyNumberFormat="1" applyFont="1" applyFill="1" applyBorder="1"/>
    <xf numFmtId="0" fontId="36" fillId="2" borderId="15" xfId="95" applyFont="1" applyFill="1" applyBorder="1" applyAlignment="1">
      <alignment horizontal="left" vertical="center"/>
    </xf>
    <xf numFmtId="0" fontId="36" fillId="2" borderId="16" xfId="95" applyFont="1" applyFill="1" applyBorder="1" applyAlignment="1">
      <alignment horizontal="center" vertical="center"/>
    </xf>
    <xf numFmtId="0" fontId="36" fillId="2" borderId="16" xfId="93" applyFont="1" applyFill="1" applyBorder="1" applyAlignment="1">
      <alignment wrapText="1"/>
    </xf>
    <xf numFmtId="4" fontId="23" fillId="2" borderId="0" xfId="93" applyNumberFormat="1" applyFont="1" applyFill="1" applyBorder="1"/>
    <xf numFmtId="0" fontId="24" fillId="2" borderId="0" xfId="93" applyFont="1" applyFill="1" applyBorder="1" applyAlignment="1">
      <alignment horizontal="center"/>
    </xf>
    <xf numFmtId="49" fontId="25" fillId="2" borderId="15" xfId="95" applyNumberFormat="1" applyFont="1" applyFill="1" applyBorder="1" applyAlignment="1">
      <alignment horizontal="left" vertical="center"/>
    </xf>
    <xf numFmtId="0" fontId="26" fillId="2" borderId="16" xfId="93" applyFont="1" applyFill="1" applyBorder="1"/>
    <xf numFmtId="0" fontId="26" fillId="2" borderId="19" xfId="93" applyFont="1" applyFill="1" applyBorder="1"/>
    <xf numFmtId="0" fontId="33" fillId="2" borderId="0" xfId="93" applyFont="1" applyFill="1" applyBorder="1"/>
    <xf numFmtId="0" fontId="33" fillId="2" borderId="0" xfId="93" applyFont="1" applyFill="1" applyBorder="1" applyAlignment="1">
      <alignment wrapText="1"/>
    </xf>
    <xf numFmtId="164" fontId="33" fillId="2" borderId="0" xfId="94" applyFont="1" applyFill="1" applyBorder="1"/>
    <xf numFmtId="0" fontId="26" fillId="2" borderId="13" xfId="93" applyFont="1" applyFill="1" applyBorder="1" applyAlignment="1">
      <alignment wrapText="1"/>
    </xf>
    <xf numFmtId="39" fontId="25" fillId="2" borderId="30" xfId="94" applyNumberFormat="1" applyFont="1" applyFill="1" applyBorder="1" applyAlignment="1">
      <alignment horizontal="right"/>
    </xf>
    <xf numFmtId="39" fontId="25" fillId="2" borderId="37" xfId="94" applyNumberFormat="1" applyFont="1" applyFill="1" applyBorder="1" applyAlignment="1">
      <alignment horizontal="right"/>
    </xf>
    <xf numFmtId="0" fontId="23" fillId="2" borderId="1" xfId="93" applyFont="1" applyFill="1" applyBorder="1"/>
    <xf numFmtId="4" fontId="23" fillId="2" borderId="2" xfId="94" applyNumberFormat="1" applyFont="1" applyFill="1" applyBorder="1"/>
    <xf numFmtId="164" fontId="33" fillId="2" borderId="2" xfId="94" applyFont="1" applyFill="1" applyBorder="1"/>
    <xf numFmtId="0" fontId="37" fillId="2" borderId="4" xfId="97" applyFont="1" applyFill="1" applyBorder="1"/>
    <xf numFmtId="0" fontId="37" fillId="2" borderId="0" xfId="97" applyFont="1" applyFill="1" applyBorder="1"/>
    <xf numFmtId="0" fontId="37" fillId="2" borderId="0" xfId="97" applyFont="1" applyFill="1" applyBorder="1" applyAlignment="1">
      <alignment wrapText="1"/>
    </xf>
    <xf numFmtId="164" fontId="37" fillId="2" borderId="0" xfId="98" applyFont="1" applyFill="1" applyBorder="1"/>
    <xf numFmtId="0" fontId="37" fillId="2" borderId="0" xfId="98" applyNumberFormat="1" applyFont="1" applyFill="1" applyBorder="1"/>
    <xf numFmtId="164" fontId="38" fillId="2" borderId="0" xfId="98" applyFont="1" applyFill="1" applyBorder="1"/>
    <xf numFmtId="164" fontId="37" fillId="2" borderId="5" xfId="98" applyFont="1" applyFill="1" applyBorder="1"/>
    <xf numFmtId="0" fontId="23" fillId="2" borderId="0" xfId="99" applyFont="1" applyFill="1" applyBorder="1"/>
    <xf numFmtId="0" fontId="37" fillId="2" borderId="4" xfId="100" applyFont="1" applyFill="1" applyBorder="1"/>
    <xf numFmtId="0" fontId="37" fillId="2" borderId="0" xfId="100" applyFont="1" applyFill="1" applyBorder="1"/>
    <xf numFmtId="0" fontId="37" fillId="2" borderId="0" xfId="100" applyFont="1" applyFill="1" applyBorder="1" applyAlignment="1">
      <alignment wrapText="1"/>
    </xf>
    <xf numFmtId="43" fontId="37" fillId="2" borderId="0" xfId="101" applyFont="1" applyFill="1" applyBorder="1"/>
    <xf numFmtId="43" fontId="37" fillId="2" borderId="5" xfId="101" applyFont="1" applyFill="1" applyBorder="1"/>
    <xf numFmtId="39" fontId="23" fillId="2" borderId="0" xfId="93" applyNumberFormat="1" applyFont="1" applyFill="1" applyBorder="1"/>
    <xf numFmtId="0" fontId="24" fillId="2" borderId="0" xfId="93" applyFont="1" applyFill="1" applyBorder="1" applyAlignment="1">
      <alignment wrapText="1"/>
    </xf>
    <xf numFmtId="164" fontId="24" fillId="2" borderId="0" xfId="94" applyFont="1" applyFill="1" applyBorder="1"/>
    <xf numFmtId="164" fontId="33" fillId="2" borderId="5" xfId="94" applyFont="1" applyFill="1" applyBorder="1"/>
    <xf numFmtId="0" fontId="34" fillId="2" borderId="0" xfId="93" applyFont="1" applyFill="1" applyBorder="1"/>
    <xf numFmtId="0" fontId="24" fillId="2" borderId="28" xfId="93" applyFont="1" applyFill="1" applyBorder="1" applyAlignment="1">
      <alignment wrapText="1"/>
    </xf>
    <xf numFmtId="164" fontId="24" fillId="2" borderId="28" xfId="94" applyFont="1" applyFill="1" applyBorder="1"/>
    <xf numFmtId="0" fontId="23" fillId="2" borderId="0" xfId="100" applyFont="1" applyFill="1" applyBorder="1"/>
    <xf numFmtId="0" fontId="23" fillId="2" borderId="0" xfId="100" applyFont="1" applyFill="1" applyBorder="1" applyAlignment="1">
      <alignment horizontal="center"/>
    </xf>
    <xf numFmtId="4" fontId="23" fillId="2" borderId="0" xfId="100" applyNumberFormat="1" applyFont="1" applyFill="1" applyBorder="1"/>
    <xf numFmtId="164" fontId="23" fillId="2" borderId="0" xfId="98" applyFont="1" applyFill="1" applyBorder="1"/>
    <xf numFmtId="0" fontId="23" fillId="2" borderId="1" xfId="100" applyFont="1" applyFill="1" applyBorder="1"/>
    <xf numFmtId="0" fontId="23" fillId="2" borderId="2" xfId="100" applyFont="1" applyFill="1" applyBorder="1" applyAlignment="1">
      <alignment horizontal="center"/>
    </xf>
    <xf numFmtId="0" fontId="23" fillId="2" borderId="2" xfId="100" applyFont="1" applyFill="1" applyBorder="1"/>
    <xf numFmtId="4" fontId="23" fillId="2" borderId="2" xfId="100" applyNumberFormat="1" applyFont="1" applyFill="1" applyBorder="1"/>
    <xf numFmtId="164" fontId="23" fillId="2" borderId="2" xfId="98" applyFont="1" applyFill="1" applyBorder="1"/>
    <xf numFmtId="164" fontId="23" fillId="2" borderId="3" xfId="98" applyFont="1" applyFill="1" applyBorder="1"/>
    <xf numFmtId="0" fontId="24" fillId="2" borderId="0" xfId="100" applyFont="1" applyFill="1" applyBorder="1"/>
    <xf numFmtId="0" fontId="23" fillId="2" borderId="4" xfId="100" applyFont="1" applyFill="1" applyBorder="1"/>
    <xf numFmtId="164" fontId="23" fillId="2" borderId="5" xfId="98" applyFont="1" applyFill="1" applyBorder="1"/>
    <xf numFmtId="0" fontId="24" fillId="2" borderId="4" xfId="100" applyFont="1" applyFill="1" applyBorder="1"/>
    <xf numFmtId="14" fontId="23" fillId="2" borderId="5" xfId="98" applyNumberFormat="1" applyFont="1" applyFill="1" applyBorder="1"/>
    <xf numFmtId="0" fontId="23" fillId="2" borderId="27" xfId="100" applyFont="1" applyFill="1" applyBorder="1"/>
    <xf numFmtId="0" fontId="23" fillId="2" borderId="28" xfId="100" applyFont="1" applyFill="1" applyBorder="1" applyAlignment="1">
      <alignment horizontal="center"/>
    </xf>
    <xf numFmtId="0" fontId="23" fillId="2" borderId="28" xfId="100" applyFont="1" applyFill="1" applyBorder="1"/>
    <xf numFmtId="4" fontId="23" fillId="2" borderId="28" xfId="100" applyNumberFormat="1" applyFont="1" applyFill="1" applyBorder="1"/>
    <xf numFmtId="164" fontId="23" fillId="2" borderId="28" xfId="98" applyFont="1" applyFill="1" applyBorder="1"/>
    <xf numFmtId="164" fontId="23" fillId="2" borderId="29" xfId="98" applyFont="1" applyFill="1" applyBorder="1"/>
    <xf numFmtId="0" fontId="24" fillId="2" borderId="30" xfId="100" applyFont="1" applyFill="1" applyBorder="1" applyAlignment="1">
      <alignment horizontal="center" vertical="center" wrapText="1"/>
    </xf>
    <xf numFmtId="0" fontId="24" fillId="2" borderId="31" xfId="100" applyFont="1" applyFill="1" applyBorder="1" applyAlignment="1">
      <alignment horizontal="center" vertical="center" wrapText="1"/>
    </xf>
    <xf numFmtId="164" fontId="35" fillId="2" borderId="22" xfId="98" applyFont="1" applyFill="1" applyBorder="1" applyAlignment="1">
      <alignment horizontal="center" vertical="center" wrapText="1"/>
    </xf>
    <xf numFmtId="4" fontId="35" fillId="2" borderId="22" xfId="98" applyNumberFormat="1" applyFont="1" applyFill="1" applyBorder="1" applyAlignment="1">
      <alignment horizontal="center" vertical="center" wrapText="1"/>
    </xf>
    <xf numFmtId="164" fontId="35" fillId="2" borderId="23" xfId="98" applyFont="1" applyFill="1" applyBorder="1" applyAlignment="1">
      <alignment horizontal="center" vertical="center" wrapText="1"/>
    </xf>
    <xf numFmtId="0" fontId="25" fillId="2" borderId="21" xfId="100" applyFont="1" applyFill="1" applyBorder="1" applyAlignment="1">
      <alignment horizontal="left"/>
    </xf>
    <xf numFmtId="0" fontId="25" fillId="2" borderId="22" xfId="100" applyFont="1" applyFill="1" applyBorder="1" applyAlignment="1">
      <alignment horizontal="center"/>
    </xf>
    <xf numFmtId="0" fontId="25" fillId="2" borderId="22" xfId="100" applyFont="1" applyFill="1" applyBorder="1" applyAlignment="1">
      <alignment horizontal="left"/>
    </xf>
    <xf numFmtId="164" fontId="25" fillId="2" borderId="22" xfId="100" applyNumberFormat="1" applyFont="1" applyFill="1" applyBorder="1" applyAlignment="1">
      <alignment horizontal="right"/>
    </xf>
    <xf numFmtId="4" fontId="25" fillId="2" borderId="22" xfId="100" applyNumberFormat="1" applyFont="1" applyFill="1" applyBorder="1" applyAlignment="1">
      <alignment horizontal="right"/>
    </xf>
    <xf numFmtId="0" fontId="25" fillId="2" borderId="22" xfId="100" applyFont="1" applyFill="1" applyBorder="1" applyAlignment="1">
      <alignment horizontal="right"/>
    </xf>
    <xf numFmtId="164" fontId="25" fillId="2" borderId="23" xfId="100" applyNumberFormat="1" applyFont="1" applyFill="1" applyBorder="1" applyAlignment="1">
      <alignment horizontal="right"/>
    </xf>
    <xf numFmtId="9" fontId="24" fillId="2" borderId="0" xfId="102" applyFont="1" applyFill="1" applyBorder="1"/>
    <xf numFmtId="0" fontId="25" fillId="2" borderId="24" xfId="100" applyFont="1" applyFill="1" applyBorder="1" applyAlignment="1">
      <alignment horizontal="left"/>
    </xf>
    <xf numFmtId="0" fontId="25" fillId="2" borderId="25" xfId="100" applyFont="1" applyFill="1" applyBorder="1" applyAlignment="1">
      <alignment horizontal="center"/>
    </xf>
    <xf numFmtId="0" fontId="25" fillId="2" borderId="25" xfId="100" applyFont="1" applyFill="1" applyBorder="1" applyAlignment="1">
      <alignment horizontal="left"/>
    </xf>
    <xf numFmtId="39" fontId="25" fillId="2" borderId="25" xfId="98" applyNumberFormat="1" applyFont="1" applyFill="1" applyBorder="1" applyAlignment="1">
      <alignment horizontal="right"/>
    </xf>
    <xf numFmtId="4" fontId="25" fillId="2" borderId="25" xfId="98" applyNumberFormat="1" applyFont="1" applyFill="1" applyBorder="1" applyAlignment="1">
      <alignment horizontal="right"/>
    </xf>
    <xf numFmtId="164" fontId="25" fillId="2" borderId="25" xfId="98" applyFont="1" applyFill="1" applyBorder="1" applyAlignment="1">
      <alignment horizontal="right"/>
    </xf>
    <xf numFmtId="4" fontId="25" fillId="2" borderId="26" xfId="98" applyNumberFormat="1" applyFont="1" applyFill="1" applyBorder="1" applyAlignment="1">
      <alignment horizontal="right"/>
    </xf>
    <xf numFmtId="0" fontId="25" fillId="2" borderId="15" xfId="100" applyFont="1" applyFill="1" applyBorder="1" applyAlignment="1">
      <alignment horizontal="left"/>
    </xf>
    <xf numFmtId="0" fontId="25" fillId="2" borderId="16" xfId="100" applyFont="1" applyFill="1" applyBorder="1" applyAlignment="1">
      <alignment horizontal="center"/>
    </xf>
    <xf numFmtId="0" fontId="25" fillId="2" borderId="16" xfId="100" applyFont="1" applyFill="1" applyBorder="1" applyAlignment="1">
      <alignment horizontal="left"/>
    </xf>
    <xf numFmtId="39" fontId="25" fillId="2" borderId="16" xfId="98" applyNumberFormat="1" applyFont="1" applyFill="1" applyBorder="1" applyAlignment="1">
      <alignment horizontal="right"/>
    </xf>
    <xf numFmtId="4" fontId="25" fillId="2" borderId="16" xfId="98" applyNumberFormat="1" applyFont="1" applyFill="1" applyBorder="1" applyAlignment="1">
      <alignment horizontal="right"/>
    </xf>
    <xf numFmtId="164" fontId="25" fillId="2" borderId="16" xfId="98" applyFont="1" applyFill="1" applyBorder="1" applyAlignment="1">
      <alignment horizontal="right"/>
    </xf>
    <xf numFmtId="4" fontId="25" fillId="2" borderId="17" xfId="98" applyNumberFormat="1" applyFont="1" applyFill="1" applyBorder="1" applyAlignment="1">
      <alignment horizontal="right"/>
    </xf>
    <xf numFmtId="0" fontId="26" fillId="2" borderId="15" xfId="100" applyFont="1" applyFill="1" applyBorder="1" applyAlignment="1">
      <alignment horizontal="left"/>
    </xf>
    <xf numFmtId="0" fontId="26" fillId="2" borderId="16" xfId="100" applyFont="1" applyFill="1" applyBorder="1" applyAlignment="1">
      <alignment horizontal="center"/>
    </xf>
    <xf numFmtId="0" fontId="26" fillId="2" borderId="16" xfId="100" applyFont="1" applyFill="1" applyBorder="1"/>
    <xf numFmtId="4" fontId="26" fillId="2" borderId="16" xfId="98" applyNumberFormat="1" applyFont="1" applyFill="1" applyBorder="1" applyAlignment="1">
      <alignment horizontal="right"/>
    </xf>
    <xf numFmtId="39" fontId="26" fillId="2" borderId="16" xfId="98" applyNumberFormat="1" applyFont="1" applyFill="1" applyBorder="1" applyAlignment="1">
      <alignment horizontal="right"/>
    </xf>
    <xf numFmtId="164" fontId="26" fillId="2" borderId="16" xfId="98" applyFont="1" applyFill="1" applyBorder="1" applyAlignment="1">
      <alignment horizontal="right"/>
    </xf>
    <xf numFmtId="4" fontId="26" fillId="2" borderId="17" xfId="98" applyNumberFormat="1" applyFont="1" applyFill="1" applyBorder="1" applyAlignment="1">
      <alignment horizontal="right"/>
    </xf>
    <xf numFmtId="9" fontId="23" fillId="2" borderId="0" xfId="102" applyFont="1" applyFill="1" applyBorder="1"/>
    <xf numFmtId="39" fontId="26" fillId="2" borderId="17" xfId="98" applyNumberFormat="1" applyFont="1" applyFill="1" applyBorder="1" applyAlignment="1">
      <alignment horizontal="right"/>
    </xf>
    <xf numFmtId="0" fontId="26" fillId="2" borderId="33" xfId="100" applyFont="1" applyFill="1" applyBorder="1" applyAlignment="1">
      <alignment horizontal="left"/>
    </xf>
    <xf numFmtId="0" fontId="26" fillId="2" borderId="34" xfId="100" applyFont="1" applyFill="1" applyBorder="1" applyAlignment="1">
      <alignment horizontal="center"/>
    </xf>
    <xf numFmtId="0" fontId="26" fillId="2" borderId="34" xfId="100" applyFont="1" applyFill="1" applyBorder="1"/>
    <xf numFmtId="39" fontId="26" fillId="2" borderId="34" xfId="98" applyNumberFormat="1" applyFont="1" applyFill="1" applyBorder="1" applyAlignment="1">
      <alignment horizontal="right"/>
    </xf>
    <xf numFmtId="4" fontId="26" fillId="2" borderId="34" xfId="98" applyNumberFormat="1" applyFont="1" applyFill="1" applyBorder="1" applyAlignment="1">
      <alignment horizontal="right"/>
    </xf>
    <xf numFmtId="0" fontId="26" fillId="2" borderId="34" xfId="100" applyFont="1" applyFill="1" applyBorder="1" applyAlignment="1">
      <alignment horizontal="right"/>
    </xf>
    <xf numFmtId="4" fontId="26" fillId="2" borderId="35" xfId="98" applyNumberFormat="1" applyFont="1" applyFill="1" applyBorder="1" applyAlignment="1">
      <alignment horizontal="right"/>
    </xf>
    <xf numFmtId="164" fontId="25" fillId="2" borderId="21" xfId="98" applyFont="1" applyFill="1" applyBorder="1"/>
    <xf numFmtId="0" fontId="25" fillId="2" borderId="22" xfId="100" applyFont="1" applyFill="1" applyBorder="1" applyAlignment="1">
      <alignment wrapText="1"/>
    </xf>
    <xf numFmtId="164" fontId="25" fillId="2" borderId="22" xfId="98" applyFont="1" applyFill="1" applyBorder="1" applyAlignment="1">
      <alignment horizontal="right"/>
    </xf>
    <xf numFmtId="39" fontId="25" fillId="2" borderId="22" xfId="98" applyNumberFormat="1" applyFont="1" applyFill="1" applyBorder="1" applyAlignment="1">
      <alignment horizontal="right"/>
    </xf>
    <xf numFmtId="4" fontId="25" fillId="2" borderId="22" xfId="98" applyNumberFormat="1" applyFont="1" applyFill="1" applyBorder="1" applyAlignment="1">
      <alignment horizontal="right"/>
    </xf>
    <xf numFmtId="164" fontId="25" fillId="2" borderId="23" xfId="98" applyFont="1" applyFill="1" applyBorder="1" applyAlignment="1">
      <alignment horizontal="right"/>
    </xf>
    <xf numFmtId="0" fontId="25" fillId="2" borderId="12" xfId="100" applyFont="1" applyFill="1" applyBorder="1" applyAlignment="1">
      <alignment horizontal="left"/>
    </xf>
    <xf numFmtId="0" fontId="25" fillId="2" borderId="13" xfId="100" applyFont="1" applyFill="1" applyBorder="1" applyAlignment="1">
      <alignment horizontal="center"/>
    </xf>
    <xf numFmtId="0" fontId="25" fillId="2" borderId="13" xfId="100" applyFont="1" applyFill="1" applyBorder="1" applyAlignment="1">
      <alignment wrapText="1"/>
    </xf>
    <xf numFmtId="164" fontId="25" fillId="2" borderId="13" xfId="98" applyFont="1" applyFill="1" applyBorder="1" applyAlignment="1">
      <alignment horizontal="right"/>
    </xf>
    <xf numFmtId="4" fontId="25" fillId="2" borderId="13" xfId="98" applyNumberFormat="1" applyFont="1" applyFill="1" applyBorder="1" applyAlignment="1">
      <alignment horizontal="right"/>
    </xf>
    <xf numFmtId="39" fontId="25" fillId="2" borderId="13" xfId="98" applyNumberFormat="1" applyFont="1" applyFill="1" applyBorder="1" applyAlignment="1">
      <alignment horizontal="right"/>
    </xf>
    <xf numFmtId="4" fontId="25" fillId="2" borderId="14" xfId="98" applyNumberFormat="1" applyFont="1" applyFill="1" applyBorder="1" applyAlignment="1">
      <alignment horizontal="right"/>
    </xf>
    <xf numFmtId="0" fontId="25" fillId="2" borderId="16" xfId="100" applyFont="1" applyFill="1" applyBorder="1" applyAlignment="1">
      <alignment wrapText="1"/>
    </xf>
    <xf numFmtId="0" fontId="26" fillId="2" borderId="16" xfId="100" applyFont="1" applyFill="1" applyBorder="1" applyAlignment="1">
      <alignment wrapText="1"/>
    </xf>
    <xf numFmtId="0" fontId="26" fillId="2" borderId="18" xfId="100" applyFont="1" applyFill="1" applyBorder="1" applyAlignment="1">
      <alignment horizontal="left"/>
    </xf>
    <xf numFmtId="0" fontId="26" fillId="2" borderId="19" xfId="100" applyFont="1" applyFill="1" applyBorder="1" applyAlignment="1">
      <alignment horizontal="center"/>
    </xf>
    <xf numFmtId="0" fontId="26" fillId="2" borderId="19" xfId="100" applyFont="1" applyFill="1" applyBorder="1" applyAlignment="1">
      <alignment wrapText="1"/>
    </xf>
    <xf numFmtId="164" fontId="26" fillId="2" borderId="19" xfId="98" applyFont="1" applyFill="1" applyBorder="1" applyAlignment="1">
      <alignment horizontal="right"/>
    </xf>
    <xf numFmtId="4" fontId="26" fillId="2" borderId="19" xfId="98" applyNumberFormat="1" applyFont="1" applyFill="1" applyBorder="1" applyAlignment="1">
      <alignment horizontal="right"/>
    </xf>
    <xf numFmtId="39" fontId="26" fillId="2" borderId="19" xfId="98" applyNumberFormat="1" applyFont="1" applyFill="1" applyBorder="1" applyAlignment="1">
      <alignment horizontal="right"/>
    </xf>
    <xf numFmtId="4" fontId="26" fillId="2" borderId="20" xfId="98" applyNumberFormat="1" applyFont="1" applyFill="1" applyBorder="1" applyAlignment="1">
      <alignment horizontal="right"/>
    </xf>
    <xf numFmtId="0" fontId="26" fillId="2" borderId="0" xfId="100" applyFont="1" applyFill="1" applyBorder="1" applyAlignment="1">
      <alignment horizontal="left"/>
    </xf>
    <xf numFmtId="0" fontId="26" fillId="2" borderId="0" xfId="100" applyFont="1" applyFill="1" applyBorder="1" applyAlignment="1">
      <alignment horizontal="center"/>
    </xf>
    <xf numFmtId="0" fontId="26" fillId="2" borderId="0" xfId="100" applyFont="1" applyFill="1" applyBorder="1" applyAlignment="1">
      <alignment wrapText="1"/>
    </xf>
    <xf numFmtId="164" fontId="26" fillId="2" borderId="0" xfId="98" applyFont="1" applyFill="1" applyBorder="1" applyAlignment="1">
      <alignment horizontal="right"/>
    </xf>
    <xf numFmtId="4" fontId="26" fillId="2" borderId="0" xfId="98" applyNumberFormat="1" applyFont="1" applyFill="1" applyBorder="1" applyAlignment="1">
      <alignment horizontal="right"/>
    </xf>
    <xf numFmtId="39" fontId="26" fillId="2" borderId="0" xfId="98" applyNumberFormat="1" applyFont="1" applyFill="1" applyBorder="1" applyAlignment="1">
      <alignment horizontal="right"/>
    </xf>
    <xf numFmtId="0" fontId="23" fillId="2" borderId="0" xfId="100" applyFont="1" applyFill="1" applyBorder="1" applyAlignment="1">
      <alignment horizontal="left"/>
    </xf>
    <xf numFmtId="0" fontId="23" fillId="2" borderId="0" xfId="100" applyFont="1" applyFill="1" applyBorder="1" applyAlignment="1">
      <alignment wrapText="1"/>
    </xf>
    <xf numFmtId="164" fontId="23" fillId="2" borderId="0" xfId="98" applyFont="1" applyFill="1" applyBorder="1" applyAlignment="1">
      <alignment horizontal="right"/>
    </xf>
    <xf numFmtId="4" fontId="23" fillId="2" borderId="0" xfId="98" applyNumberFormat="1" applyFont="1" applyFill="1" applyBorder="1" applyAlignment="1">
      <alignment horizontal="right"/>
    </xf>
    <xf numFmtId="39" fontId="23" fillId="2" borderId="0" xfId="98" applyNumberFormat="1" applyFont="1" applyFill="1" applyBorder="1" applyAlignment="1">
      <alignment horizontal="right"/>
    </xf>
    <xf numFmtId="164" fontId="23" fillId="2" borderId="0" xfId="100" applyNumberFormat="1" applyFont="1" applyFill="1" applyBorder="1"/>
    <xf numFmtId="164" fontId="35" fillId="2" borderId="31" xfId="98" applyFont="1" applyFill="1" applyBorder="1" applyAlignment="1">
      <alignment horizontal="center" vertical="center" wrapText="1"/>
    </xf>
    <xf numFmtId="4" fontId="35" fillId="2" borderId="31" xfId="98" applyNumberFormat="1" applyFont="1" applyFill="1" applyBorder="1" applyAlignment="1">
      <alignment horizontal="center" vertical="center" wrapText="1"/>
    </xf>
    <xf numFmtId="164" fontId="35" fillId="2" borderId="32" xfId="98" applyFont="1" applyFill="1" applyBorder="1" applyAlignment="1">
      <alignment horizontal="center" vertical="center" wrapText="1"/>
    </xf>
    <xf numFmtId="0" fontId="25" fillId="2" borderId="24" xfId="100" applyFont="1" applyFill="1" applyBorder="1" applyAlignment="1">
      <alignment horizontal="left" wrapText="1"/>
    </xf>
    <xf numFmtId="0" fontId="25" fillId="2" borderId="25" xfId="100" applyFont="1" applyFill="1" applyBorder="1" applyAlignment="1">
      <alignment horizontal="center" wrapText="1"/>
    </xf>
    <xf numFmtId="0" fontId="25" fillId="2" borderId="25" xfId="100" applyFont="1" applyFill="1" applyBorder="1" applyAlignment="1">
      <alignment wrapText="1"/>
    </xf>
    <xf numFmtId="164" fontId="25" fillId="2" borderId="25" xfId="98" applyFont="1" applyFill="1" applyBorder="1" applyAlignment="1">
      <alignment horizontal="right" wrapText="1"/>
    </xf>
    <xf numFmtId="39" fontId="25" fillId="2" borderId="25" xfId="98" applyNumberFormat="1" applyFont="1" applyFill="1" applyBorder="1" applyAlignment="1">
      <alignment horizontal="right" wrapText="1"/>
    </xf>
    <xf numFmtId="39" fontId="25" fillId="2" borderId="26" xfId="98" applyNumberFormat="1" applyFont="1" applyFill="1" applyBorder="1" applyAlignment="1">
      <alignment horizontal="right"/>
    </xf>
    <xf numFmtId="0" fontId="24" fillId="2" borderId="0" xfId="100" applyFont="1" applyFill="1" applyBorder="1" applyAlignment="1">
      <alignment wrapText="1"/>
    </xf>
    <xf numFmtId="0" fontId="25" fillId="2" borderId="15" xfId="100" applyFont="1" applyFill="1" applyBorder="1" applyAlignment="1">
      <alignment horizontal="left" wrapText="1"/>
    </xf>
    <xf numFmtId="0" fontId="25" fillId="2" borderId="16" xfId="100" applyFont="1" applyFill="1" applyBorder="1" applyAlignment="1">
      <alignment horizontal="center" wrapText="1"/>
    </xf>
    <xf numFmtId="164" fontId="25" fillId="2" borderId="16" xfId="98" applyFont="1" applyFill="1" applyBorder="1" applyAlignment="1">
      <alignment horizontal="right" wrapText="1"/>
    </xf>
    <xf numFmtId="39" fontId="25" fillId="2" borderId="16" xfId="98" applyNumberFormat="1" applyFont="1" applyFill="1" applyBorder="1" applyAlignment="1">
      <alignment horizontal="right" wrapText="1"/>
    </xf>
    <xf numFmtId="39" fontId="25" fillId="2" borderId="17" xfId="98" applyNumberFormat="1" applyFont="1" applyFill="1" applyBorder="1" applyAlignment="1">
      <alignment horizontal="right"/>
    </xf>
    <xf numFmtId="0" fontId="26" fillId="2" borderId="15" xfId="100" applyFont="1" applyFill="1" applyBorder="1" applyAlignment="1">
      <alignment horizontal="left" wrapText="1"/>
    </xf>
    <xf numFmtId="0" fontId="26" fillId="2" borderId="16" xfId="100" applyFont="1" applyFill="1" applyBorder="1" applyAlignment="1">
      <alignment horizontal="center" wrapText="1"/>
    </xf>
    <xf numFmtId="164" fontId="26" fillId="2" borderId="16" xfId="98" applyFont="1" applyFill="1" applyBorder="1" applyAlignment="1">
      <alignment horizontal="right" wrapText="1"/>
    </xf>
    <xf numFmtId="39" fontId="26" fillId="2" borderId="16" xfId="98" applyNumberFormat="1" applyFont="1" applyFill="1" applyBorder="1" applyAlignment="1">
      <alignment horizontal="right" wrapText="1"/>
    </xf>
    <xf numFmtId="39" fontId="24" fillId="2" borderId="0" xfId="100" applyNumberFormat="1" applyFont="1" applyFill="1" applyBorder="1" applyAlignment="1">
      <alignment wrapText="1"/>
    </xf>
    <xf numFmtId="164" fontId="25" fillId="2" borderId="17" xfId="98" applyFont="1" applyFill="1" applyBorder="1" applyAlignment="1">
      <alignment horizontal="right" wrapText="1"/>
    </xf>
    <xf numFmtId="39" fontId="36" fillId="2" borderId="16" xfId="98" applyNumberFormat="1" applyFont="1" applyFill="1" applyBorder="1" applyAlignment="1">
      <alignment horizontal="right"/>
    </xf>
    <xf numFmtId="39" fontId="36" fillId="2" borderId="17" xfId="98" applyNumberFormat="1" applyFont="1" applyFill="1" applyBorder="1" applyAlignment="1">
      <alignment horizontal="right"/>
    </xf>
    <xf numFmtId="0" fontId="26" fillId="2" borderId="18" xfId="100" applyFont="1" applyFill="1" applyBorder="1" applyAlignment="1">
      <alignment horizontal="left" wrapText="1"/>
    </xf>
    <xf numFmtId="0" fontId="26" fillId="2" borderId="19" xfId="100" applyFont="1" applyFill="1" applyBorder="1" applyAlignment="1">
      <alignment horizontal="center" wrapText="1"/>
    </xf>
    <xf numFmtId="164" fontId="26" fillId="2" borderId="19" xfId="98" applyFont="1" applyFill="1" applyBorder="1" applyAlignment="1">
      <alignment horizontal="right" wrapText="1"/>
    </xf>
    <xf numFmtId="39" fontId="26" fillId="2" borderId="19" xfId="98" applyNumberFormat="1" applyFont="1" applyFill="1" applyBorder="1" applyAlignment="1">
      <alignment horizontal="right" wrapText="1"/>
    </xf>
    <xf numFmtId="4" fontId="26" fillId="2" borderId="19" xfId="98" applyNumberFormat="1" applyFont="1" applyFill="1" applyBorder="1" applyAlignment="1">
      <alignment horizontal="right" wrapText="1"/>
    </xf>
    <xf numFmtId="39" fontId="26" fillId="2" borderId="20" xfId="98" applyNumberFormat="1" applyFont="1" applyFill="1" applyBorder="1" applyAlignment="1">
      <alignment horizontal="right"/>
    </xf>
    <xf numFmtId="164" fontId="25" fillId="2" borderId="9" xfId="98" applyFont="1" applyFill="1" applyBorder="1"/>
    <xf numFmtId="164" fontId="25" fillId="2" borderId="10" xfId="98" applyFont="1" applyFill="1" applyBorder="1" applyAlignment="1">
      <alignment horizontal="right"/>
    </xf>
    <xf numFmtId="164" fontId="25" fillId="2" borderId="10" xfId="98" applyFont="1" applyFill="1" applyBorder="1"/>
    <xf numFmtId="164" fontId="25" fillId="2" borderId="43" xfId="98" applyFont="1" applyFill="1" applyBorder="1"/>
    <xf numFmtId="4" fontId="23" fillId="2" borderId="2" xfId="98" applyNumberFormat="1" applyFont="1" applyFill="1" applyBorder="1" applyAlignment="1">
      <alignment horizontal="right"/>
    </xf>
    <xf numFmtId="4" fontId="49" fillId="2" borderId="0" xfId="100" applyNumberFormat="1" applyFont="1" applyFill="1" applyBorder="1" applyAlignment="1">
      <alignment horizontal="right" vertical="center" wrapText="1" readingOrder="1"/>
    </xf>
    <xf numFmtId="0" fontId="27" fillId="2" borderId="4" xfId="100" applyFont="1" applyFill="1" applyBorder="1"/>
    <xf numFmtId="0" fontId="27" fillId="2" borderId="0" xfId="100" applyFont="1" applyFill="1" applyBorder="1" applyAlignment="1">
      <alignment horizontal="center"/>
    </xf>
    <xf numFmtId="0" fontId="27" fillId="2" borderId="0" xfId="100" applyFont="1" applyFill="1" applyBorder="1"/>
    <xf numFmtId="164" fontId="27" fillId="2" borderId="0" xfId="98" applyFont="1" applyFill="1" applyBorder="1"/>
    <xf numFmtId="164" fontId="27" fillId="2" borderId="5" xfId="98" applyFont="1" applyFill="1" applyBorder="1"/>
    <xf numFmtId="0" fontId="33" fillId="2" borderId="0" xfId="100" applyFont="1" applyFill="1" applyBorder="1"/>
    <xf numFmtId="164" fontId="33" fillId="2" borderId="0" xfId="98" applyFont="1" applyFill="1" applyBorder="1"/>
    <xf numFmtId="164" fontId="35" fillId="2" borderId="0" xfId="98" applyFont="1" applyFill="1" applyBorder="1"/>
    <xf numFmtId="164" fontId="33" fillId="2" borderId="5" xfId="98" applyFont="1" applyFill="1" applyBorder="1"/>
    <xf numFmtId="0" fontId="28" fillId="2" borderId="4" xfId="100" applyFont="1" applyFill="1" applyBorder="1"/>
    <xf numFmtId="0" fontId="28" fillId="2" borderId="0" xfId="100" applyFont="1" applyFill="1" applyBorder="1"/>
    <xf numFmtId="0" fontId="28" fillId="2" borderId="5" xfId="100" applyFont="1" applyFill="1" applyBorder="1"/>
    <xf numFmtId="164" fontId="24" fillId="2" borderId="0" xfId="98" applyFont="1" applyFill="1" applyBorder="1"/>
    <xf numFmtId="164" fontId="28" fillId="2" borderId="0" xfId="98" applyFont="1" applyFill="1" applyBorder="1"/>
    <xf numFmtId="4" fontId="28" fillId="2" borderId="0" xfId="98" applyNumberFormat="1" applyFont="1" applyFill="1" applyBorder="1" applyAlignment="1">
      <alignment horizontal="right"/>
    </xf>
    <xf numFmtId="164" fontId="28" fillId="2" borderId="5" xfId="98" applyFont="1" applyFill="1" applyBorder="1"/>
    <xf numFmtId="0" fontId="28" fillId="2" borderId="0" xfId="100" applyFont="1" applyFill="1" applyBorder="1" applyAlignment="1"/>
    <xf numFmtId="0" fontId="28" fillId="2" borderId="0" xfId="100" applyFont="1" applyFill="1" applyBorder="1" applyAlignment="1">
      <alignment horizontal="left"/>
    </xf>
    <xf numFmtId="0" fontId="33" fillId="2" borderId="28" xfId="100" applyFont="1" applyFill="1" applyBorder="1"/>
    <xf numFmtId="4" fontId="33" fillId="2" borderId="28" xfId="100" applyNumberFormat="1" applyFont="1" applyFill="1" applyBorder="1"/>
    <xf numFmtId="164" fontId="33" fillId="2" borderId="28" xfId="98" applyFont="1" applyFill="1" applyBorder="1"/>
    <xf numFmtId="164" fontId="33" fillId="2" borderId="29" xfId="98" applyFont="1" applyFill="1" applyBorder="1"/>
    <xf numFmtId="4" fontId="23" fillId="2" borderId="0" xfId="100" applyNumberFormat="1" applyFont="1" applyFill="1" applyBorder="1" applyAlignment="1">
      <alignment horizontal="right"/>
    </xf>
    <xf numFmtId="0" fontId="23" fillId="2" borderId="5" xfId="100" applyFont="1" applyFill="1" applyBorder="1"/>
    <xf numFmtId="164" fontId="24" fillId="2" borderId="31" xfId="98" applyFont="1" applyFill="1" applyBorder="1" applyAlignment="1">
      <alignment horizontal="center" vertical="center" wrapText="1"/>
    </xf>
    <xf numFmtId="4" fontId="24" fillId="2" borderId="31" xfId="98" applyNumberFormat="1" applyFont="1" applyFill="1" applyBorder="1" applyAlignment="1">
      <alignment horizontal="center" vertical="center" wrapText="1"/>
    </xf>
    <xf numFmtId="164" fontId="24" fillId="2" borderId="32" xfId="98" applyFont="1" applyFill="1" applyBorder="1" applyAlignment="1">
      <alignment horizontal="center" vertical="center" wrapText="1"/>
    </xf>
    <xf numFmtId="164" fontId="25" fillId="2" borderId="38" xfId="100" applyNumberFormat="1" applyFont="1" applyFill="1" applyBorder="1" applyAlignment="1">
      <alignment horizontal="center"/>
    </xf>
    <xf numFmtId="4" fontId="26" fillId="2" borderId="36" xfId="100" applyNumberFormat="1" applyFont="1" applyFill="1" applyBorder="1" applyAlignment="1">
      <alignment horizontal="right"/>
    </xf>
    <xf numFmtId="164" fontId="25" fillId="2" borderId="39" xfId="100" applyNumberFormat="1" applyFont="1" applyFill="1" applyBorder="1" applyAlignment="1">
      <alignment horizontal="center"/>
    </xf>
    <xf numFmtId="164" fontId="25" fillId="2" borderId="23" xfId="100" applyNumberFormat="1" applyFont="1" applyFill="1" applyBorder="1" applyAlignment="1">
      <alignment horizontal="center"/>
    </xf>
    <xf numFmtId="0" fontId="25" fillId="2" borderId="13" xfId="100" applyFont="1" applyFill="1" applyBorder="1"/>
    <xf numFmtId="39" fontId="25" fillId="2" borderId="14" xfId="98" applyNumberFormat="1" applyFont="1" applyFill="1" applyBorder="1" applyAlignment="1">
      <alignment horizontal="right"/>
    </xf>
    <xf numFmtId="0" fontId="25" fillId="2" borderId="16" xfId="100" applyFont="1" applyFill="1" applyBorder="1"/>
    <xf numFmtId="4" fontId="26" fillId="2" borderId="16" xfId="100" applyNumberFormat="1" applyFont="1" applyFill="1" applyBorder="1" applyAlignment="1">
      <alignment horizontal="right"/>
    </xf>
    <xf numFmtId="0" fontId="23" fillId="2" borderId="16" xfId="100" applyFont="1" applyFill="1" applyBorder="1" applyAlignment="1">
      <alignment wrapText="1"/>
    </xf>
    <xf numFmtId="0" fontId="26" fillId="2" borderId="19" xfId="100" applyFont="1" applyFill="1" applyBorder="1"/>
    <xf numFmtId="0" fontId="25" fillId="2" borderId="25" xfId="100" applyFont="1" applyFill="1" applyBorder="1"/>
    <xf numFmtId="164" fontId="25" fillId="2" borderId="26" xfId="98" applyFont="1" applyFill="1" applyBorder="1" applyAlignment="1">
      <alignment horizontal="right"/>
    </xf>
    <xf numFmtId="0" fontId="26" fillId="2" borderId="0" xfId="100" applyFont="1" applyFill="1" applyBorder="1"/>
    <xf numFmtId="4" fontId="23" fillId="2" borderId="28" xfId="98" applyNumberFormat="1" applyFont="1" applyFill="1" applyBorder="1" applyAlignment="1">
      <alignment horizontal="right"/>
    </xf>
    <xf numFmtId="4" fontId="26" fillId="2" borderId="16" xfId="100" applyNumberFormat="1" applyFont="1" applyFill="1" applyBorder="1" applyAlignment="1">
      <alignment horizontal="right" wrapText="1"/>
    </xf>
    <xf numFmtId="39" fontId="26" fillId="2" borderId="17" xfId="98" applyNumberFormat="1" applyFont="1" applyFill="1" applyBorder="1" applyAlignment="1">
      <alignment horizontal="right" wrapText="1"/>
    </xf>
    <xf numFmtId="4" fontId="25" fillId="2" borderId="16" xfId="100" applyNumberFormat="1" applyFont="1" applyFill="1" applyBorder="1" applyAlignment="1">
      <alignment horizontal="right"/>
    </xf>
    <xf numFmtId="4" fontId="26" fillId="2" borderId="19" xfId="100" applyNumberFormat="1" applyFont="1" applyFill="1" applyBorder="1" applyAlignment="1">
      <alignment horizontal="right"/>
    </xf>
    <xf numFmtId="0" fontId="24" fillId="2" borderId="0" xfId="100" applyFont="1" applyFill="1" applyBorder="1" applyAlignment="1">
      <alignment horizontal="center"/>
    </xf>
    <xf numFmtId="0" fontId="24" fillId="2" borderId="27" xfId="100" applyFont="1" applyFill="1" applyBorder="1"/>
    <xf numFmtId="164" fontId="24" fillId="2" borderId="41" xfId="98" applyFont="1" applyFill="1" applyBorder="1" applyAlignment="1">
      <alignment horizontal="center" vertical="center" wrapText="1"/>
    </xf>
    <xf numFmtId="4" fontId="24" fillId="2" borderId="41" xfId="98" applyNumberFormat="1" applyFont="1" applyFill="1" applyBorder="1" applyAlignment="1">
      <alignment horizontal="center" vertical="center" wrapText="1"/>
    </xf>
    <xf numFmtId="164" fontId="24" fillId="2" borderId="42" xfId="98" applyFont="1" applyFill="1" applyBorder="1" applyAlignment="1">
      <alignment horizontal="center" vertical="center" wrapText="1"/>
    </xf>
    <xf numFmtId="4" fontId="25" fillId="2" borderId="25" xfId="100" applyNumberFormat="1" applyFont="1" applyFill="1" applyBorder="1" applyAlignment="1">
      <alignment horizontal="right"/>
    </xf>
    <xf numFmtId="4" fontId="26" fillId="2" borderId="34" xfId="100" applyNumberFormat="1" applyFont="1" applyFill="1" applyBorder="1" applyAlignment="1">
      <alignment horizontal="right"/>
    </xf>
    <xf numFmtId="39" fontId="26" fillId="2" borderId="35" xfId="98" applyNumberFormat="1" applyFont="1" applyFill="1" applyBorder="1" applyAlignment="1">
      <alignment horizontal="right"/>
    </xf>
    <xf numFmtId="0" fontId="25" fillId="2" borderId="21" xfId="100" applyFont="1" applyFill="1" applyBorder="1"/>
    <xf numFmtId="0" fontId="25" fillId="2" borderId="22" xfId="100" applyFont="1" applyFill="1" applyBorder="1"/>
    <xf numFmtId="4" fontId="26" fillId="2" borderId="22" xfId="100" applyNumberFormat="1" applyFont="1" applyFill="1" applyBorder="1" applyAlignment="1">
      <alignment horizontal="right"/>
    </xf>
    <xf numFmtId="39" fontId="25" fillId="2" borderId="23" xfId="98" applyNumberFormat="1" applyFont="1" applyFill="1" applyBorder="1" applyAlignment="1">
      <alignment horizontal="right"/>
    </xf>
    <xf numFmtId="0" fontId="36" fillId="2" borderId="15" xfId="100" applyFont="1" applyFill="1" applyBorder="1" applyAlignment="1">
      <alignment horizontal="left"/>
    </xf>
    <xf numFmtId="0" fontId="36" fillId="2" borderId="16" xfId="100" applyFont="1" applyFill="1" applyBorder="1" applyAlignment="1">
      <alignment horizontal="center"/>
    </xf>
    <xf numFmtId="0" fontId="36" fillId="2" borderId="16" xfId="100" applyFont="1" applyFill="1" applyBorder="1" applyAlignment="1">
      <alignment wrapText="1"/>
    </xf>
    <xf numFmtId="4" fontId="26" fillId="2" borderId="0" xfId="100" applyNumberFormat="1" applyFont="1" applyFill="1" applyBorder="1" applyAlignment="1">
      <alignment horizontal="right"/>
    </xf>
    <xf numFmtId="4" fontId="26" fillId="2" borderId="19" xfId="100" applyNumberFormat="1" applyFont="1" applyFill="1" applyBorder="1" applyAlignment="1">
      <alignment horizontal="right" wrapText="1"/>
    </xf>
    <xf numFmtId="39" fontId="26" fillId="2" borderId="20" xfId="98" applyNumberFormat="1" applyFont="1" applyFill="1" applyBorder="1" applyAlignment="1">
      <alignment horizontal="right" wrapText="1"/>
    </xf>
    <xf numFmtId="39" fontId="25" fillId="2" borderId="43" xfId="98" applyNumberFormat="1" applyFont="1" applyFill="1" applyBorder="1" applyAlignment="1">
      <alignment horizontal="right"/>
    </xf>
    <xf numFmtId="4" fontId="25" fillId="2" borderId="43" xfId="98" applyNumberFormat="1" applyFont="1" applyFill="1" applyBorder="1" applyAlignment="1">
      <alignment horizontal="right"/>
    </xf>
    <xf numFmtId="39" fontId="27" fillId="2" borderId="0" xfId="100" applyNumberFormat="1" applyFont="1" applyFill="1" applyBorder="1"/>
    <xf numFmtId="0" fontId="27" fillId="2" borderId="5" xfId="100" applyFont="1" applyFill="1" applyBorder="1"/>
    <xf numFmtId="0" fontId="23" fillId="2" borderId="0" xfId="103" applyFont="1" applyFill="1" applyBorder="1"/>
    <xf numFmtId="0" fontId="23" fillId="2" borderId="0" xfId="103" applyFont="1" applyFill="1" applyBorder="1" applyAlignment="1">
      <alignment wrapText="1"/>
    </xf>
    <xf numFmtId="164" fontId="23" fillId="2" borderId="0" xfId="104" applyFont="1" applyFill="1" applyBorder="1"/>
    <xf numFmtId="0" fontId="24" fillId="2" borderId="0" xfId="103" applyFont="1" applyFill="1" applyBorder="1"/>
    <xf numFmtId="0" fontId="23" fillId="2" borderId="4" xfId="103" applyFont="1" applyFill="1" applyBorder="1"/>
    <xf numFmtId="164" fontId="23" fillId="2" borderId="5" xfId="104" applyFont="1" applyFill="1" applyBorder="1"/>
    <xf numFmtId="0" fontId="24" fillId="2" borderId="4" xfId="103" applyFont="1" applyFill="1" applyBorder="1"/>
    <xf numFmtId="14" fontId="23" fillId="2" borderId="5" xfId="104" applyNumberFormat="1" applyFont="1" applyFill="1" applyBorder="1"/>
    <xf numFmtId="0" fontId="23" fillId="2" borderId="27" xfId="103" applyFont="1" applyFill="1" applyBorder="1"/>
    <xf numFmtId="0" fontId="23" fillId="2" borderId="28" xfId="103" applyFont="1" applyFill="1" applyBorder="1"/>
    <xf numFmtId="0" fontId="23" fillId="2" borderId="28" xfId="103" applyFont="1" applyFill="1" applyBorder="1" applyAlignment="1">
      <alignment wrapText="1"/>
    </xf>
    <xf numFmtId="164" fontId="23" fillId="2" borderId="28" xfId="104" applyFont="1" applyFill="1" applyBorder="1"/>
    <xf numFmtId="164" fontId="23" fillId="2" borderId="29" xfId="104" applyFont="1" applyFill="1" applyBorder="1"/>
    <xf numFmtId="0" fontId="24" fillId="2" borderId="1" xfId="103" applyFont="1" applyFill="1" applyBorder="1"/>
    <xf numFmtId="0" fontId="23" fillId="2" borderId="2" xfId="103" applyFont="1" applyFill="1" applyBorder="1"/>
    <xf numFmtId="0" fontId="23" fillId="2" borderId="2" xfId="103" applyFont="1" applyFill="1" applyBorder="1" applyAlignment="1">
      <alignment wrapText="1"/>
    </xf>
    <xf numFmtId="164" fontId="23" fillId="2" borderId="2" xfId="104" applyFont="1" applyFill="1" applyBorder="1"/>
    <xf numFmtId="164" fontId="23" fillId="2" borderId="3" xfId="104" applyFont="1" applyFill="1" applyBorder="1"/>
    <xf numFmtId="0" fontId="24" fillId="2" borderId="21" xfId="105" applyFont="1" applyFill="1" applyBorder="1" applyAlignment="1">
      <alignment horizontal="center" vertical="center" wrapText="1"/>
    </xf>
    <xf numFmtId="0" fontId="24" fillId="2" borderId="22" xfId="105" applyFont="1" applyFill="1" applyBorder="1" applyAlignment="1">
      <alignment horizontal="center" vertical="center" wrapText="1"/>
    </xf>
    <xf numFmtId="164" fontId="24" fillId="2" borderId="22" xfId="106" applyFont="1" applyFill="1" applyBorder="1" applyAlignment="1">
      <alignment horizontal="center" vertical="center" wrapText="1"/>
    </xf>
    <xf numFmtId="164" fontId="24" fillId="2" borderId="23" xfId="106" applyFont="1" applyFill="1" applyBorder="1" applyAlignment="1">
      <alignment horizontal="center" vertical="center" wrapText="1"/>
    </xf>
    <xf numFmtId="0" fontId="25" fillId="2" borderId="21" xfId="105" applyFont="1" applyFill="1" applyBorder="1" applyAlignment="1">
      <alignment horizontal="left" vertical="center"/>
    </xf>
    <xf numFmtId="0" fontId="25" fillId="2" borderId="22" xfId="105" applyFont="1" applyFill="1" applyBorder="1" applyAlignment="1">
      <alignment horizontal="center" vertical="center"/>
    </xf>
    <xf numFmtId="0" fontId="25" fillId="2" borderId="22" xfId="103" applyFont="1" applyFill="1" applyBorder="1" applyAlignment="1">
      <alignment horizontal="left" wrapText="1"/>
    </xf>
    <xf numFmtId="39" fontId="25" fillId="2" borderId="22" xfId="104" applyNumberFormat="1" applyFont="1" applyFill="1" applyBorder="1" applyAlignment="1">
      <alignment horizontal="right"/>
    </xf>
    <xf numFmtId="39" fontId="25" fillId="2" borderId="23" xfId="104" applyNumberFormat="1" applyFont="1" applyFill="1" applyBorder="1" applyAlignment="1">
      <alignment horizontal="right"/>
    </xf>
    <xf numFmtId="0" fontId="25" fillId="2" borderId="12" xfId="105" applyFont="1" applyFill="1" applyBorder="1" applyAlignment="1">
      <alignment horizontal="left" vertical="center"/>
    </xf>
    <xf numFmtId="0" fontId="25" fillId="2" borderId="13" xfId="105" applyFont="1" applyFill="1" applyBorder="1" applyAlignment="1">
      <alignment horizontal="center" vertical="center"/>
    </xf>
    <xf numFmtId="0" fontId="25" fillId="2" borderId="13" xfId="103" applyFont="1" applyFill="1" applyBorder="1" applyAlignment="1">
      <alignment wrapText="1"/>
    </xf>
    <xf numFmtId="4" fontId="43" fillId="2" borderId="13" xfId="103" applyNumberFormat="1" applyFont="1" applyFill="1" applyBorder="1" applyAlignment="1">
      <alignment horizontal="right" vertical="center" wrapText="1" readingOrder="1"/>
    </xf>
    <xf numFmtId="4" fontId="43" fillId="2" borderId="14" xfId="103" applyNumberFormat="1" applyFont="1" applyFill="1" applyBorder="1" applyAlignment="1">
      <alignment horizontal="right" vertical="center" wrapText="1" readingOrder="1"/>
    </xf>
    <xf numFmtId="0" fontId="25" fillId="2" borderId="15" xfId="105" applyFont="1" applyFill="1" applyBorder="1" applyAlignment="1">
      <alignment horizontal="left" vertical="center"/>
    </xf>
    <xf numFmtId="0" fontId="25" fillId="2" borderId="16" xfId="105" applyFont="1" applyFill="1" applyBorder="1" applyAlignment="1">
      <alignment horizontal="center" vertical="center"/>
    </xf>
    <xf numFmtId="0" fontId="25" fillId="2" borderId="16" xfId="103" applyFont="1" applyFill="1" applyBorder="1" applyAlignment="1">
      <alignment wrapText="1"/>
    </xf>
    <xf numFmtId="4" fontId="43" fillId="2" borderId="16" xfId="103" applyNumberFormat="1" applyFont="1" applyFill="1" applyBorder="1" applyAlignment="1">
      <alignment horizontal="right" vertical="center" wrapText="1" readingOrder="1"/>
    </xf>
    <xf numFmtId="4" fontId="43" fillId="2" borderId="17" xfId="103" applyNumberFormat="1" applyFont="1" applyFill="1" applyBorder="1" applyAlignment="1">
      <alignment horizontal="right" vertical="center" wrapText="1" readingOrder="1"/>
    </xf>
    <xf numFmtId="0" fontId="26" fillId="2" borderId="15" xfId="105" applyFont="1" applyFill="1" applyBorder="1" applyAlignment="1">
      <alignment horizontal="left" vertical="center"/>
    </xf>
    <xf numFmtId="0" fontId="26" fillId="2" borderId="16" xfId="105" applyFont="1" applyFill="1" applyBorder="1" applyAlignment="1">
      <alignment horizontal="center" vertical="center"/>
    </xf>
    <xf numFmtId="0" fontId="26" fillId="2" borderId="16" xfId="103" applyFont="1" applyFill="1" applyBorder="1" applyAlignment="1">
      <alignment wrapText="1"/>
    </xf>
    <xf numFmtId="4" fontId="29" fillId="2" borderId="16" xfId="103" applyNumberFormat="1" applyFont="1" applyFill="1" applyBorder="1" applyAlignment="1">
      <alignment horizontal="right" vertical="center" wrapText="1" readingOrder="1"/>
    </xf>
    <xf numFmtId="4" fontId="29" fillId="2" borderId="17" xfId="103" applyNumberFormat="1" applyFont="1" applyFill="1" applyBorder="1" applyAlignment="1">
      <alignment horizontal="right" vertical="center" wrapText="1" readingOrder="1"/>
    </xf>
    <xf numFmtId="4" fontId="23" fillId="2" borderId="0" xfId="103" applyNumberFormat="1" applyFont="1" applyFill="1" applyBorder="1"/>
    <xf numFmtId="4" fontId="30" fillId="2" borderId="16" xfId="103" applyNumberFormat="1" applyFont="1" applyFill="1" applyBorder="1" applyAlignment="1">
      <alignment horizontal="right" vertical="center" wrapText="1" readingOrder="1"/>
    </xf>
    <xf numFmtId="4" fontId="44" fillId="2" borderId="16" xfId="103" applyNumberFormat="1" applyFont="1" applyFill="1" applyBorder="1" applyAlignment="1">
      <alignment horizontal="right" vertical="center" wrapText="1" readingOrder="1"/>
    </xf>
    <xf numFmtId="4" fontId="30" fillId="2" borderId="17" xfId="103" applyNumberFormat="1" applyFont="1" applyFill="1" applyBorder="1" applyAlignment="1">
      <alignment horizontal="right" vertical="center" wrapText="1" readingOrder="1"/>
    </xf>
    <xf numFmtId="4" fontId="44" fillId="2" borderId="17" xfId="103" applyNumberFormat="1" applyFont="1" applyFill="1" applyBorder="1" applyAlignment="1">
      <alignment horizontal="right" vertical="center" wrapText="1" readingOrder="1"/>
    </xf>
    <xf numFmtId="0" fontId="26" fillId="2" borderId="18" xfId="105" applyFont="1" applyFill="1" applyBorder="1" applyAlignment="1">
      <alignment horizontal="left" vertical="center"/>
    </xf>
    <xf numFmtId="0" fontId="26" fillId="2" borderId="19" xfId="105" applyFont="1" applyFill="1" applyBorder="1" applyAlignment="1">
      <alignment horizontal="center" vertical="center"/>
    </xf>
    <xf numFmtId="0" fontId="26" fillId="2" borderId="19" xfId="103" applyFont="1" applyFill="1" applyBorder="1" applyAlignment="1">
      <alignment wrapText="1"/>
    </xf>
    <xf numFmtId="4" fontId="29" fillId="2" borderId="19" xfId="103" applyNumberFormat="1" applyFont="1" applyFill="1" applyBorder="1" applyAlignment="1">
      <alignment horizontal="right" vertical="center" wrapText="1" readingOrder="1"/>
    </xf>
    <xf numFmtId="4" fontId="29" fillId="2" borderId="20" xfId="103" applyNumberFormat="1" applyFont="1" applyFill="1" applyBorder="1" applyAlignment="1">
      <alignment horizontal="right" vertical="center" wrapText="1" readingOrder="1"/>
    </xf>
    <xf numFmtId="0" fontId="26" fillId="2" borderId="0" xfId="103" applyFont="1" applyFill="1" applyBorder="1" applyAlignment="1">
      <alignment horizontal="left"/>
    </xf>
    <xf numFmtId="0" fontId="26" fillId="2" borderId="0" xfId="103" applyFont="1" applyFill="1" applyBorder="1"/>
    <xf numFmtId="0" fontId="26" fillId="2" borderId="0" xfId="103" applyFont="1" applyFill="1" applyBorder="1" applyAlignment="1">
      <alignment wrapText="1"/>
    </xf>
    <xf numFmtId="4" fontId="29" fillId="2" borderId="0" xfId="103" applyNumberFormat="1" applyFont="1" applyFill="1" applyBorder="1" applyAlignment="1">
      <alignment horizontal="right" vertical="center" wrapText="1" readingOrder="1"/>
    </xf>
    <xf numFmtId="39" fontId="26" fillId="2" borderId="0" xfId="104" applyNumberFormat="1" applyFont="1" applyFill="1" applyBorder="1" applyAlignment="1">
      <alignment horizontal="right"/>
    </xf>
    <xf numFmtId="0" fontId="29" fillId="2" borderId="0" xfId="103" applyNumberFormat="1" applyFont="1" applyFill="1" applyBorder="1" applyAlignment="1">
      <alignment horizontal="right" vertical="center" wrapText="1" readingOrder="1"/>
    </xf>
    <xf numFmtId="4" fontId="32" fillId="2" borderId="0" xfId="103" applyNumberFormat="1" applyFont="1" applyFill="1" applyBorder="1" applyAlignment="1">
      <alignment vertical="top" wrapText="1" readingOrder="1"/>
    </xf>
    <xf numFmtId="0" fontId="24" fillId="2" borderId="6" xfId="103" applyFont="1" applyFill="1" applyBorder="1"/>
    <xf numFmtId="0" fontId="23" fillId="2" borderId="7" xfId="103" applyFont="1" applyFill="1" applyBorder="1"/>
    <xf numFmtId="0" fontId="23" fillId="2" borderId="7" xfId="103" applyFont="1" applyFill="1" applyBorder="1" applyAlignment="1">
      <alignment wrapText="1"/>
    </xf>
    <xf numFmtId="164" fontId="23" fillId="2" borderId="7" xfId="104" applyFont="1" applyFill="1" applyBorder="1"/>
    <xf numFmtId="164" fontId="23" fillId="2" borderId="8" xfId="104" applyFont="1" applyFill="1" applyBorder="1"/>
    <xf numFmtId="0" fontId="25" fillId="2" borderId="25" xfId="103" applyFont="1" applyFill="1" applyBorder="1" applyAlignment="1">
      <alignment wrapText="1"/>
    </xf>
    <xf numFmtId="4" fontId="43" fillId="2" borderId="25" xfId="103" applyNumberFormat="1" applyFont="1" applyFill="1" applyBorder="1" applyAlignment="1">
      <alignment horizontal="right" vertical="center" wrapText="1" readingOrder="1"/>
    </xf>
    <xf numFmtId="4" fontId="43" fillId="2" borderId="26" xfId="103" applyNumberFormat="1" applyFont="1" applyFill="1" applyBorder="1" applyAlignment="1">
      <alignment horizontal="right" vertical="center" wrapText="1" readingOrder="1"/>
    </xf>
    <xf numFmtId="0" fontId="36" fillId="2" borderId="0" xfId="103" applyFont="1" applyFill="1" applyBorder="1" applyAlignment="1">
      <alignment horizontal="justify" vertical="center"/>
    </xf>
    <xf numFmtId="0" fontId="25" fillId="2" borderId="18" xfId="105" applyFont="1" applyFill="1" applyBorder="1" applyAlignment="1">
      <alignment horizontal="left" vertical="center"/>
    </xf>
    <xf numFmtId="0" fontId="25" fillId="2" borderId="19" xfId="105" applyFont="1" applyFill="1" applyBorder="1" applyAlignment="1">
      <alignment horizontal="center" vertical="center"/>
    </xf>
    <xf numFmtId="0" fontId="25" fillId="2" borderId="19" xfId="103" applyFont="1" applyFill="1" applyBorder="1" applyAlignment="1">
      <alignment wrapText="1"/>
    </xf>
    <xf numFmtId="4" fontId="43" fillId="2" borderId="19" xfId="103" applyNumberFormat="1" applyFont="1" applyFill="1" applyBorder="1" applyAlignment="1">
      <alignment horizontal="right" vertical="center" wrapText="1" readingOrder="1"/>
    </xf>
    <xf numFmtId="4" fontId="43" fillId="2" borderId="20" xfId="103" applyNumberFormat="1" applyFont="1" applyFill="1" applyBorder="1" applyAlignment="1">
      <alignment horizontal="right" vertical="center" wrapText="1" readingOrder="1"/>
    </xf>
    <xf numFmtId="39" fontId="25" fillId="2" borderId="13" xfId="104" applyNumberFormat="1" applyFont="1" applyFill="1" applyBorder="1" applyAlignment="1">
      <alignment horizontal="right"/>
    </xf>
    <xf numFmtId="39" fontId="25" fillId="2" borderId="14" xfId="104" applyNumberFormat="1" applyFont="1" applyFill="1" applyBorder="1" applyAlignment="1">
      <alignment horizontal="right"/>
    </xf>
    <xf numFmtId="0" fontId="26" fillId="2" borderId="34" xfId="103" applyFont="1" applyFill="1" applyBorder="1" applyAlignment="1">
      <alignment wrapText="1"/>
    </xf>
    <xf numFmtId="39" fontId="26" fillId="2" borderId="34" xfId="104" applyNumberFormat="1" applyFont="1" applyFill="1" applyBorder="1" applyAlignment="1">
      <alignment horizontal="right"/>
    </xf>
    <xf numFmtId="39" fontId="26" fillId="2" borderId="35" xfId="104" applyNumberFormat="1" applyFont="1" applyFill="1" applyBorder="1" applyAlignment="1">
      <alignment horizontal="right"/>
    </xf>
    <xf numFmtId="39" fontId="26" fillId="2" borderId="16" xfId="104" applyNumberFormat="1" applyFont="1" applyFill="1" applyBorder="1" applyAlignment="1">
      <alignment horizontal="right"/>
    </xf>
    <xf numFmtId="39" fontId="26" fillId="2" borderId="17" xfId="104" applyNumberFormat="1" applyFont="1" applyFill="1" applyBorder="1" applyAlignment="1">
      <alignment horizontal="right"/>
    </xf>
    <xf numFmtId="0" fontId="26" fillId="2" borderId="34" xfId="105" applyFont="1" applyFill="1" applyBorder="1" applyAlignment="1">
      <alignment horizontal="center" vertical="center"/>
    </xf>
    <xf numFmtId="0" fontId="26" fillId="2" borderId="33" xfId="105" applyFont="1" applyFill="1" applyBorder="1" applyAlignment="1">
      <alignment horizontal="left" vertical="center"/>
    </xf>
    <xf numFmtId="0" fontId="25" fillId="2" borderId="22" xfId="103" applyFont="1" applyFill="1" applyBorder="1" applyAlignment="1">
      <alignment wrapText="1"/>
    </xf>
    <xf numFmtId="39" fontId="25" fillId="2" borderId="16" xfId="104" applyNumberFormat="1" applyFont="1" applyFill="1" applyBorder="1" applyAlignment="1">
      <alignment horizontal="right"/>
    </xf>
    <xf numFmtId="39" fontId="25" fillId="2" borderId="17" xfId="104" applyNumberFormat="1" applyFont="1" applyFill="1" applyBorder="1" applyAlignment="1">
      <alignment horizontal="right"/>
    </xf>
    <xf numFmtId="39" fontId="26" fillId="2" borderId="19" xfId="104" applyNumberFormat="1" applyFont="1" applyFill="1" applyBorder="1" applyAlignment="1">
      <alignment horizontal="right"/>
    </xf>
    <xf numFmtId="39" fontId="26" fillId="2" borderId="20" xfId="104" applyNumberFormat="1" applyFont="1" applyFill="1" applyBorder="1" applyAlignment="1">
      <alignment horizontal="right"/>
    </xf>
    <xf numFmtId="165" fontId="23" fillId="2" borderId="0" xfId="103" applyNumberFormat="1" applyFont="1" applyFill="1" applyBorder="1"/>
    <xf numFmtId="39" fontId="23" fillId="2" borderId="0" xfId="103" applyNumberFormat="1" applyFont="1" applyFill="1" applyBorder="1"/>
    <xf numFmtId="0" fontId="36" fillId="2" borderId="15" xfId="105" applyFont="1" applyFill="1" applyBorder="1" applyAlignment="1">
      <alignment horizontal="left" vertical="center"/>
    </xf>
    <xf numFmtId="0" fontId="36" fillId="2" borderId="16" xfId="105" applyFont="1" applyFill="1" applyBorder="1" applyAlignment="1">
      <alignment horizontal="center" vertical="center"/>
    </xf>
    <xf numFmtId="0" fontId="36" fillId="2" borderId="16" xfId="103" applyFont="1" applyFill="1" applyBorder="1" applyAlignment="1">
      <alignment wrapText="1"/>
    </xf>
    <xf numFmtId="49" fontId="25" fillId="2" borderId="15" xfId="105" applyNumberFormat="1" applyFont="1" applyFill="1" applyBorder="1" applyAlignment="1">
      <alignment horizontal="left" vertical="center"/>
    </xf>
    <xf numFmtId="0" fontId="26" fillId="2" borderId="16" xfId="103" applyFont="1" applyFill="1" applyBorder="1"/>
    <xf numFmtId="0" fontId="26" fillId="2" borderId="19" xfId="103" applyFont="1" applyFill="1" applyBorder="1"/>
    <xf numFmtId="0" fontId="33" fillId="2" borderId="0" xfId="103" applyFont="1" applyFill="1" applyBorder="1"/>
    <xf numFmtId="0" fontId="33" fillId="2" borderId="0" xfId="103" applyFont="1" applyFill="1" applyBorder="1" applyAlignment="1">
      <alignment wrapText="1"/>
    </xf>
    <xf numFmtId="164" fontId="33" fillId="2" borderId="0" xfId="104" applyFont="1" applyFill="1" applyBorder="1"/>
    <xf numFmtId="0" fontId="26" fillId="2" borderId="13" xfId="103" applyFont="1" applyFill="1" applyBorder="1" applyAlignment="1">
      <alignment wrapText="1"/>
    </xf>
    <xf numFmtId="39" fontId="25" fillId="2" borderId="30" xfId="104" applyNumberFormat="1" applyFont="1" applyFill="1" applyBorder="1" applyAlignment="1">
      <alignment horizontal="right"/>
    </xf>
    <xf numFmtId="39" fontId="25" fillId="2" borderId="37" xfId="104" applyNumberFormat="1" applyFont="1" applyFill="1" applyBorder="1" applyAlignment="1">
      <alignment horizontal="right"/>
    </xf>
    <xf numFmtId="0" fontId="23" fillId="2" borderId="1" xfId="103" applyFont="1" applyFill="1" applyBorder="1"/>
    <xf numFmtId="4" fontId="23" fillId="2" borderId="2" xfId="104" applyNumberFormat="1" applyFont="1" applyFill="1" applyBorder="1"/>
    <xf numFmtId="164" fontId="33" fillId="2" borderId="2" xfId="104" applyFont="1" applyFill="1" applyBorder="1"/>
    <xf numFmtId="0" fontId="37" fillId="2" borderId="4" xfId="107" applyFont="1" applyFill="1" applyBorder="1"/>
    <xf numFmtId="0" fontId="37" fillId="2" borderId="0" xfId="107" applyFont="1" applyFill="1" applyBorder="1"/>
    <xf numFmtId="0" fontId="37" fillId="2" borderId="0" xfId="107" applyFont="1" applyFill="1" applyBorder="1" applyAlignment="1">
      <alignment wrapText="1"/>
    </xf>
    <xf numFmtId="164" fontId="37" fillId="2" borderId="0" xfId="108" applyFont="1" applyFill="1" applyBorder="1"/>
    <xf numFmtId="0" fontId="37" fillId="2" borderId="0" xfId="108" applyNumberFormat="1" applyFont="1" applyFill="1" applyBorder="1"/>
    <xf numFmtId="164" fontId="38" fillId="2" borderId="0" xfId="108" applyFont="1" applyFill="1" applyBorder="1"/>
    <xf numFmtId="164" fontId="37" fillId="2" borderId="5" xfId="108" applyFont="1" applyFill="1" applyBorder="1"/>
    <xf numFmtId="0" fontId="23" fillId="2" borderId="0" xfId="109" applyFont="1" applyFill="1" applyBorder="1"/>
    <xf numFmtId="0" fontId="37" fillId="2" borderId="4" xfId="110" applyFont="1" applyFill="1" applyBorder="1"/>
    <xf numFmtId="0" fontId="37" fillId="2" borderId="0" xfId="110" applyFont="1" applyFill="1" applyBorder="1"/>
    <xf numFmtId="0" fontId="37" fillId="2" borderId="0" xfId="110" applyFont="1" applyFill="1" applyBorder="1" applyAlignment="1">
      <alignment wrapText="1"/>
    </xf>
    <xf numFmtId="43" fontId="37" fillId="2" borderId="0" xfId="111" applyFont="1" applyFill="1" applyBorder="1"/>
    <xf numFmtId="43" fontId="37" fillId="2" borderId="5" xfId="111" applyFont="1" applyFill="1" applyBorder="1"/>
    <xf numFmtId="0" fontId="24" fillId="2" borderId="0" xfId="103" applyFont="1" applyFill="1" applyBorder="1" applyAlignment="1">
      <alignment wrapText="1"/>
    </xf>
    <xf numFmtId="164" fontId="24" fillId="2" borderId="0" xfId="104" applyFont="1" applyFill="1" applyBorder="1"/>
    <xf numFmtId="164" fontId="33" fillId="2" borderId="5" xfId="104" applyFont="1" applyFill="1" applyBorder="1"/>
    <xf numFmtId="0" fontId="34" fillId="2" borderId="0" xfId="103" applyFont="1" applyFill="1" applyBorder="1"/>
    <xf numFmtId="0" fontId="24" fillId="2" borderId="28" xfId="103" applyFont="1" applyFill="1" applyBorder="1" applyAlignment="1">
      <alignment wrapText="1"/>
    </xf>
    <xf numFmtId="164" fontId="24" fillId="2" borderId="28" xfId="104" applyFont="1" applyFill="1" applyBorder="1"/>
    <xf numFmtId="0" fontId="23" fillId="2" borderId="0" xfId="107" applyFont="1" applyFill="1" applyBorder="1"/>
    <xf numFmtId="0" fontId="23" fillId="2" borderId="0" xfId="107" applyFont="1" applyFill="1" applyBorder="1" applyAlignment="1">
      <alignment horizontal="center"/>
    </xf>
    <xf numFmtId="4" fontId="23" fillId="2" borderId="0" xfId="107" applyNumberFormat="1" applyFont="1" applyFill="1" applyBorder="1"/>
    <xf numFmtId="164" fontId="23" fillId="2" borderId="0" xfId="108" applyFont="1" applyFill="1" applyBorder="1"/>
    <xf numFmtId="0" fontId="23" fillId="2" borderId="1" xfId="107" applyFont="1" applyFill="1" applyBorder="1"/>
    <xf numFmtId="0" fontId="23" fillId="2" borderId="2" xfId="107" applyFont="1" applyFill="1" applyBorder="1" applyAlignment="1">
      <alignment horizontal="center"/>
    </xf>
    <xf numFmtId="0" fontId="23" fillId="2" borderId="2" xfId="107" applyFont="1" applyFill="1" applyBorder="1"/>
    <xf numFmtId="4" fontId="23" fillId="2" borderId="2" xfId="107" applyNumberFormat="1" applyFont="1" applyFill="1" applyBorder="1"/>
    <xf numFmtId="164" fontId="23" fillId="2" borderId="2" xfId="108" applyFont="1" applyFill="1" applyBorder="1"/>
    <xf numFmtId="164" fontId="23" fillId="2" borderId="3" xfId="108" applyFont="1" applyFill="1" applyBorder="1"/>
    <xf numFmtId="0" fontId="24" fillId="2" borderId="0" xfId="107" applyFont="1" applyFill="1" applyBorder="1"/>
    <xf numFmtId="0" fontId="23" fillId="2" borderId="4" xfId="107" applyFont="1" applyFill="1" applyBorder="1"/>
    <xf numFmtId="164" fontId="23" fillId="2" borderId="5" xfId="108" applyFont="1" applyFill="1" applyBorder="1"/>
    <xf numFmtId="0" fontId="24" fillId="2" borderId="4" xfId="107" applyFont="1" applyFill="1" applyBorder="1"/>
    <xf numFmtId="14" fontId="23" fillId="2" borderId="5" xfId="108" applyNumberFormat="1" applyFont="1" applyFill="1" applyBorder="1"/>
    <xf numFmtId="0" fontId="23" fillId="2" borderId="27" xfId="107" applyFont="1" applyFill="1" applyBorder="1"/>
    <xf numFmtId="0" fontId="23" fillId="2" borderId="28" xfId="107" applyFont="1" applyFill="1" applyBorder="1" applyAlignment="1">
      <alignment horizontal="center"/>
    </xf>
    <xf numFmtId="0" fontId="23" fillId="2" borderId="28" xfId="107" applyFont="1" applyFill="1" applyBorder="1"/>
    <xf numFmtId="4" fontId="23" fillId="2" borderId="28" xfId="107" applyNumberFormat="1" applyFont="1" applyFill="1" applyBorder="1"/>
    <xf numFmtId="164" fontId="23" fillId="2" borderId="28" xfId="108" applyFont="1" applyFill="1" applyBorder="1"/>
    <xf numFmtId="164" fontId="23" fillId="2" borderId="29" xfId="108" applyFont="1" applyFill="1" applyBorder="1"/>
    <xf numFmtId="0" fontId="24" fillId="2" borderId="30" xfId="107" applyFont="1" applyFill="1" applyBorder="1" applyAlignment="1">
      <alignment horizontal="center" vertical="center" wrapText="1"/>
    </xf>
    <xf numFmtId="0" fontId="24" fillId="2" borderId="31" xfId="107" applyFont="1" applyFill="1" applyBorder="1" applyAlignment="1">
      <alignment horizontal="center" vertical="center" wrapText="1"/>
    </xf>
    <xf numFmtId="164" fontId="35" fillId="2" borderId="22" xfId="108" applyFont="1" applyFill="1" applyBorder="1" applyAlignment="1">
      <alignment horizontal="center" vertical="center" wrapText="1"/>
    </xf>
    <xf numFmtId="4" fontId="35" fillId="2" borderId="22" xfId="108" applyNumberFormat="1" applyFont="1" applyFill="1" applyBorder="1" applyAlignment="1">
      <alignment horizontal="center" vertical="center" wrapText="1"/>
    </xf>
    <xf numFmtId="164" fontId="35" fillId="2" borderId="23" xfId="108" applyFont="1" applyFill="1" applyBorder="1" applyAlignment="1">
      <alignment horizontal="center" vertical="center" wrapText="1"/>
    </xf>
    <xf numFmtId="0" fontId="25" fillId="2" borderId="21" xfId="107" applyFont="1" applyFill="1" applyBorder="1" applyAlignment="1">
      <alignment horizontal="left"/>
    </xf>
    <xf numFmtId="0" fontId="25" fillId="2" borderId="22" xfId="107" applyFont="1" applyFill="1" applyBorder="1" applyAlignment="1">
      <alignment horizontal="center"/>
    </xf>
    <xf numFmtId="0" fontId="25" fillId="2" borderId="22" xfId="107" applyFont="1" applyFill="1" applyBorder="1" applyAlignment="1">
      <alignment horizontal="left"/>
    </xf>
    <xf numFmtId="164" fontId="25" fillId="2" borderId="22" xfId="107" applyNumberFormat="1" applyFont="1" applyFill="1" applyBorder="1" applyAlignment="1">
      <alignment horizontal="right"/>
    </xf>
    <xf numFmtId="4" fontId="25" fillId="2" borderId="22" xfId="107" applyNumberFormat="1" applyFont="1" applyFill="1" applyBorder="1" applyAlignment="1">
      <alignment horizontal="right"/>
    </xf>
    <xf numFmtId="0" fontId="25" fillId="2" borderId="22" xfId="107" applyFont="1" applyFill="1" applyBorder="1" applyAlignment="1">
      <alignment horizontal="right"/>
    </xf>
    <xf numFmtId="164" fontId="25" fillId="2" borderId="23" xfId="107" applyNumberFormat="1" applyFont="1" applyFill="1" applyBorder="1" applyAlignment="1">
      <alignment horizontal="right"/>
    </xf>
    <xf numFmtId="9" fontId="24" fillId="2" borderId="0" xfId="112" applyFont="1" applyFill="1" applyBorder="1"/>
    <xf numFmtId="0" fontId="25" fillId="2" borderId="24" xfId="107" applyFont="1" applyFill="1" applyBorder="1" applyAlignment="1">
      <alignment horizontal="left"/>
    </xf>
    <xf numFmtId="0" fontId="25" fillId="2" borderId="25" xfId="107" applyFont="1" applyFill="1" applyBorder="1" applyAlignment="1">
      <alignment horizontal="center"/>
    </xf>
    <xf numFmtId="0" fontId="25" fillId="2" borderId="25" xfId="107" applyFont="1" applyFill="1" applyBorder="1" applyAlignment="1">
      <alignment horizontal="left"/>
    </xf>
    <xf numFmtId="39" fontId="25" fillId="2" borderId="25" xfId="108" applyNumberFormat="1" applyFont="1" applyFill="1" applyBorder="1" applyAlignment="1">
      <alignment horizontal="right"/>
    </xf>
    <xf numFmtId="4" fontId="25" fillId="2" borderId="25" xfId="108" applyNumberFormat="1" applyFont="1" applyFill="1" applyBorder="1" applyAlignment="1">
      <alignment horizontal="right"/>
    </xf>
    <xf numFmtId="164" fontId="25" fillId="2" borderId="25" xfId="108" applyFont="1" applyFill="1" applyBorder="1" applyAlignment="1">
      <alignment horizontal="right"/>
    </xf>
    <xf numFmtId="4" fontId="25" fillId="2" borderId="26" xfId="108" applyNumberFormat="1" applyFont="1" applyFill="1" applyBorder="1" applyAlignment="1">
      <alignment horizontal="right"/>
    </xf>
    <xf numFmtId="0" fontId="25" fillId="2" borderId="15" xfId="107" applyFont="1" applyFill="1" applyBorder="1" applyAlignment="1">
      <alignment horizontal="left"/>
    </xf>
    <xf numFmtId="0" fontId="25" fillId="2" borderId="16" xfId="107" applyFont="1" applyFill="1" applyBorder="1" applyAlignment="1">
      <alignment horizontal="center"/>
    </xf>
    <xf numFmtId="0" fontId="25" fillId="2" borderId="16" xfId="107" applyFont="1" applyFill="1" applyBorder="1" applyAlignment="1">
      <alignment horizontal="left"/>
    </xf>
    <xf numFmtId="39" fontId="25" fillId="2" borderId="16" xfId="108" applyNumberFormat="1" applyFont="1" applyFill="1" applyBorder="1" applyAlignment="1">
      <alignment horizontal="right"/>
    </xf>
    <xf numFmtId="4" fontId="25" fillId="2" borderId="16" xfId="108" applyNumberFormat="1" applyFont="1" applyFill="1" applyBorder="1" applyAlignment="1">
      <alignment horizontal="right"/>
    </xf>
    <xf numFmtId="164" fontId="25" fillId="2" borderId="16" xfId="108" applyFont="1" applyFill="1" applyBorder="1" applyAlignment="1">
      <alignment horizontal="right"/>
    </xf>
    <xf numFmtId="4" fontId="25" fillId="2" borderId="17" xfId="108" applyNumberFormat="1" applyFont="1" applyFill="1" applyBorder="1" applyAlignment="1">
      <alignment horizontal="right"/>
    </xf>
    <xf numFmtId="0" fontId="26" fillId="2" borderId="15" xfId="107" applyFont="1" applyFill="1" applyBorder="1" applyAlignment="1">
      <alignment horizontal="left"/>
    </xf>
    <xf numFmtId="0" fontId="26" fillId="2" borderId="16" xfId="107" applyFont="1" applyFill="1" applyBorder="1" applyAlignment="1">
      <alignment horizontal="center"/>
    </xf>
    <xf numFmtId="0" fontId="26" fillId="2" borderId="16" xfId="107" applyFont="1" applyFill="1" applyBorder="1"/>
    <xf numFmtId="4" fontId="26" fillId="2" borderId="16" xfId="108" applyNumberFormat="1" applyFont="1" applyFill="1" applyBorder="1" applyAlignment="1">
      <alignment horizontal="right"/>
    </xf>
    <xf numFmtId="39" fontId="26" fillId="2" borderId="16" xfId="108" applyNumberFormat="1" applyFont="1" applyFill="1" applyBorder="1" applyAlignment="1">
      <alignment horizontal="right"/>
    </xf>
    <xf numFmtId="164" fontId="26" fillId="2" borderId="16" xfId="108" applyFont="1" applyFill="1" applyBorder="1" applyAlignment="1">
      <alignment horizontal="right"/>
    </xf>
    <xf numFmtId="4" fontId="26" fillId="2" borderId="17" xfId="108" applyNumberFormat="1" applyFont="1" applyFill="1" applyBorder="1" applyAlignment="1">
      <alignment horizontal="right"/>
    </xf>
    <xf numFmtId="9" fontId="23" fillId="2" borderId="0" xfId="112" applyFont="1" applyFill="1" applyBorder="1"/>
    <xf numFmtId="39" fontId="26" fillId="2" borderId="17" xfId="108" applyNumberFormat="1" applyFont="1" applyFill="1" applyBorder="1" applyAlignment="1">
      <alignment horizontal="right"/>
    </xf>
    <xf numFmtId="0" fontId="26" fillId="2" borderId="33" xfId="107" applyFont="1" applyFill="1" applyBorder="1" applyAlignment="1">
      <alignment horizontal="left"/>
    </xf>
    <xf numFmtId="0" fontId="26" fillId="2" borderId="34" xfId="107" applyFont="1" applyFill="1" applyBorder="1" applyAlignment="1">
      <alignment horizontal="center"/>
    </xf>
    <xf numFmtId="0" fontId="26" fillId="2" borderId="34" xfId="107" applyFont="1" applyFill="1" applyBorder="1"/>
    <xf numFmtId="39" fontId="26" fillId="2" borderId="34" xfId="108" applyNumberFormat="1" applyFont="1" applyFill="1" applyBorder="1" applyAlignment="1">
      <alignment horizontal="right"/>
    </xf>
    <xf numFmtId="4" fontId="26" fillId="2" borderId="34" xfId="108" applyNumberFormat="1" applyFont="1" applyFill="1" applyBorder="1" applyAlignment="1">
      <alignment horizontal="right"/>
    </xf>
    <xf numFmtId="0" fontId="26" fillId="2" borderId="34" xfId="107" applyFont="1" applyFill="1" applyBorder="1" applyAlignment="1">
      <alignment horizontal="right"/>
    </xf>
    <xf numFmtId="4" fontId="26" fillId="2" borderId="35" xfId="108" applyNumberFormat="1" applyFont="1" applyFill="1" applyBorder="1" applyAlignment="1">
      <alignment horizontal="right"/>
    </xf>
    <xf numFmtId="164" fontId="25" fillId="2" borderId="21" xfId="108" applyFont="1" applyFill="1" applyBorder="1"/>
    <xf numFmtId="0" fontId="25" fillId="2" borderId="22" xfId="107" applyFont="1" applyFill="1" applyBorder="1" applyAlignment="1">
      <alignment wrapText="1"/>
    </xf>
    <xf numFmtId="164" fontId="25" fillId="2" borderId="22" xfId="108" applyFont="1" applyFill="1" applyBorder="1" applyAlignment="1">
      <alignment horizontal="right"/>
    </xf>
    <xf numFmtId="39" fontId="25" fillId="2" borderId="22" xfId="108" applyNumberFormat="1" applyFont="1" applyFill="1" applyBorder="1" applyAlignment="1">
      <alignment horizontal="right"/>
    </xf>
    <xf numFmtId="4" fontId="25" fillId="2" borderId="22" xfId="108" applyNumberFormat="1" applyFont="1" applyFill="1" applyBorder="1" applyAlignment="1">
      <alignment horizontal="right"/>
    </xf>
    <xf numFmtId="164" fontId="25" fillId="2" borderId="23" xfId="108" applyFont="1" applyFill="1" applyBorder="1" applyAlignment="1">
      <alignment horizontal="right"/>
    </xf>
    <xf numFmtId="0" fontId="25" fillId="2" borderId="12" xfId="107" applyFont="1" applyFill="1" applyBorder="1" applyAlignment="1">
      <alignment horizontal="left"/>
    </xf>
    <xf numFmtId="0" fontId="25" fillId="2" borderId="13" xfId="107" applyFont="1" applyFill="1" applyBorder="1" applyAlignment="1">
      <alignment horizontal="center"/>
    </xf>
    <xf numFmtId="0" fontId="25" fillId="2" borderId="13" xfId="107" applyFont="1" applyFill="1" applyBorder="1" applyAlignment="1">
      <alignment wrapText="1"/>
    </xf>
    <xf numFmtId="164" fontId="25" fillId="2" borderId="13" xfId="108" applyFont="1" applyFill="1" applyBorder="1" applyAlignment="1">
      <alignment horizontal="right"/>
    </xf>
    <xf numFmtId="4" fontId="25" fillId="2" borderId="13" xfId="108" applyNumberFormat="1" applyFont="1" applyFill="1" applyBorder="1" applyAlignment="1">
      <alignment horizontal="right"/>
    </xf>
    <xf numFmtId="39" fontId="25" fillId="2" borderId="13" xfId="108" applyNumberFormat="1" applyFont="1" applyFill="1" applyBorder="1" applyAlignment="1">
      <alignment horizontal="right"/>
    </xf>
    <xf numFmtId="4" fontId="25" fillId="2" borderId="14" xfId="108" applyNumberFormat="1" applyFont="1" applyFill="1" applyBorder="1" applyAlignment="1">
      <alignment horizontal="right"/>
    </xf>
    <xf numFmtId="0" fontId="25" fillId="2" borderId="16" xfId="107" applyFont="1" applyFill="1" applyBorder="1" applyAlignment="1">
      <alignment wrapText="1"/>
    </xf>
    <xf numFmtId="0" fontId="26" fillId="2" borderId="16" xfId="107" applyFont="1" applyFill="1" applyBorder="1" applyAlignment="1">
      <alignment wrapText="1"/>
    </xf>
    <xf numFmtId="0" fontId="26" fillId="2" borderId="18" xfId="107" applyFont="1" applyFill="1" applyBorder="1" applyAlignment="1">
      <alignment horizontal="left"/>
    </xf>
    <xf numFmtId="0" fontId="26" fillId="2" borderId="19" xfId="107" applyFont="1" applyFill="1" applyBorder="1" applyAlignment="1">
      <alignment horizontal="center"/>
    </xf>
    <xf numFmtId="0" fontId="26" fillId="2" borderId="19" xfId="107" applyFont="1" applyFill="1" applyBorder="1" applyAlignment="1">
      <alignment wrapText="1"/>
    </xf>
    <xf numFmtId="164" fontId="26" fillId="2" borderId="19" xfId="108" applyFont="1" applyFill="1" applyBorder="1" applyAlignment="1">
      <alignment horizontal="right"/>
    </xf>
    <xf numFmtId="4" fontId="26" fillId="2" borderId="19" xfId="108" applyNumberFormat="1" applyFont="1" applyFill="1" applyBorder="1" applyAlignment="1">
      <alignment horizontal="right"/>
    </xf>
    <xf numFmtId="39" fontId="26" fillId="2" borderId="19" xfId="108" applyNumberFormat="1" applyFont="1" applyFill="1" applyBorder="1" applyAlignment="1">
      <alignment horizontal="right"/>
    </xf>
    <xf numFmtId="4" fontId="26" fillId="2" borderId="20" xfId="108" applyNumberFormat="1" applyFont="1" applyFill="1" applyBorder="1" applyAlignment="1">
      <alignment horizontal="right"/>
    </xf>
    <xf numFmtId="0" fontId="26" fillId="2" borderId="0" xfId="107" applyFont="1" applyFill="1" applyBorder="1" applyAlignment="1">
      <alignment horizontal="left"/>
    </xf>
    <xf numFmtId="0" fontId="26" fillId="2" borderId="0" xfId="107" applyFont="1" applyFill="1" applyBorder="1" applyAlignment="1">
      <alignment horizontal="center"/>
    </xf>
    <xf numFmtId="0" fontId="26" fillId="2" borderId="0" xfId="107" applyFont="1" applyFill="1" applyBorder="1" applyAlignment="1">
      <alignment wrapText="1"/>
    </xf>
    <xf numFmtId="164" fontId="26" fillId="2" borderId="0" xfId="108" applyFont="1" applyFill="1" applyBorder="1" applyAlignment="1">
      <alignment horizontal="right"/>
    </xf>
    <xf numFmtId="4" fontId="26" fillId="2" borderId="0" xfId="108" applyNumberFormat="1" applyFont="1" applyFill="1" applyBorder="1" applyAlignment="1">
      <alignment horizontal="right"/>
    </xf>
    <xf numFmtId="39" fontId="26" fillId="2" borderId="0" xfId="108" applyNumberFormat="1" applyFont="1" applyFill="1" applyBorder="1" applyAlignment="1">
      <alignment horizontal="right"/>
    </xf>
    <xf numFmtId="0" fontId="23" fillId="2" borderId="0" xfId="107" applyFont="1" applyFill="1" applyBorder="1" applyAlignment="1">
      <alignment horizontal="left"/>
    </xf>
    <xf numFmtId="0" fontId="23" fillId="2" borderId="0" xfId="107" applyFont="1" applyFill="1" applyBorder="1" applyAlignment="1">
      <alignment wrapText="1"/>
    </xf>
    <xf numFmtId="164" fontId="23" fillId="2" borderId="0" xfId="108" applyFont="1" applyFill="1" applyBorder="1" applyAlignment="1">
      <alignment horizontal="right"/>
    </xf>
    <xf numFmtId="4" fontId="23" fillId="2" borderId="0" xfId="108" applyNumberFormat="1" applyFont="1" applyFill="1" applyBorder="1" applyAlignment="1">
      <alignment horizontal="right"/>
    </xf>
    <xf numFmtId="39" fontId="23" fillId="2" borderId="0" xfId="108" applyNumberFormat="1" applyFont="1" applyFill="1" applyBorder="1" applyAlignment="1">
      <alignment horizontal="right"/>
    </xf>
    <xf numFmtId="164" fontId="23" fillId="2" borderId="0" xfId="107" applyNumberFormat="1" applyFont="1" applyFill="1" applyBorder="1"/>
    <xf numFmtId="164" fontId="35" fillId="2" borderId="31" xfId="108" applyFont="1" applyFill="1" applyBorder="1" applyAlignment="1">
      <alignment horizontal="center" vertical="center" wrapText="1"/>
    </xf>
    <xf numFmtId="4" fontId="35" fillId="2" borderId="31" xfId="108" applyNumberFormat="1" applyFont="1" applyFill="1" applyBorder="1" applyAlignment="1">
      <alignment horizontal="center" vertical="center" wrapText="1"/>
    </xf>
    <xf numFmtId="164" fontId="35" fillId="2" borderId="32" xfId="108" applyFont="1" applyFill="1" applyBorder="1" applyAlignment="1">
      <alignment horizontal="center" vertical="center" wrapText="1"/>
    </xf>
    <xf numFmtId="0" fontId="25" fillId="2" borderId="24" xfId="107" applyFont="1" applyFill="1" applyBorder="1" applyAlignment="1">
      <alignment horizontal="left" wrapText="1"/>
    </xf>
    <xf numFmtId="0" fontId="25" fillId="2" borderId="25" xfId="107" applyFont="1" applyFill="1" applyBorder="1" applyAlignment="1">
      <alignment horizontal="center" wrapText="1"/>
    </xf>
    <xf numFmtId="0" fontId="25" fillId="2" borderId="25" xfId="107" applyFont="1" applyFill="1" applyBorder="1" applyAlignment="1">
      <alignment wrapText="1"/>
    </xf>
    <xf numFmtId="164" fontId="25" fillId="2" borderId="25" xfId="108" applyFont="1" applyFill="1" applyBorder="1" applyAlignment="1">
      <alignment horizontal="right" wrapText="1"/>
    </xf>
    <xf numFmtId="39" fontId="25" fillId="2" borderId="25" xfId="108" applyNumberFormat="1" applyFont="1" applyFill="1" applyBorder="1" applyAlignment="1">
      <alignment horizontal="right" wrapText="1"/>
    </xf>
    <xf numFmtId="39" fontId="25" fillId="2" borderId="26" xfId="108" applyNumberFormat="1" applyFont="1" applyFill="1" applyBorder="1" applyAlignment="1">
      <alignment horizontal="right"/>
    </xf>
    <xf numFmtId="0" fontId="24" fillId="2" borderId="0" xfId="107" applyFont="1" applyFill="1" applyBorder="1" applyAlignment="1">
      <alignment wrapText="1"/>
    </xf>
    <xf numFmtId="0" fontId="25" fillId="2" borderId="15" xfId="107" applyFont="1" applyFill="1" applyBorder="1" applyAlignment="1">
      <alignment horizontal="left" wrapText="1"/>
    </xf>
    <xf numFmtId="0" fontId="25" fillId="2" borderId="16" xfId="107" applyFont="1" applyFill="1" applyBorder="1" applyAlignment="1">
      <alignment horizontal="center" wrapText="1"/>
    </xf>
    <xf numFmtId="164" fontId="25" fillId="2" borderId="16" xfId="108" applyFont="1" applyFill="1" applyBorder="1" applyAlignment="1">
      <alignment horizontal="right" wrapText="1"/>
    </xf>
    <xf numFmtId="39" fontId="25" fillId="2" borderId="16" xfId="108" applyNumberFormat="1" applyFont="1" applyFill="1" applyBorder="1" applyAlignment="1">
      <alignment horizontal="right" wrapText="1"/>
    </xf>
    <xf numFmtId="39" fontId="25" fillId="2" borderId="17" xfId="108" applyNumberFormat="1" applyFont="1" applyFill="1" applyBorder="1" applyAlignment="1">
      <alignment horizontal="right"/>
    </xf>
    <xf numFmtId="0" fontId="26" fillId="2" borderId="15" xfId="107" applyFont="1" applyFill="1" applyBorder="1" applyAlignment="1">
      <alignment horizontal="left" wrapText="1"/>
    </xf>
    <xf numFmtId="0" fontId="26" fillId="2" borderId="16" xfId="107" applyFont="1" applyFill="1" applyBorder="1" applyAlignment="1">
      <alignment horizontal="center" wrapText="1"/>
    </xf>
    <xf numFmtId="164" fontId="26" fillId="2" borderId="16" xfId="108" applyFont="1" applyFill="1" applyBorder="1" applyAlignment="1">
      <alignment horizontal="right" wrapText="1"/>
    </xf>
    <xf numFmtId="39" fontId="26" fillId="2" borderId="16" xfId="108" applyNumberFormat="1" applyFont="1" applyFill="1" applyBorder="1" applyAlignment="1">
      <alignment horizontal="right" wrapText="1"/>
    </xf>
    <xf numFmtId="39" fontId="24" fillId="2" borderId="0" xfId="107" applyNumberFormat="1" applyFont="1" applyFill="1" applyBorder="1" applyAlignment="1">
      <alignment wrapText="1"/>
    </xf>
    <xf numFmtId="164" fontId="25" fillId="2" borderId="17" xfId="108" applyFont="1" applyFill="1" applyBorder="1" applyAlignment="1">
      <alignment horizontal="right" wrapText="1"/>
    </xf>
    <xf numFmtId="39" fontId="36" fillId="2" borderId="16" xfId="108" applyNumberFormat="1" applyFont="1" applyFill="1" applyBorder="1" applyAlignment="1">
      <alignment horizontal="right"/>
    </xf>
    <xf numFmtId="39" fontId="36" fillId="2" borderId="17" xfId="108" applyNumberFormat="1" applyFont="1" applyFill="1" applyBorder="1" applyAlignment="1">
      <alignment horizontal="right"/>
    </xf>
    <xf numFmtId="0" fontId="26" fillId="2" borderId="18" xfId="107" applyFont="1" applyFill="1" applyBorder="1" applyAlignment="1">
      <alignment horizontal="left" wrapText="1"/>
    </xf>
    <xf numFmtId="0" fontId="26" fillId="2" borderId="19" xfId="107" applyFont="1" applyFill="1" applyBorder="1" applyAlignment="1">
      <alignment horizontal="center" wrapText="1"/>
    </xf>
    <xf numFmtId="164" fontId="26" fillId="2" borderId="19" xfId="108" applyFont="1" applyFill="1" applyBorder="1" applyAlignment="1">
      <alignment horizontal="right" wrapText="1"/>
    </xf>
    <xf numFmtId="39" fontId="26" fillId="2" borderId="19" xfId="108" applyNumberFormat="1" applyFont="1" applyFill="1" applyBorder="1" applyAlignment="1">
      <alignment horizontal="right" wrapText="1"/>
    </xf>
    <xf numFmtId="4" fontId="26" fillId="2" borderId="19" xfId="108" applyNumberFormat="1" applyFont="1" applyFill="1" applyBorder="1" applyAlignment="1">
      <alignment horizontal="right" wrapText="1"/>
    </xf>
    <xf numFmtId="39" fontId="26" fillId="2" borderId="20" xfId="108" applyNumberFormat="1" applyFont="1" applyFill="1" applyBorder="1" applyAlignment="1">
      <alignment horizontal="right"/>
    </xf>
    <xf numFmtId="164" fontId="25" fillId="2" borderId="9" xfId="108" applyFont="1" applyFill="1" applyBorder="1"/>
    <xf numFmtId="164" fontId="25" fillId="2" borderId="10" xfId="108" applyFont="1" applyFill="1" applyBorder="1" applyAlignment="1">
      <alignment horizontal="right"/>
    </xf>
    <xf numFmtId="164" fontId="25" fillId="2" borderId="10" xfId="108" applyFont="1" applyFill="1" applyBorder="1"/>
    <xf numFmtId="164" fontId="25" fillId="2" borderId="43" xfId="108" applyFont="1" applyFill="1" applyBorder="1"/>
    <xf numFmtId="4" fontId="23" fillId="2" borderId="2" xfId="108" applyNumberFormat="1" applyFont="1" applyFill="1" applyBorder="1" applyAlignment="1">
      <alignment horizontal="right"/>
    </xf>
    <xf numFmtId="4" fontId="49" fillId="2" borderId="0" xfId="107" applyNumberFormat="1" applyFont="1" applyFill="1" applyBorder="1" applyAlignment="1">
      <alignment horizontal="right" vertical="center" wrapText="1" readingOrder="1"/>
    </xf>
    <xf numFmtId="0" fontId="27" fillId="2" borderId="4" xfId="107" applyFont="1" applyFill="1" applyBorder="1"/>
    <xf numFmtId="0" fontId="27" fillId="2" borderId="0" xfId="107" applyFont="1" applyFill="1" applyBorder="1" applyAlignment="1">
      <alignment horizontal="center"/>
    </xf>
    <xf numFmtId="0" fontId="27" fillId="2" borderId="0" xfId="107" applyFont="1" applyFill="1" applyBorder="1"/>
    <xf numFmtId="164" fontId="27" fillId="2" borderId="0" xfId="108" applyFont="1" applyFill="1" applyBorder="1"/>
    <xf numFmtId="164" fontId="27" fillId="2" borderId="5" xfId="108" applyFont="1" applyFill="1" applyBorder="1"/>
    <xf numFmtId="0" fontId="33" fillId="2" borderId="0" xfId="107" applyFont="1" applyFill="1" applyBorder="1"/>
    <xf numFmtId="164" fontId="33" fillId="2" borderId="0" xfId="108" applyFont="1" applyFill="1" applyBorder="1"/>
    <xf numFmtId="164" fontId="35" fillId="2" borderId="0" xfId="108" applyFont="1" applyFill="1" applyBorder="1"/>
    <xf numFmtId="164" fontId="33" fillId="2" borderId="5" xfId="108" applyFont="1" applyFill="1" applyBorder="1"/>
    <xf numFmtId="0" fontId="28" fillId="2" borderId="4" xfId="107" applyFont="1" applyFill="1" applyBorder="1"/>
    <xf numFmtId="0" fontId="28" fillId="2" borderId="0" xfId="107" applyFont="1" applyFill="1" applyBorder="1"/>
    <xf numFmtId="0" fontId="28" fillId="2" borderId="5" xfId="107" applyFont="1" applyFill="1" applyBorder="1"/>
    <xf numFmtId="164" fontId="24" fillId="2" borderId="0" xfId="108" applyFont="1" applyFill="1" applyBorder="1"/>
    <xf numFmtId="164" fontId="28" fillId="2" borderId="0" xfId="108" applyFont="1" applyFill="1" applyBorder="1"/>
    <xf numFmtId="4" fontId="28" fillId="2" borderId="0" xfId="108" applyNumberFormat="1" applyFont="1" applyFill="1" applyBorder="1" applyAlignment="1">
      <alignment horizontal="right"/>
    </xf>
    <xf numFmtId="164" fontId="28" fillId="2" borderId="5" xfId="108" applyFont="1" applyFill="1" applyBorder="1"/>
    <xf numFmtId="0" fontId="28" fillId="2" borderId="0" xfId="107" applyFont="1" applyFill="1" applyBorder="1" applyAlignment="1"/>
    <xf numFmtId="0" fontId="28" fillId="2" borderId="0" xfId="107" applyFont="1" applyFill="1" applyBorder="1" applyAlignment="1">
      <alignment horizontal="left"/>
    </xf>
    <xf numFmtId="0" fontId="33" fillId="2" borderId="28" xfId="107" applyFont="1" applyFill="1" applyBorder="1"/>
    <xf numFmtId="4" fontId="33" fillId="2" borderId="28" xfId="107" applyNumberFormat="1" applyFont="1" applyFill="1" applyBorder="1"/>
    <xf numFmtId="164" fontId="33" fillId="2" borderId="28" xfId="108" applyFont="1" applyFill="1" applyBorder="1"/>
    <xf numFmtId="164" fontId="33" fillId="2" borderId="29" xfId="108" applyFont="1" applyFill="1" applyBorder="1"/>
    <xf numFmtId="4" fontId="23" fillId="2" borderId="0" xfId="107" applyNumberFormat="1" applyFont="1" applyFill="1" applyBorder="1" applyAlignment="1">
      <alignment horizontal="right"/>
    </xf>
    <xf numFmtId="0" fontId="23" fillId="2" borderId="5" xfId="107" applyFont="1" applyFill="1" applyBorder="1"/>
    <xf numFmtId="164" fontId="24" fillId="2" borderId="31" xfId="108" applyFont="1" applyFill="1" applyBorder="1" applyAlignment="1">
      <alignment horizontal="center" vertical="center" wrapText="1"/>
    </xf>
    <xf numFmtId="4" fontId="24" fillId="2" borderId="31" xfId="108" applyNumberFormat="1" applyFont="1" applyFill="1" applyBorder="1" applyAlignment="1">
      <alignment horizontal="center" vertical="center" wrapText="1"/>
    </xf>
    <xf numFmtId="164" fontId="24" fillId="2" borderId="32" xfId="108" applyFont="1" applyFill="1" applyBorder="1" applyAlignment="1">
      <alignment horizontal="center" vertical="center" wrapText="1"/>
    </xf>
    <xf numFmtId="164" fontId="25" fillId="2" borderId="38" xfId="107" applyNumberFormat="1" applyFont="1" applyFill="1" applyBorder="1" applyAlignment="1">
      <alignment horizontal="center"/>
    </xf>
    <xf numFmtId="4" fontId="26" fillId="2" borderId="36" xfId="107" applyNumberFormat="1" applyFont="1" applyFill="1" applyBorder="1" applyAlignment="1">
      <alignment horizontal="right"/>
    </xf>
    <xf numFmtId="164" fontId="25" fillId="2" borderId="39" xfId="107" applyNumberFormat="1" applyFont="1" applyFill="1" applyBorder="1" applyAlignment="1">
      <alignment horizontal="center"/>
    </xf>
    <xf numFmtId="164" fontId="25" fillId="2" borderId="23" xfId="107" applyNumberFormat="1" applyFont="1" applyFill="1" applyBorder="1" applyAlignment="1">
      <alignment horizontal="center"/>
    </xf>
    <xf numFmtId="0" fontId="25" fillId="2" borderId="13" xfId="107" applyFont="1" applyFill="1" applyBorder="1"/>
    <xf numFmtId="39" fontId="25" fillId="2" borderId="14" xfId="108" applyNumberFormat="1" applyFont="1" applyFill="1" applyBorder="1" applyAlignment="1">
      <alignment horizontal="right"/>
    </xf>
    <xf numFmtId="0" fontId="25" fillId="2" borderId="16" xfId="107" applyFont="1" applyFill="1" applyBorder="1"/>
    <xf numFmtId="4" fontId="26" fillId="2" borderId="16" xfId="107" applyNumberFormat="1" applyFont="1" applyFill="1" applyBorder="1" applyAlignment="1">
      <alignment horizontal="right"/>
    </xf>
    <xf numFmtId="0" fontId="23" fillId="2" borderId="16" xfId="107" applyFont="1" applyFill="1" applyBorder="1" applyAlignment="1">
      <alignment wrapText="1"/>
    </xf>
    <xf numFmtId="0" fontId="26" fillId="2" borderId="19" xfId="107" applyFont="1" applyFill="1" applyBorder="1"/>
    <xf numFmtId="0" fontId="25" fillId="2" borderId="25" xfId="107" applyFont="1" applyFill="1" applyBorder="1"/>
    <xf numFmtId="164" fontId="25" fillId="2" borderId="26" xfId="108" applyFont="1" applyFill="1" applyBorder="1" applyAlignment="1">
      <alignment horizontal="right"/>
    </xf>
    <xf numFmtId="0" fontId="26" fillId="2" borderId="0" xfId="107" applyFont="1" applyFill="1" applyBorder="1"/>
    <xf numFmtId="4" fontId="23" fillId="2" borderId="28" xfId="108" applyNumberFormat="1" applyFont="1" applyFill="1" applyBorder="1" applyAlignment="1">
      <alignment horizontal="right"/>
    </xf>
    <xf numFmtId="4" fontId="26" fillId="2" borderId="16" xfId="107" applyNumberFormat="1" applyFont="1" applyFill="1" applyBorder="1" applyAlignment="1">
      <alignment horizontal="right" wrapText="1"/>
    </xf>
    <xf numFmtId="39" fontId="26" fillId="2" borderId="17" xfId="108" applyNumberFormat="1" applyFont="1" applyFill="1" applyBorder="1" applyAlignment="1">
      <alignment horizontal="right" wrapText="1"/>
    </xf>
    <xf numFmtId="4" fontId="25" fillId="2" borderId="16" xfId="107" applyNumberFormat="1" applyFont="1" applyFill="1" applyBorder="1" applyAlignment="1">
      <alignment horizontal="right"/>
    </xf>
    <xf numFmtId="4" fontId="26" fillId="2" borderId="19" xfId="107" applyNumberFormat="1" applyFont="1" applyFill="1" applyBorder="1" applyAlignment="1">
      <alignment horizontal="right"/>
    </xf>
    <xf numFmtId="0" fontId="24" fillId="2" borderId="0" xfId="107" applyFont="1" applyFill="1" applyBorder="1" applyAlignment="1">
      <alignment horizontal="center"/>
    </xf>
    <xf numFmtId="0" fontId="24" fillId="2" borderId="27" xfId="107" applyFont="1" applyFill="1" applyBorder="1"/>
    <xf numFmtId="164" fontId="24" fillId="2" borderId="41" xfId="108" applyFont="1" applyFill="1" applyBorder="1" applyAlignment="1">
      <alignment horizontal="center" vertical="center" wrapText="1"/>
    </xf>
    <xf numFmtId="4" fontId="24" fillId="2" borderId="41" xfId="108" applyNumberFormat="1" applyFont="1" applyFill="1" applyBorder="1" applyAlignment="1">
      <alignment horizontal="center" vertical="center" wrapText="1"/>
    </xf>
    <xf numFmtId="164" fontId="24" fillId="2" borderId="42" xfId="108" applyFont="1" applyFill="1" applyBorder="1" applyAlignment="1">
      <alignment horizontal="center" vertical="center" wrapText="1"/>
    </xf>
    <xf numFmtId="4" fontId="25" fillId="2" borderId="25" xfId="107" applyNumberFormat="1" applyFont="1" applyFill="1" applyBorder="1" applyAlignment="1">
      <alignment horizontal="right"/>
    </xf>
    <xf numFmtId="4" fontId="26" fillId="2" borderId="34" xfId="107" applyNumberFormat="1" applyFont="1" applyFill="1" applyBorder="1" applyAlignment="1">
      <alignment horizontal="right"/>
    </xf>
    <xf numFmtId="39" fontId="26" fillId="2" borderId="35" xfId="108" applyNumberFormat="1" applyFont="1" applyFill="1" applyBorder="1" applyAlignment="1">
      <alignment horizontal="right"/>
    </xf>
    <xf numFmtId="0" fontId="25" fillId="2" borderId="21" xfId="107" applyFont="1" applyFill="1" applyBorder="1"/>
    <xf numFmtId="0" fontId="25" fillId="2" borderId="22" xfId="107" applyFont="1" applyFill="1" applyBorder="1"/>
    <xf numFmtId="4" fontId="26" fillId="2" borderId="22" xfId="107" applyNumberFormat="1" applyFont="1" applyFill="1" applyBorder="1" applyAlignment="1">
      <alignment horizontal="right"/>
    </xf>
    <xf numFmtId="39" fontId="25" fillId="2" borderId="23" xfId="108" applyNumberFormat="1" applyFont="1" applyFill="1" applyBorder="1" applyAlignment="1">
      <alignment horizontal="right"/>
    </xf>
    <xf numFmtId="0" fontId="36" fillId="2" borderId="15" xfId="107" applyFont="1" applyFill="1" applyBorder="1" applyAlignment="1">
      <alignment horizontal="left"/>
    </xf>
    <xf numFmtId="0" fontId="36" fillId="2" borderId="16" xfId="107" applyFont="1" applyFill="1" applyBorder="1" applyAlignment="1">
      <alignment horizontal="center"/>
    </xf>
    <xf numFmtId="0" fontId="36" fillId="2" borderId="16" xfId="107" applyFont="1" applyFill="1" applyBorder="1" applyAlignment="1">
      <alignment wrapText="1"/>
    </xf>
    <xf numFmtId="4" fontId="26" fillId="2" borderId="0" xfId="107" applyNumberFormat="1" applyFont="1" applyFill="1" applyBorder="1" applyAlignment="1">
      <alignment horizontal="right"/>
    </xf>
    <xf numFmtId="4" fontId="26" fillId="2" borderId="19" xfId="107" applyNumberFormat="1" applyFont="1" applyFill="1" applyBorder="1" applyAlignment="1">
      <alignment horizontal="right" wrapText="1"/>
    </xf>
    <xf numFmtId="39" fontId="26" fillId="2" borderId="20" xfId="108" applyNumberFormat="1" applyFont="1" applyFill="1" applyBorder="1" applyAlignment="1">
      <alignment horizontal="right" wrapText="1"/>
    </xf>
    <xf numFmtId="39" fontId="25" fillId="2" borderId="43" xfId="108" applyNumberFormat="1" applyFont="1" applyFill="1" applyBorder="1" applyAlignment="1">
      <alignment horizontal="right"/>
    </xf>
    <xf numFmtId="4" fontId="25" fillId="2" borderId="43" xfId="108" applyNumberFormat="1" applyFont="1" applyFill="1" applyBorder="1" applyAlignment="1">
      <alignment horizontal="right"/>
    </xf>
    <xf numFmtId="39" fontId="27" fillId="2" borderId="0" xfId="107" applyNumberFormat="1" applyFont="1" applyFill="1" applyBorder="1"/>
    <xf numFmtId="0" fontId="27" fillId="2" borderId="5" xfId="107" applyFont="1" applyFill="1" applyBorder="1"/>
    <xf numFmtId="0" fontId="23" fillId="2" borderId="0" xfId="113" applyFont="1" applyFill="1" applyBorder="1"/>
    <xf numFmtId="0" fontId="23" fillId="2" borderId="4" xfId="113" applyFont="1" applyFill="1" applyBorder="1"/>
    <xf numFmtId="0" fontId="23" fillId="2" borderId="0" xfId="113" applyFont="1" applyFill="1" applyBorder="1" applyAlignment="1">
      <alignment horizontal="center"/>
    </xf>
    <xf numFmtId="164" fontId="23" fillId="2" borderId="0" xfId="114" applyFont="1" applyFill="1" applyBorder="1"/>
    <xf numFmtId="4" fontId="23" fillId="2" borderId="0" xfId="114" applyNumberFormat="1" applyFont="1" applyFill="1" applyBorder="1" applyAlignment="1">
      <alignment horizontal="right"/>
    </xf>
    <xf numFmtId="164" fontId="23" fillId="2" borderId="5" xfId="114" applyFont="1" applyFill="1" applyBorder="1"/>
    <xf numFmtId="0" fontId="24" fillId="2" borderId="4" xfId="113" applyFont="1" applyFill="1" applyBorder="1"/>
    <xf numFmtId="14" fontId="23" fillId="2" borderId="5" xfId="114" applyNumberFormat="1" applyFont="1" applyFill="1" applyBorder="1"/>
    <xf numFmtId="4" fontId="23" fillId="2" borderId="0" xfId="113" applyNumberFormat="1" applyFont="1" applyFill="1" applyBorder="1" applyAlignment="1">
      <alignment horizontal="right"/>
    </xf>
    <xf numFmtId="0" fontId="23" fillId="2" borderId="5" xfId="113" applyFont="1" applyFill="1" applyBorder="1"/>
    <xf numFmtId="0" fontId="24" fillId="2" borderId="30" xfId="113" applyFont="1" applyFill="1" applyBorder="1" applyAlignment="1">
      <alignment horizontal="center" vertical="center" wrapText="1"/>
    </xf>
    <xf numFmtId="0" fontId="24" fillId="2" borderId="31" xfId="113" applyFont="1" applyFill="1" applyBorder="1" applyAlignment="1">
      <alignment horizontal="center" vertical="center" wrapText="1"/>
    </xf>
    <xf numFmtId="164" fontId="24" fillId="2" borderId="31" xfId="114" applyFont="1" applyFill="1" applyBorder="1" applyAlignment="1">
      <alignment horizontal="center" vertical="center" wrapText="1"/>
    </xf>
    <xf numFmtId="4" fontId="24" fillId="2" borderId="31" xfId="114" applyNumberFormat="1" applyFont="1" applyFill="1" applyBorder="1" applyAlignment="1">
      <alignment horizontal="center" vertical="center" wrapText="1"/>
    </xf>
    <xf numFmtId="164" fontId="24" fillId="2" borderId="32" xfId="114" applyFont="1" applyFill="1" applyBorder="1" applyAlignment="1">
      <alignment horizontal="center" vertical="center" wrapText="1"/>
    </xf>
    <xf numFmtId="0" fontId="24" fillId="2" borderId="0" xfId="113" applyFont="1" applyFill="1" applyBorder="1"/>
    <xf numFmtId="0" fontId="25" fillId="2" borderId="21" xfId="113" applyFont="1" applyFill="1" applyBorder="1" applyAlignment="1">
      <alignment horizontal="left"/>
    </xf>
    <xf numFmtId="0" fontId="25" fillId="2" borderId="22" xfId="113" applyFont="1" applyFill="1" applyBorder="1" applyAlignment="1">
      <alignment horizontal="center"/>
    </xf>
    <xf numFmtId="0" fontId="25" fillId="2" borderId="22" xfId="113" applyFont="1" applyFill="1" applyBorder="1" applyAlignment="1">
      <alignment horizontal="left"/>
    </xf>
    <xf numFmtId="164" fontId="25" fillId="2" borderId="38" xfId="113" applyNumberFormat="1" applyFont="1" applyFill="1" applyBorder="1" applyAlignment="1">
      <alignment horizontal="center"/>
    </xf>
    <xf numFmtId="4" fontId="26" fillId="2" borderId="36" xfId="113" applyNumberFormat="1" applyFont="1" applyFill="1" applyBorder="1" applyAlignment="1">
      <alignment horizontal="right"/>
    </xf>
    <xf numFmtId="164" fontId="25" fillId="2" borderId="39" xfId="113" applyNumberFormat="1" applyFont="1" applyFill="1" applyBorder="1" applyAlignment="1">
      <alignment horizontal="center"/>
    </xf>
    <xf numFmtId="164" fontId="25" fillId="2" borderId="23" xfId="113" applyNumberFormat="1" applyFont="1" applyFill="1" applyBorder="1" applyAlignment="1">
      <alignment horizontal="center"/>
    </xf>
    <xf numFmtId="0" fontId="25" fillId="2" borderId="12" xfId="113" applyFont="1" applyFill="1" applyBorder="1" applyAlignment="1">
      <alignment horizontal="left"/>
    </xf>
    <xf numFmtId="0" fontId="25" fillId="2" borderId="13" xfId="113" applyFont="1" applyFill="1" applyBorder="1" applyAlignment="1">
      <alignment horizontal="center"/>
    </xf>
    <xf numFmtId="0" fontId="25" fillId="2" borderId="13" xfId="113" applyFont="1" applyFill="1" applyBorder="1"/>
    <xf numFmtId="39" fontId="25" fillId="2" borderId="13" xfId="114" applyNumberFormat="1" applyFont="1" applyFill="1" applyBorder="1" applyAlignment="1">
      <alignment horizontal="right"/>
    </xf>
    <xf numFmtId="4" fontId="25" fillId="2" borderId="13" xfId="114" applyNumberFormat="1" applyFont="1" applyFill="1" applyBorder="1" applyAlignment="1">
      <alignment horizontal="right"/>
    </xf>
    <xf numFmtId="39" fontId="25" fillId="2" borderId="14" xfId="114" applyNumberFormat="1" applyFont="1" applyFill="1" applyBorder="1" applyAlignment="1">
      <alignment horizontal="right"/>
    </xf>
    <xf numFmtId="0" fontId="25" fillId="2" borderId="15" xfId="113" applyFont="1" applyFill="1" applyBorder="1" applyAlignment="1">
      <alignment horizontal="left"/>
    </xf>
    <xf numFmtId="0" fontId="25" fillId="2" borderId="16" xfId="113" applyFont="1" applyFill="1" applyBorder="1" applyAlignment="1">
      <alignment horizontal="center"/>
    </xf>
    <xf numFmtId="0" fontId="25" fillId="2" borderId="16" xfId="113" applyFont="1" applyFill="1" applyBorder="1"/>
    <xf numFmtId="39" fontId="25" fillId="2" borderId="16" xfId="114" applyNumberFormat="1" applyFont="1" applyFill="1" applyBorder="1" applyAlignment="1">
      <alignment horizontal="right"/>
    </xf>
    <xf numFmtId="4" fontId="25" fillId="2" borderId="16" xfId="114" applyNumberFormat="1" applyFont="1" applyFill="1" applyBorder="1" applyAlignment="1">
      <alignment horizontal="right"/>
    </xf>
    <xf numFmtId="39" fontId="25" fillId="2" borderId="17" xfId="114" applyNumberFormat="1" applyFont="1" applyFill="1" applyBorder="1" applyAlignment="1">
      <alignment horizontal="right"/>
    </xf>
    <xf numFmtId="0" fontId="26" fillId="2" borderId="15" xfId="113" applyFont="1" applyFill="1" applyBorder="1" applyAlignment="1">
      <alignment horizontal="left"/>
    </xf>
    <xf numFmtId="0" fontId="26" fillId="2" borderId="16" xfId="113" applyFont="1" applyFill="1" applyBorder="1" applyAlignment="1">
      <alignment horizontal="center"/>
    </xf>
    <xf numFmtId="0" fontId="26" fillId="2" borderId="16" xfId="113" applyFont="1" applyFill="1" applyBorder="1"/>
    <xf numFmtId="39" fontId="26" fillId="2" borderId="16" xfId="114" applyNumberFormat="1" applyFont="1" applyFill="1" applyBorder="1" applyAlignment="1">
      <alignment horizontal="right"/>
    </xf>
    <xf numFmtId="4" fontId="26" fillId="2" borderId="16" xfId="113" applyNumberFormat="1" applyFont="1" applyFill="1" applyBorder="1" applyAlignment="1">
      <alignment horizontal="right"/>
    </xf>
    <xf numFmtId="39" fontId="26" fillId="2" borderId="17" xfId="114" applyNumberFormat="1" applyFont="1" applyFill="1" applyBorder="1" applyAlignment="1">
      <alignment horizontal="right"/>
    </xf>
    <xf numFmtId="0" fontId="25" fillId="2" borderId="16" xfId="113" applyFont="1" applyFill="1" applyBorder="1" applyAlignment="1">
      <alignment wrapText="1"/>
    </xf>
    <xf numFmtId="0" fontId="23" fillId="2" borderId="16" xfId="113" applyFont="1" applyFill="1" applyBorder="1" applyAlignment="1">
      <alignment wrapText="1"/>
    </xf>
    <xf numFmtId="0" fontId="26" fillId="2" borderId="18" xfId="113" applyFont="1" applyFill="1" applyBorder="1" applyAlignment="1">
      <alignment horizontal="left"/>
    </xf>
    <xf numFmtId="0" fontId="26" fillId="2" borderId="19" xfId="113" applyFont="1" applyFill="1" applyBorder="1" applyAlignment="1">
      <alignment horizontal="center"/>
    </xf>
    <xf numFmtId="0" fontId="26" fillId="2" borderId="19" xfId="113" applyFont="1" applyFill="1" applyBorder="1"/>
    <xf numFmtId="164" fontId="26" fillId="2" borderId="19" xfId="114" applyFont="1" applyFill="1" applyBorder="1" applyAlignment="1">
      <alignment horizontal="right"/>
    </xf>
    <xf numFmtId="4" fontId="26" fillId="2" borderId="19" xfId="114" applyNumberFormat="1" applyFont="1" applyFill="1" applyBorder="1" applyAlignment="1">
      <alignment horizontal="right"/>
    </xf>
    <xf numFmtId="39" fontId="26" fillId="2" borderId="19" xfId="114" applyNumberFormat="1" applyFont="1" applyFill="1" applyBorder="1" applyAlignment="1">
      <alignment horizontal="right"/>
    </xf>
    <xf numFmtId="39" fontId="26" fillId="2" borderId="20" xfId="114" applyNumberFormat="1" applyFont="1" applyFill="1" applyBorder="1" applyAlignment="1">
      <alignment horizontal="right"/>
    </xf>
    <xf numFmtId="0" fontId="25" fillId="2" borderId="24" xfId="113" applyFont="1" applyFill="1" applyBorder="1" applyAlignment="1">
      <alignment horizontal="left"/>
    </xf>
    <xf numFmtId="0" fontId="25" fillId="2" borderId="25" xfId="113" applyFont="1" applyFill="1" applyBorder="1" applyAlignment="1">
      <alignment horizontal="center"/>
    </xf>
    <xf numFmtId="0" fontId="25" fillId="2" borderId="25" xfId="113" applyFont="1" applyFill="1" applyBorder="1"/>
    <xf numFmtId="164" fontId="25" fillId="2" borderId="25" xfId="114" applyFont="1" applyFill="1" applyBorder="1" applyAlignment="1">
      <alignment horizontal="right"/>
    </xf>
    <xf numFmtId="4" fontId="25" fillId="2" borderId="25" xfId="114" applyNumberFormat="1" applyFont="1" applyFill="1" applyBorder="1" applyAlignment="1">
      <alignment horizontal="right"/>
    </xf>
    <xf numFmtId="39" fontId="25" fillId="2" borderId="25" xfId="114" applyNumberFormat="1" applyFont="1" applyFill="1" applyBorder="1" applyAlignment="1">
      <alignment horizontal="right"/>
    </xf>
    <xf numFmtId="164" fontId="25" fillId="2" borderId="26" xfId="114" applyFont="1" applyFill="1" applyBorder="1" applyAlignment="1">
      <alignment horizontal="right"/>
    </xf>
    <xf numFmtId="0" fontId="26" fillId="2" borderId="0" xfId="113" applyFont="1" applyFill="1" applyBorder="1" applyAlignment="1">
      <alignment horizontal="left"/>
    </xf>
    <xf numFmtId="0" fontId="26" fillId="2" borderId="0" xfId="113" applyFont="1" applyFill="1" applyBorder="1" applyAlignment="1">
      <alignment horizontal="center"/>
    </xf>
    <xf numFmtId="0" fontId="26" fillId="2" borderId="0" xfId="113" applyFont="1" applyFill="1" applyBorder="1"/>
    <xf numFmtId="164" fontId="26" fillId="2" borderId="0" xfId="114" applyFont="1" applyFill="1" applyBorder="1" applyAlignment="1">
      <alignment horizontal="right"/>
    </xf>
    <xf numFmtId="4" fontId="26" fillId="2" borderId="0" xfId="114" applyNumberFormat="1" applyFont="1" applyFill="1" applyBorder="1" applyAlignment="1">
      <alignment horizontal="right"/>
    </xf>
    <xf numFmtId="39" fontId="26" fillId="2" borderId="0" xfId="114" applyNumberFormat="1" applyFont="1" applyFill="1" applyBorder="1" applyAlignment="1">
      <alignment horizontal="right"/>
    </xf>
    <xf numFmtId="0" fontId="23" fillId="2" borderId="27" xfId="113" applyFont="1" applyFill="1" applyBorder="1"/>
    <xf numFmtId="0" fontId="23" fillId="2" borderId="28" xfId="113" applyFont="1" applyFill="1" applyBorder="1" applyAlignment="1">
      <alignment horizontal="center"/>
    </xf>
    <xf numFmtId="0" fontId="23" fillId="2" borderId="28" xfId="113" applyFont="1" applyFill="1" applyBorder="1"/>
    <xf numFmtId="164" fontId="23" fillId="2" borderId="28" xfId="114" applyFont="1" applyFill="1" applyBorder="1"/>
    <xf numFmtId="4" fontId="23" fillId="2" borderId="28" xfId="114" applyNumberFormat="1" applyFont="1" applyFill="1" applyBorder="1" applyAlignment="1">
      <alignment horizontal="right"/>
    </xf>
    <xf numFmtId="164" fontId="23" fillId="2" borderId="29" xfId="114" applyFont="1" applyFill="1" applyBorder="1"/>
    <xf numFmtId="0" fontId="26" fillId="2" borderId="16" xfId="113" applyFont="1" applyFill="1" applyBorder="1" applyAlignment="1">
      <alignment wrapText="1"/>
    </xf>
    <xf numFmtId="0" fontId="26" fillId="2" borderId="15" xfId="113" applyFont="1" applyFill="1" applyBorder="1" applyAlignment="1">
      <alignment horizontal="left" wrapText="1"/>
    </xf>
    <xf numFmtId="0" fontId="26" fillId="2" borderId="16" xfId="113" applyFont="1" applyFill="1" applyBorder="1" applyAlignment="1">
      <alignment horizontal="center" wrapText="1"/>
    </xf>
    <xf numFmtId="39" fontId="26" fillId="2" borderId="16" xfId="114" applyNumberFormat="1" applyFont="1" applyFill="1" applyBorder="1" applyAlignment="1">
      <alignment horizontal="right" wrapText="1"/>
    </xf>
    <xf numFmtId="4" fontId="26" fillId="2" borderId="16" xfId="113" applyNumberFormat="1" applyFont="1" applyFill="1" applyBorder="1" applyAlignment="1">
      <alignment horizontal="right" wrapText="1"/>
    </xf>
    <xf numFmtId="39" fontId="26" fillId="2" borderId="17" xfId="114" applyNumberFormat="1" applyFont="1" applyFill="1" applyBorder="1" applyAlignment="1">
      <alignment horizontal="right" wrapText="1"/>
    </xf>
    <xf numFmtId="0" fontId="23" fillId="2" borderId="0" xfId="113" applyFont="1" applyFill="1" applyBorder="1" applyAlignment="1">
      <alignment wrapText="1"/>
    </xf>
    <xf numFmtId="4" fontId="25" fillId="2" borderId="16" xfId="113" applyNumberFormat="1" applyFont="1" applyFill="1" applyBorder="1" applyAlignment="1">
      <alignment horizontal="right"/>
    </xf>
    <xf numFmtId="4" fontId="26" fillId="2" borderId="19" xfId="113" applyNumberFormat="1" applyFont="1" applyFill="1" applyBorder="1" applyAlignment="1">
      <alignment horizontal="right"/>
    </xf>
    <xf numFmtId="0" fontId="23" fillId="2" borderId="0" xfId="113" applyFont="1" applyFill="1" applyBorder="1" applyAlignment="1">
      <alignment horizontal="left"/>
    </xf>
    <xf numFmtId="39" fontId="23" fillId="2" borderId="0" xfId="114" applyNumberFormat="1" applyFont="1" applyFill="1" applyBorder="1" applyAlignment="1">
      <alignment horizontal="right"/>
    </xf>
    <xf numFmtId="0" fontId="24" fillId="2" borderId="0" xfId="113" applyFont="1" applyFill="1" applyBorder="1" applyAlignment="1">
      <alignment horizontal="center"/>
    </xf>
    <xf numFmtId="0" fontId="24" fillId="2" borderId="27" xfId="113" applyFont="1" applyFill="1" applyBorder="1"/>
    <xf numFmtId="164" fontId="24" fillId="2" borderId="41" xfId="114" applyFont="1" applyFill="1" applyBorder="1" applyAlignment="1">
      <alignment horizontal="center" vertical="center" wrapText="1"/>
    </xf>
    <xf numFmtId="4" fontId="24" fillId="2" borderId="41" xfId="114" applyNumberFormat="1" applyFont="1" applyFill="1" applyBorder="1" applyAlignment="1">
      <alignment horizontal="center" vertical="center" wrapText="1"/>
    </xf>
    <xf numFmtId="164" fontId="24" fillId="2" borderId="42" xfId="114" applyFont="1" applyFill="1" applyBorder="1" applyAlignment="1">
      <alignment horizontal="center" vertical="center" wrapText="1"/>
    </xf>
    <xf numFmtId="4" fontId="25" fillId="2" borderId="25" xfId="113" applyNumberFormat="1" applyFont="1" applyFill="1" applyBorder="1" applyAlignment="1">
      <alignment horizontal="right"/>
    </xf>
    <xf numFmtId="39" fontId="25" fillId="2" borderId="26" xfId="114" applyNumberFormat="1" applyFont="1" applyFill="1" applyBorder="1" applyAlignment="1">
      <alignment horizontal="right"/>
    </xf>
    <xf numFmtId="0" fontId="26" fillId="2" borderId="33" xfId="113" applyFont="1" applyFill="1" applyBorder="1" applyAlignment="1">
      <alignment horizontal="left"/>
    </xf>
    <xf numFmtId="0" fontId="26" fillId="2" borderId="34" xfId="113" applyFont="1" applyFill="1" applyBorder="1" applyAlignment="1">
      <alignment horizontal="center"/>
    </xf>
    <xf numFmtId="0" fontId="26" fillId="2" borderId="34" xfId="113" applyFont="1" applyFill="1" applyBorder="1"/>
    <xf numFmtId="39" fontId="26" fillId="2" borderId="34" xfId="114" applyNumberFormat="1" applyFont="1" applyFill="1" applyBorder="1" applyAlignment="1">
      <alignment horizontal="right"/>
    </xf>
    <xf numFmtId="4" fontId="26" fillId="2" borderId="34" xfId="113" applyNumberFormat="1" applyFont="1" applyFill="1" applyBorder="1" applyAlignment="1">
      <alignment horizontal="right"/>
    </xf>
    <xf numFmtId="39" fontId="26" fillId="2" borderId="35" xfId="114" applyNumberFormat="1" applyFont="1" applyFill="1" applyBorder="1" applyAlignment="1">
      <alignment horizontal="right"/>
    </xf>
    <xf numFmtId="0" fontId="25" fillId="2" borderId="21" xfId="113" applyFont="1" applyFill="1" applyBorder="1"/>
    <xf numFmtId="0" fontId="25" fillId="2" borderId="22" xfId="113" applyFont="1" applyFill="1" applyBorder="1"/>
    <xf numFmtId="39" fontId="25" fillId="2" borderId="22" xfId="114" applyNumberFormat="1" applyFont="1" applyFill="1" applyBorder="1" applyAlignment="1">
      <alignment horizontal="right"/>
    </xf>
    <xf numFmtId="4" fontId="26" fillId="2" borderId="22" xfId="113" applyNumberFormat="1" applyFont="1" applyFill="1" applyBorder="1" applyAlignment="1">
      <alignment horizontal="right"/>
    </xf>
    <xf numFmtId="39" fontId="25" fillId="2" borderId="23" xfId="114" applyNumberFormat="1" applyFont="1" applyFill="1" applyBorder="1" applyAlignment="1">
      <alignment horizontal="right"/>
    </xf>
    <xf numFmtId="0" fontId="25" fillId="2" borderId="13" xfId="113" applyFont="1" applyFill="1" applyBorder="1" applyAlignment="1">
      <alignment wrapText="1"/>
    </xf>
    <xf numFmtId="0" fontId="36" fillId="2" borderId="15" xfId="113" applyFont="1" applyFill="1" applyBorder="1" applyAlignment="1">
      <alignment horizontal="left"/>
    </xf>
    <xf numFmtId="0" fontId="36" fillId="2" borderId="16" xfId="113" applyFont="1" applyFill="1" applyBorder="1" applyAlignment="1">
      <alignment horizontal="center"/>
    </xf>
    <xf numFmtId="0" fontId="36" fillId="2" borderId="16" xfId="113" applyFont="1" applyFill="1" applyBorder="1" applyAlignment="1">
      <alignment wrapText="1"/>
    </xf>
    <xf numFmtId="0" fontId="26" fillId="2" borderId="19" xfId="113" applyFont="1" applyFill="1" applyBorder="1" applyAlignment="1">
      <alignment wrapText="1"/>
    </xf>
    <xf numFmtId="0" fontId="26" fillId="2" borderId="0" xfId="113" applyFont="1" applyFill="1" applyBorder="1" applyAlignment="1">
      <alignment wrapText="1"/>
    </xf>
    <xf numFmtId="4" fontId="26" fillId="2" borderId="0" xfId="113" applyNumberFormat="1" applyFont="1" applyFill="1" applyBorder="1" applyAlignment="1">
      <alignment horizontal="right"/>
    </xf>
    <xf numFmtId="0" fontId="25" fillId="2" borderId="25" xfId="113" applyFont="1" applyFill="1" applyBorder="1" applyAlignment="1">
      <alignment wrapText="1"/>
    </xf>
    <xf numFmtId="39" fontId="26" fillId="2" borderId="19" xfId="114" applyNumberFormat="1" applyFont="1" applyFill="1" applyBorder="1" applyAlignment="1">
      <alignment horizontal="right" wrapText="1"/>
    </xf>
    <xf numFmtId="4" fontId="26" fillId="2" borderId="19" xfId="113" applyNumberFormat="1" applyFont="1" applyFill="1" applyBorder="1" applyAlignment="1">
      <alignment horizontal="right" wrapText="1"/>
    </xf>
    <xf numFmtId="39" fontId="26" fillId="2" borderId="20" xfId="114" applyNumberFormat="1" applyFont="1" applyFill="1" applyBorder="1" applyAlignment="1">
      <alignment horizontal="right" wrapText="1"/>
    </xf>
    <xf numFmtId="39" fontId="25" fillId="2" borderId="43" xfId="114" applyNumberFormat="1" applyFont="1" applyFill="1" applyBorder="1" applyAlignment="1">
      <alignment horizontal="right"/>
    </xf>
    <xf numFmtId="4" fontId="25" fillId="2" borderId="43" xfId="114" applyNumberFormat="1" applyFont="1" applyFill="1" applyBorder="1" applyAlignment="1">
      <alignment horizontal="right"/>
    </xf>
    <xf numFmtId="0" fontId="27" fillId="2" borderId="4" xfId="113" applyFont="1" applyFill="1" applyBorder="1"/>
    <xf numFmtId="0" fontId="27" fillId="2" borderId="0" xfId="113" applyFont="1" applyFill="1" applyBorder="1" applyAlignment="1">
      <alignment horizontal="center"/>
    </xf>
    <xf numFmtId="0" fontId="27" fillId="2" borderId="0" xfId="113" applyFont="1" applyFill="1" applyBorder="1"/>
    <xf numFmtId="164" fontId="27" fillId="2" borderId="0" xfId="114" applyFont="1" applyFill="1" applyBorder="1"/>
    <xf numFmtId="164" fontId="27" fillId="2" borderId="5" xfId="114" applyFont="1" applyFill="1" applyBorder="1"/>
    <xf numFmtId="0" fontId="28" fillId="2" borderId="4" xfId="113" applyFont="1" applyFill="1" applyBorder="1"/>
    <xf numFmtId="0" fontId="28" fillId="2" borderId="0" xfId="113" applyFont="1" applyFill="1" applyBorder="1"/>
    <xf numFmtId="0" fontId="28" fillId="2" borderId="5" xfId="113" applyFont="1" applyFill="1" applyBorder="1"/>
    <xf numFmtId="39" fontId="27" fillId="2" borderId="0" xfId="113" applyNumberFormat="1" applyFont="1" applyFill="1" applyBorder="1"/>
    <xf numFmtId="164" fontId="28" fillId="2" borderId="0" xfId="114" applyFont="1" applyFill="1" applyBorder="1"/>
    <xf numFmtId="4" fontId="28" fillId="2" borderId="0" xfId="114" applyNumberFormat="1" applyFont="1" applyFill="1" applyBorder="1" applyAlignment="1">
      <alignment horizontal="right"/>
    </xf>
    <xf numFmtId="0" fontId="27" fillId="2" borderId="5" xfId="113" applyFont="1" applyFill="1" applyBorder="1"/>
    <xf numFmtId="164" fontId="24" fillId="2" borderId="0" xfId="114" applyFont="1" applyFill="1" applyBorder="1"/>
    <xf numFmtId="4" fontId="23" fillId="2" borderId="0" xfId="113" applyNumberFormat="1" applyFont="1" applyFill="1" applyBorder="1"/>
    <xf numFmtId="0" fontId="23" fillId="2" borderId="1" xfId="113" applyFont="1" applyFill="1" applyBorder="1"/>
    <xf numFmtId="0" fontId="23" fillId="2" borderId="2" xfId="113" applyFont="1" applyFill="1" applyBorder="1" applyAlignment="1">
      <alignment horizontal="center"/>
    </xf>
    <xf numFmtId="0" fontId="23" fillId="2" borderId="2" xfId="113" applyFont="1" applyFill="1" applyBorder="1"/>
    <xf numFmtId="4" fontId="23" fillId="2" borderId="2" xfId="113" applyNumberFormat="1" applyFont="1" applyFill="1" applyBorder="1"/>
    <xf numFmtId="164" fontId="23" fillId="2" borderId="2" xfId="114" applyFont="1" applyFill="1" applyBorder="1"/>
    <xf numFmtId="164" fontId="23" fillId="2" borderId="3" xfId="114" applyFont="1" applyFill="1" applyBorder="1"/>
    <xf numFmtId="4" fontId="23" fillId="2" borderId="28" xfId="113" applyNumberFormat="1" applyFont="1" applyFill="1" applyBorder="1"/>
    <xf numFmtId="164" fontId="35" fillId="2" borderId="22" xfId="114" applyFont="1" applyFill="1" applyBorder="1" applyAlignment="1">
      <alignment horizontal="center" vertical="center" wrapText="1"/>
    </xf>
    <xf numFmtId="4" fontId="35" fillId="2" borderId="22" xfId="114" applyNumberFormat="1" applyFont="1" applyFill="1" applyBorder="1" applyAlignment="1">
      <alignment horizontal="center" vertical="center" wrapText="1"/>
    </xf>
    <xf numFmtId="164" fontId="35" fillId="2" borderId="23" xfId="114" applyFont="1" applyFill="1" applyBorder="1" applyAlignment="1">
      <alignment horizontal="center" vertical="center" wrapText="1"/>
    </xf>
    <xf numFmtId="164" fontId="25" fillId="2" borderId="22" xfId="113" applyNumberFormat="1" applyFont="1" applyFill="1" applyBorder="1" applyAlignment="1">
      <alignment horizontal="right"/>
    </xf>
    <xf numFmtId="4" fontId="25" fillId="2" borderId="22" xfId="113" applyNumberFormat="1" applyFont="1" applyFill="1" applyBorder="1" applyAlignment="1">
      <alignment horizontal="right"/>
    </xf>
    <xf numFmtId="0" fontId="25" fillId="2" borderId="22" xfId="113" applyFont="1" applyFill="1" applyBorder="1" applyAlignment="1">
      <alignment horizontal="right"/>
    </xf>
    <xf numFmtId="164" fontId="25" fillId="2" borderId="23" xfId="113" applyNumberFormat="1" applyFont="1" applyFill="1" applyBorder="1" applyAlignment="1">
      <alignment horizontal="right"/>
    </xf>
    <xf numFmtId="9" fontId="24" fillId="2" borderId="0" xfId="115" applyFont="1" applyFill="1" applyBorder="1"/>
    <xf numFmtId="0" fontId="25" fillId="2" borderId="25" xfId="113" applyFont="1" applyFill="1" applyBorder="1" applyAlignment="1">
      <alignment horizontal="left"/>
    </xf>
    <xf numFmtId="4" fontId="25" fillId="2" borderId="26" xfId="114" applyNumberFormat="1" applyFont="1" applyFill="1" applyBorder="1" applyAlignment="1">
      <alignment horizontal="right"/>
    </xf>
    <xf numFmtId="0" fontId="25" fillId="2" borderId="16" xfId="113" applyFont="1" applyFill="1" applyBorder="1" applyAlignment="1">
      <alignment horizontal="left"/>
    </xf>
    <xf numFmtId="164" fontId="25" fillId="2" borderId="16" xfId="114" applyFont="1" applyFill="1" applyBorder="1" applyAlignment="1">
      <alignment horizontal="right"/>
    </xf>
    <xf numFmtId="4" fontId="25" fillId="2" borderId="17" xfId="114" applyNumberFormat="1" applyFont="1" applyFill="1" applyBorder="1" applyAlignment="1">
      <alignment horizontal="right"/>
    </xf>
    <xf numFmtId="4" fontId="26" fillId="2" borderId="16" xfId="114" applyNumberFormat="1" applyFont="1" applyFill="1" applyBorder="1" applyAlignment="1">
      <alignment horizontal="right"/>
    </xf>
    <xf numFmtId="164" fontId="26" fillId="2" borderId="16" xfId="114" applyFont="1" applyFill="1" applyBorder="1" applyAlignment="1">
      <alignment horizontal="right"/>
    </xf>
    <xf numFmtId="4" fontId="26" fillId="2" borderId="17" xfId="114" applyNumberFormat="1" applyFont="1" applyFill="1" applyBorder="1" applyAlignment="1">
      <alignment horizontal="right"/>
    </xf>
    <xf numFmtId="9" fontId="23" fillId="2" borderId="0" xfId="115" applyFont="1" applyFill="1" applyBorder="1"/>
    <xf numFmtId="4" fontId="26" fillId="2" borderId="34" xfId="114" applyNumberFormat="1" applyFont="1" applyFill="1" applyBorder="1" applyAlignment="1">
      <alignment horizontal="right"/>
    </xf>
    <xf numFmtId="0" fontId="26" fillId="2" borderId="34" xfId="113" applyFont="1" applyFill="1" applyBorder="1" applyAlignment="1">
      <alignment horizontal="right"/>
    </xf>
    <xf numFmtId="4" fontId="26" fillId="2" borderId="35" xfId="114" applyNumberFormat="1" applyFont="1" applyFill="1" applyBorder="1" applyAlignment="1">
      <alignment horizontal="right"/>
    </xf>
    <xf numFmtId="164" fontId="25" fillId="2" borderId="21" xfId="114" applyFont="1" applyFill="1" applyBorder="1"/>
    <xf numFmtId="0" fontId="25" fillId="2" borderId="22" xfId="113" applyFont="1" applyFill="1" applyBorder="1" applyAlignment="1">
      <alignment wrapText="1"/>
    </xf>
    <xf numFmtId="164" fontId="25" fillId="2" borderId="22" xfId="114" applyFont="1" applyFill="1" applyBorder="1" applyAlignment="1">
      <alignment horizontal="right"/>
    </xf>
    <xf numFmtId="4" fontId="25" fillId="2" borderId="22" xfId="114" applyNumberFormat="1" applyFont="1" applyFill="1" applyBorder="1" applyAlignment="1">
      <alignment horizontal="right"/>
    </xf>
    <xf numFmtId="164" fontId="25" fillId="2" borderId="23" xfId="114" applyFont="1" applyFill="1" applyBorder="1" applyAlignment="1">
      <alignment horizontal="right"/>
    </xf>
    <xf numFmtId="164" fontId="25" fillId="2" borderId="13" xfId="114" applyFont="1" applyFill="1" applyBorder="1" applyAlignment="1">
      <alignment horizontal="right"/>
    </xf>
    <xf numFmtId="4" fontId="25" fillId="2" borderId="14" xfId="114" applyNumberFormat="1" applyFont="1" applyFill="1" applyBorder="1" applyAlignment="1">
      <alignment horizontal="right"/>
    </xf>
    <xf numFmtId="4" fontId="26" fillId="2" borderId="20" xfId="114" applyNumberFormat="1" applyFont="1" applyFill="1" applyBorder="1" applyAlignment="1">
      <alignment horizontal="right"/>
    </xf>
    <xf numFmtId="164" fontId="23" fillId="2" borderId="0" xfId="114" applyFont="1" applyFill="1" applyBorder="1" applyAlignment="1">
      <alignment horizontal="right"/>
    </xf>
    <xf numFmtId="164" fontId="23" fillId="2" borderId="0" xfId="113" applyNumberFormat="1" applyFont="1" applyFill="1" applyBorder="1"/>
    <xf numFmtId="164" fontId="35" fillId="2" borderId="31" xfId="114" applyFont="1" applyFill="1" applyBorder="1" applyAlignment="1">
      <alignment horizontal="center" vertical="center" wrapText="1"/>
    </xf>
    <xf numFmtId="4" fontId="35" fillId="2" borderId="31" xfId="114" applyNumberFormat="1" applyFont="1" applyFill="1" applyBorder="1" applyAlignment="1">
      <alignment horizontal="center" vertical="center" wrapText="1"/>
    </xf>
    <xf numFmtId="164" fontId="35" fillId="2" borderId="32" xfId="114" applyFont="1" applyFill="1" applyBorder="1" applyAlignment="1">
      <alignment horizontal="center" vertical="center" wrapText="1"/>
    </xf>
    <xf numFmtId="0" fontId="25" fillId="2" borderId="24" xfId="113" applyFont="1" applyFill="1" applyBorder="1" applyAlignment="1">
      <alignment horizontal="left" wrapText="1"/>
    </xf>
    <xf numFmtId="0" fontId="25" fillId="2" borderId="25" xfId="113" applyFont="1" applyFill="1" applyBorder="1" applyAlignment="1">
      <alignment horizontal="center" wrapText="1"/>
    </xf>
    <xf numFmtId="164" fontId="25" fillId="2" borderId="25" xfId="114" applyFont="1" applyFill="1" applyBorder="1" applyAlignment="1">
      <alignment horizontal="right" wrapText="1"/>
    </xf>
    <xf numFmtId="39" fontId="25" fillId="2" borderId="25" xfId="114" applyNumberFormat="1" applyFont="1" applyFill="1" applyBorder="1" applyAlignment="1">
      <alignment horizontal="right" wrapText="1"/>
    </xf>
    <xf numFmtId="0" fontId="24" fillId="2" borderId="0" xfId="113" applyFont="1" applyFill="1" applyBorder="1" applyAlignment="1">
      <alignment wrapText="1"/>
    </xf>
    <xf numFmtId="0" fontId="25" fillId="2" borderId="15" xfId="113" applyFont="1" applyFill="1" applyBorder="1" applyAlignment="1">
      <alignment horizontal="left" wrapText="1"/>
    </xf>
    <xf numFmtId="0" fontId="25" fillId="2" borderId="16" xfId="113" applyFont="1" applyFill="1" applyBorder="1" applyAlignment="1">
      <alignment horizontal="center" wrapText="1"/>
    </xf>
    <xf numFmtId="164" fontId="25" fillId="2" borderId="16" xfId="114" applyFont="1" applyFill="1" applyBorder="1" applyAlignment="1">
      <alignment horizontal="right" wrapText="1"/>
    </xf>
    <xf numFmtId="39" fontId="25" fillId="2" borderId="16" xfId="114" applyNumberFormat="1" applyFont="1" applyFill="1" applyBorder="1" applyAlignment="1">
      <alignment horizontal="right" wrapText="1"/>
    </xf>
    <xf numFmtId="164" fontId="26" fillId="2" borderId="16" xfId="114" applyFont="1" applyFill="1" applyBorder="1" applyAlignment="1">
      <alignment horizontal="right" wrapText="1"/>
    </xf>
    <xf numFmtId="39" fontId="24" fillId="2" borderId="0" xfId="113" applyNumberFormat="1" applyFont="1" applyFill="1" applyBorder="1" applyAlignment="1">
      <alignment wrapText="1"/>
    </xf>
    <xf numFmtId="164" fontId="25" fillId="2" borderId="17" xfId="114" applyFont="1" applyFill="1" applyBorder="1" applyAlignment="1">
      <alignment horizontal="right" wrapText="1"/>
    </xf>
    <xf numFmtId="39" fontId="36" fillId="2" borderId="16" xfId="114" applyNumberFormat="1" applyFont="1" applyFill="1" applyBorder="1" applyAlignment="1">
      <alignment horizontal="right"/>
    </xf>
    <xf numFmtId="39" fontId="36" fillId="2" borderId="17" xfId="114" applyNumberFormat="1" applyFont="1" applyFill="1" applyBorder="1" applyAlignment="1">
      <alignment horizontal="right"/>
    </xf>
    <xf numFmtId="0" fontId="26" fillId="2" borderId="18" xfId="113" applyFont="1" applyFill="1" applyBorder="1" applyAlignment="1">
      <alignment horizontal="left" wrapText="1"/>
    </xf>
    <xf numFmtId="0" fontId="26" fillId="2" borderId="19" xfId="113" applyFont="1" applyFill="1" applyBorder="1" applyAlignment="1">
      <alignment horizontal="center" wrapText="1"/>
    </xf>
    <xf numFmtId="164" fontId="26" fillId="2" borderId="19" xfId="114" applyFont="1" applyFill="1" applyBorder="1" applyAlignment="1">
      <alignment horizontal="right" wrapText="1"/>
    </xf>
    <xf numFmtId="4" fontId="26" fillId="2" borderId="19" xfId="114" applyNumberFormat="1" applyFont="1" applyFill="1" applyBorder="1" applyAlignment="1">
      <alignment horizontal="right" wrapText="1"/>
    </xf>
    <xf numFmtId="164" fontId="25" fillId="2" borderId="9" xfId="114" applyFont="1" applyFill="1" applyBorder="1"/>
    <xf numFmtId="164" fontId="25" fillId="2" borderId="10" xfId="114" applyFont="1" applyFill="1" applyBorder="1" applyAlignment="1">
      <alignment horizontal="right"/>
    </xf>
    <xf numFmtId="164" fontId="25" fillId="2" borderId="10" xfId="114" applyFont="1" applyFill="1" applyBorder="1"/>
    <xf numFmtId="164" fontId="25" fillId="2" borderId="43" xfId="114" applyFont="1" applyFill="1" applyBorder="1"/>
    <xf numFmtId="4" fontId="23" fillId="2" borderId="2" xfId="114" applyNumberFormat="1" applyFont="1" applyFill="1" applyBorder="1" applyAlignment="1">
      <alignment horizontal="right"/>
    </xf>
    <xf numFmtId="4" fontId="49" fillId="2" borderId="0" xfId="113" applyNumberFormat="1" applyFont="1" applyFill="1" applyBorder="1" applyAlignment="1">
      <alignment horizontal="right" vertical="center" wrapText="1" readingOrder="1"/>
    </xf>
    <xf numFmtId="0" fontId="33" fillId="2" borderId="0" xfId="113" applyFont="1" applyFill="1" applyBorder="1"/>
    <xf numFmtId="164" fontId="33" fillId="2" borderId="0" xfId="114" applyFont="1" applyFill="1" applyBorder="1"/>
    <xf numFmtId="164" fontId="35" fillId="2" borderId="0" xfId="114" applyFont="1" applyFill="1" applyBorder="1"/>
    <xf numFmtId="164" fontId="33" fillId="2" borderId="5" xfId="114" applyFont="1" applyFill="1" applyBorder="1"/>
    <xf numFmtId="164" fontId="28" fillId="2" borderId="5" xfId="114" applyFont="1" applyFill="1" applyBorder="1"/>
    <xf numFmtId="0" fontId="28" fillId="2" borderId="0" xfId="113" applyFont="1" applyFill="1" applyBorder="1" applyAlignment="1"/>
    <xf numFmtId="0" fontId="28" fillId="2" borderId="0" xfId="113" applyFont="1" applyFill="1" applyBorder="1" applyAlignment="1">
      <alignment horizontal="left"/>
    </xf>
    <xf numFmtId="0" fontId="33" fillId="2" borderId="28" xfId="113" applyFont="1" applyFill="1" applyBorder="1"/>
    <xf numFmtId="4" fontId="33" fillId="2" borderId="28" xfId="113" applyNumberFormat="1" applyFont="1" applyFill="1" applyBorder="1"/>
    <xf numFmtId="164" fontId="33" fillId="2" borderId="28" xfId="114" applyFont="1" applyFill="1" applyBorder="1"/>
    <xf numFmtId="164" fontId="33" fillId="2" borderId="29" xfId="114" applyFont="1" applyFill="1" applyBorder="1"/>
    <xf numFmtId="164" fontId="24" fillId="2" borderId="28" xfId="114" applyFont="1" applyFill="1" applyBorder="1"/>
    <xf numFmtId="0" fontId="24" fillId="2" borderId="28" xfId="113" applyFont="1" applyFill="1" applyBorder="1" applyAlignment="1">
      <alignment wrapText="1"/>
    </xf>
    <xf numFmtId="0" fontId="34" fillId="2" borderId="0" xfId="113" applyFont="1" applyFill="1" applyBorder="1"/>
    <xf numFmtId="39" fontId="23" fillId="2" borderId="0" xfId="113" applyNumberFormat="1" applyFont="1" applyFill="1" applyBorder="1"/>
    <xf numFmtId="164" fontId="37" fillId="2" borderId="5" xfId="116" applyFont="1" applyFill="1" applyBorder="1"/>
    <xf numFmtId="164" fontId="38" fillId="2" borderId="0" xfId="116" applyFont="1" applyFill="1" applyBorder="1"/>
    <xf numFmtId="164" fontId="37" fillId="2" borderId="0" xfId="116" applyFont="1" applyFill="1" applyBorder="1"/>
    <xf numFmtId="0" fontId="37" fillId="2" borderId="0" xfId="117" applyFont="1" applyFill="1" applyBorder="1" applyAlignment="1">
      <alignment wrapText="1"/>
    </xf>
    <xf numFmtId="0" fontId="37" fillId="2" borderId="0" xfId="117" applyFont="1" applyFill="1" applyBorder="1"/>
    <xf numFmtId="0" fontId="1" fillId="2" borderId="4" xfId="113" applyFill="1" applyBorder="1"/>
    <xf numFmtId="0" fontId="37" fillId="2" borderId="4" xfId="117" applyFont="1" applyFill="1" applyBorder="1"/>
    <xf numFmtId="0" fontId="23" fillId="2" borderId="0" xfId="118" applyFont="1" applyFill="1" applyBorder="1"/>
    <xf numFmtId="43" fontId="37" fillId="2" borderId="5" xfId="119" applyFont="1" applyFill="1" applyBorder="1"/>
    <xf numFmtId="43" fontId="37" fillId="2" borderId="0" xfId="119" applyFont="1" applyFill="1" applyBorder="1"/>
    <xf numFmtId="0" fontId="37" fillId="2" borderId="0" xfId="120" applyFont="1" applyFill="1" applyBorder="1" applyAlignment="1">
      <alignment wrapText="1"/>
    </xf>
    <xf numFmtId="0" fontId="37" fillId="2" borderId="0" xfId="120" applyFont="1" applyFill="1" applyBorder="1"/>
    <xf numFmtId="0" fontId="37" fillId="2" borderId="4" xfId="120" applyFont="1" applyFill="1" applyBorder="1"/>
    <xf numFmtId="0" fontId="37" fillId="2" borderId="0" xfId="116" applyNumberFormat="1" applyFont="1" applyFill="1" applyBorder="1"/>
    <xf numFmtId="164" fontId="33" fillId="2" borderId="2" xfId="114" applyFont="1" applyFill="1" applyBorder="1"/>
    <xf numFmtId="4" fontId="23" fillId="2" borderId="2" xfId="114" applyNumberFormat="1" applyFont="1" applyFill="1" applyBorder="1"/>
    <xf numFmtId="0" fontId="23" fillId="2" borderId="2" xfId="113" applyFont="1" applyFill="1" applyBorder="1" applyAlignment="1">
      <alignment wrapText="1"/>
    </xf>
    <xf numFmtId="39" fontId="25" fillId="2" borderId="37" xfId="114" applyNumberFormat="1" applyFont="1" applyFill="1" applyBorder="1" applyAlignment="1">
      <alignment horizontal="right"/>
    </xf>
    <xf numFmtId="39" fontId="25" fillId="2" borderId="30" xfId="114" applyNumberFormat="1" applyFont="1" applyFill="1" applyBorder="1" applyAlignment="1">
      <alignment horizontal="right"/>
    </xf>
    <xf numFmtId="4" fontId="29" fillId="2" borderId="17" xfId="113" applyNumberFormat="1" applyFont="1" applyFill="1" applyBorder="1" applyAlignment="1">
      <alignment horizontal="right" vertical="center" wrapText="1" readingOrder="1"/>
    </xf>
    <xf numFmtId="4" fontId="29" fillId="2" borderId="16" xfId="113" applyNumberFormat="1" applyFont="1" applyFill="1" applyBorder="1" applyAlignment="1">
      <alignment horizontal="right" vertical="center" wrapText="1" readingOrder="1"/>
    </xf>
    <xf numFmtId="0" fontId="26" fillId="2" borderId="16" xfId="121" applyFont="1" applyFill="1" applyBorder="1" applyAlignment="1">
      <alignment horizontal="center" vertical="center"/>
    </xf>
    <xf numFmtId="0" fontId="26" fillId="2" borderId="15" xfId="121" applyFont="1" applyFill="1" applyBorder="1" applyAlignment="1">
      <alignment horizontal="left" vertical="center"/>
    </xf>
    <xf numFmtId="4" fontId="43" fillId="2" borderId="17" xfId="113" applyNumberFormat="1" applyFont="1" applyFill="1" applyBorder="1" applyAlignment="1">
      <alignment horizontal="right" vertical="center" wrapText="1" readingOrder="1"/>
    </xf>
    <xf numFmtId="4" fontId="43" fillId="2" borderId="16" xfId="113" applyNumberFormat="1" applyFont="1" applyFill="1" applyBorder="1" applyAlignment="1">
      <alignment horizontal="right" vertical="center" wrapText="1" readingOrder="1"/>
    </xf>
    <xf numFmtId="0" fontId="25" fillId="2" borderId="16" xfId="121" applyFont="1" applyFill="1" applyBorder="1" applyAlignment="1">
      <alignment horizontal="center" vertical="center"/>
    </xf>
    <xf numFmtId="49" fontId="25" fillId="2" borderId="15" xfId="121" applyNumberFormat="1" applyFont="1" applyFill="1" applyBorder="1" applyAlignment="1">
      <alignment horizontal="left" vertical="center"/>
    </xf>
    <xf numFmtId="0" fontId="25" fillId="2" borderId="15" xfId="121" applyFont="1" applyFill="1" applyBorder="1" applyAlignment="1">
      <alignment horizontal="left" vertical="center"/>
    </xf>
    <xf numFmtId="0" fontId="26" fillId="2" borderId="13" xfId="113" applyFont="1" applyFill="1" applyBorder="1" applyAlignment="1">
      <alignment wrapText="1"/>
    </xf>
    <xf numFmtId="164" fontId="24" fillId="2" borderId="23" xfId="122" applyFont="1" applyFill="1" applyBorder="1" applyAlignment="1">
      <alignment horizontal="center" vertical="center" wrapText="1"/>
    </xf>
    <xf numFmtId="164" fontId="24" fillId="2" borderId="22" xfId="122" applyFont="1" applyFill="1" applyBorder="1" applyAlignment="1">
      <alignment horizontal="center" vertical="center" wrapText="1"/>
    </xf>
    <xf numFmtId="0" fontId="24" fillId="2" borderId="22" xfId="121" applyFont="1" applyFill="1" applyBorder="1" applyAlignment="1">
      <alignment horizontal="center" vertical="center" wrapText="1"/>
    </xf>
    <xf numFmtId="0" fontId="24" fillId="2" borderId="21" xfId="121" applyFont="1" applyFill="1" applyBorder="1" applyAlignment="1">
      <alignment horizontal="center" vertical="center" wrapText="1"/>
    </xf>
    <xf numFmtId="164" fontId="23" fillId="2" borderId="8" xfId="114" applyFont="1" applyFill="1" applyBorder="1"/>
    <xf numFmtId="164" fontId="23" fillId="2" borderId="7" xfId="114" applyFont="1" applyFill="1" applyBorder="1"/>
    <xf numFmtId="0" fontId="23" fillId="2" borderId="7" xfId="113" applyFont="1" applyFill="1" applyBorder="1" applyAlignment="1">
      <alignment wrapText="1"/>
    </xf>
    <xf numFmtId="0" fontId="23" fillId="2" borderId="7" xfId="113" applyFont="1" applyFill="1" applyBorder="1"/>
    <xf numFmtId="0" fontId="24" fillId="2" borderId="6" xfId="113" applyFont="1" applyFill="1" applyBorder="1"/>
    <xf numFmtId="0" fontId="33" fillId="2" borderId="0" xfId="113" applyFont="1" applyFill="1" applyBorder="1" applyAlignment="1">
      <alignment wrapText="1"/>
    </xf>
    <xf numFmtId="4" fontId="43" fillId="2" borderId="20" xfId="113" applyNumberFormat="1" applyFont="1" applyFill="1" applyBorder="1" applyAlignment="1">
      <alignment horizontal="right" vertical="center" wrapText="1" readingOrder="1"/>
    </xf>
    <xf numFmtId="4" fontId="43" fillId="2" borderId="19" xfId="113" applyNumberFormat="1" applyFont="1" applyFill="1" applyBorder="1" applyAlignment="1">
      <alignment horizontal="right" vertical="center" wrapText="1" readingOrder="1"/>
    </xf>
    <xf numFmtId="0" fontId="25" fillId="2" borderId="19" xfId="113" applyFont="1" applyFill="1" applyBorder="1" applyAlignment="1">
      <alignment wrapText="1"/>
    </xf>
    <xf numFmtId="0" fontId="25" fillId="2" borderId="18" xfId="121" applyFont="1" applyFill="1" applyBorder="1" applyAlignment="1">
      <alignment horizontal="left" vertical="center"/>
    </xf>
    <xf numFmtId="4" fontId="30" fillId="2" borderId="17" xfId="113" applyNumberFormat="1" applyFont="1" applyFill="1" applyBorder="1" applyAlignment="1">
      <alignment horizontal="right" vertical="center" wrapText="1" readingOrder="1"/>
    </xf>
    <xf numFmtId="4" fontId="30" fillId="2" borderId="16" xfId="113" applyNumberFormat="1" applyFont="1" applyFill="1" applyBorder="1" applyAlignment="1">
      <alignment horizontal="right" vertical="center" wrapText="1" readingOrder="1"/>
    </xf>
    <xf numFmtId="4" fontId="29" fillId="2" borderId="0" xfId="113" applyNumberFormat="1" applyFont="1" applyFill="1" applyBorder="1" applyAlignment="1">
      <alignment horizontal="right" vertical="center" wrapText="1" readingOrder="1"/>
    </xf>
    <xf numFmtId="4" fontId="29" fillId="2" borderId="20" xfId="113" applyNumberFormat="1" applyFont="1" applyFill="1" applyBorder="1" applyAlignment="1">
      <alignment horizontal="right" vertical="center" wrapText="1" readingOrder="1"/>
    </xf>
    <xf numFmtId="4" fontId="29" fillId="2" borderId="19" xfId="113" applyNumberFormat="1" applyFont="1" applyFill="1" applyBorder="1" applyAlignment="1">
      <alignment horizontal="right" vertical="center" wrapText="1" readingOrder="1"/>
    </xf>
    <xf numFmtId="0" fontId="26" fillId="2" borderId="19" xfId="121" applyFont="1" applyFill="1" applyBorder="1" applyAlignment="1">
      <alignment horizontal="center" vertical="center"/>
    </xf>
    <xf numFmtId="0" fontId="26" fillId="2" borderId="18" xfId="121" applyFont="1" applyFill="1" applyBorder="1" applyAlignment="1">
      <alignment horizontal="left" vertical="center"/>
    </xf>
    <xf numFmtId="0" fontId="36" fillId="2" borderId="16" xfId="121" applyFont="1" applyFill="1" applyBorder="1" applyAlignment="1">
      <alignment horizontal="center" vertical="center"/>
    </xf>
    <xf numFmtId="0" fontId="36" fillId="2" borderId="15" xfId="121" applyFont="1" applyFill="1" applyBorder="1" applyAlignment="1">
      <alignment horizontal="left" vertical="center"/>
    </xf>
    <xf numFmtId="0" fontId="25" fillId="2" borderId="13" xfId="121" applyFont="1" applyFill="1" applyBorder="1" applyAlignment="1">
      <alignment horizontal="center" vertical="center"/>
    </xf>
    <xf numFmtId="0" fontId="25" fillId="2" borderId="12" xfId="121" applyFont="1" applyFill="1" applyBorder="1" applyAlignment="1">
      <alignment horizontal="left" vertical="center"/>
    </xf>
    <xf numFmtId="0" fontId="25" fillId="2" borderId="22" xfId="121" applyFont="1" applyFill="1" applyBorder="1" applyAlignment="1">
      <alignment horizontal="center" vertical="center"/>
    </xf>
    <xf numFmtId="0" fontId="25" fillId="2" borderId="21" xfId="121" applyFont="1" applyFill="1" applyBorder="1" applyAlignment="1">
      <alignment horizontal="left" vertical="center"/>
    </xf>
    <xf numFmtId="165" fontId="23" fillId="2" borderId="0" xfId="113" applyNumberFormat="1" applyFont="1" applyFill="1" applyBorder="1"/>
    <xf numFmtId="0" fontId="26" fillId="2" borderId="34" xfId="113" applyFont="1" applyFill="1" applyBorder="1" applyAlignment="1">
      <alignment wrapText="1"/>
    </xf>
    <xf numFmtId="0" fontId="26" fillId="2" borderId="34" xfId="121" applyFont="1" applyFill="1" applyBorder="1" applyAlignment="1">
      <alignment horizontal="center" vertical="center"/>
    </xf>
    <xf numFmtId="0" fontId="26" fillId="2" borderId="33" xfId="121" applyFont="1" applyFill="1" applyBorder="1" applyAlignment="1">
      <alignment horizontal="left" vertical="center"/>
    </xf>
    <xf numFmtId="0" fontId="25" fillId="2" borderId="19" xfId="121" applyFont="1" applyFill="1" applyBorder="1" applyAlignment="1">
      <alignment horizontal="center" vertical="center"/>
    </xf>
    <xf numFmtId="0" fontId="36" fillId="2" borderId="0" xfId="113" applyFont="1" applyFill="1" applyBorder="1" applyAlignment="1">
      <alignment horizontal="justify" vertical="center"/>
    </xf>
    <xf numFmtId="4" fontId="44" fillId="2" borderId="17" xfId="113" applyNumberFormat="1" applyFont="1" applyFill="1" applyBorder="1" applyAlignment="1">
      <alignment horizontal="right" vertical="center" wrapText="1" readingOrder="1"/>
    </xf>
    <xf numFmtId="4" fontId="44" fillId="2" borderId="16" xfId="113" applyNumberFormat="1" applyFont="1" applyFill="1" applyBorder="1" applyAlignment="1">
      <alignment horizontal="right" vertical="center" wrapText="1" readingOrder="1"/>
    </xf>
    <xf numFmtId="4" fontId="43" fillId="2" borderId="26" xfId="113" applyNumberFormat="1" applyFont="1" applyFill="1" applyBorder="1" applyAlignment="1">
      <alignment horizontal="right" vertical="center" wrapText="1" readingOrder="1"/>
    </xf>
    <xf numFmtId="4" fontId="43" fillId="2" borderId="25" xfId="113" applyNumberFormat="1" applyFont="1" applyFill="1" applyBorder="1" applyAlignment="1">
      <alignment horizontal="right" vertical="center" wrapText="1" readingOrder="1"/>
    </xf>
    <xf numFmtId="4" fontId="32" fillId="2" borderId="0" xfId="113" applyNumberFormat="1" applyFont="1" applyFill="1" applyBorder="1" applyAlignment="1">
      <alignment vertical="top" wrapText="1" readingOrder="1"/>
    </xf>
    <xf numFmtId="0" fontId="29" fillId="2" borderId="0" xfId="113" applyNumberFormat="1" applyFont="1" applyFill="1" applyBorder="1" applyAlignment="1">
      <alignment horizontal="right" vertical="center" wrapText="1" readingOrder="1"/>
    </xf>
    <xf numFmtId="4" fontId="43" fillId="2" borderId="14" xfId="113" applyNumberFormat="1" applyFont="1" applyFill="1" applyBorder="1" applyAlignment="1">
      <alignment horizontal="right" vertical="center" wrapText="1" readingOrder="1"/>
    </xf>
    <xf numFmtId="4" fontId="43" fillId="2" borderId="13" xfId="113" applyNumberFormat="1" applyFont="1" applyFill="1" applyBorder="1" applyAlignment="1">
      <alignment horizontal="right" vertical="center" wrapText="1" readingOrder="1"/>
    </xf>
    <xf numFmtId="0" fontId="25" fillId="2" borderId="22" xfId="113" applyFont="1" applyFill="1" applyBorder="1" applyAlignment="1">
      <alignment horizontal="left" wrapText="1"/>
    </xf>
    <xf numFmtId="0" fontId="24" fillId="2" borderId="1" xfId="113" applyFont="1" applyFill="1" applyBorder="1"/>
    <xf numFmtId="0" fontId="23" fillId="2" borderId="28" xfId="113" applyFont="1" applyFill="1" applyBorder="1" applyAlignment="1">
      <alignment wrapText="1"/>
    </xf>
    <xf numFmtId="0" fontId="23" fillId="2" borderId="4" xfId="28" applyFont="1" applyFill="1" applyBorder="1" applyAlignment="1">
      <alignment horizontal="center"/>
    </xf>
    <xf numFmtId="0" fontId="23" fillId="2" borderId="0" xfId="28" applyFont="1" applyFill="1" applyBorder="1" applyAlignment="1">
      <alignment horizontal="center"/>
    </xf>
    <xf numFmtId="0" fontId="23" fillId="2" borderId="5" xfId="28" applyFont="1" applyFill="1" applyBorder="1" applyAlignment="1">
      <alignment horizontal="center"/>
    </xf>
    <xf numFmtId="0" fontId="23" fillId="2" borderId="1" xfId="28" applyFont="1" applyFill="1" applyBorder="1" applyAlignment="1">
      <alignment horizontal="center"/>
    </xf>
    <xf numFmtId="0" fontId="23" fillId="2" borderId="2" xfId="28" applyFont="1" applyFill="1" applyBorder="1" applyAlignment="1">
      <alignment horizontal="center"/>
    </xf>
    <xf numFmtId="0" fontId="23" fillId="2" borderId="3" xfId="28" applyFont="1" applyFill="1" applyBorder="1" applyAlignment="1">
      <alignment horizontal="center"/>
    </xf>
    <xf numFmtId="0" fontId="25" fillId="2" borderId="30" xfId="28" applyFont="1" applyFill="1" applyBorder="1" applyAlignment="1">
      <alignment horizontal="left"/>
    </xf>
    <xf numFmtId="0" fontId="25" fillId="2" borderId="31" xfId="28" applyFont="1" applyFill="1" applyBorder="1" applyAlignment="1">
      <alignment horizontal="left"/>
    </xf>
    <xf numFmtId="0" fontId="25" fillId="2" borderId="32" xfId="28" applyFont="1" applyFill="1" applyBorder="1" applyAlignment="1">
      <alignment horizontal="left"/>
    </xf>
    <xf numFmtId="0" fontId="23" fillId="2" borderId="1" xfId="31" applyFont="1" applyFill="1" applyBorder="1" applyAlignment="1">
      <alignment horizontal="center"/>
    </xf>
    <xf numFmtId="0" fontId="23" fillId="2" borderId="2" xfId="31" applyFont="1" applyFill="1" applyBorder="1" applyAlignment="1">
      <alignment horizontal="center"/>
    </xf>
    <xf numFmtId="0" fontId="23" fillId="2" borderId="3" xfId="31" applyFont="1" applyFill="1" applyBorder="1" applyAlignment="1">
      <alignment horizontal="center"/>
    </xf>
    <xf numFmtId="0" fontId="23" fillId="2" borderId="4" xfId="31" applyFont="1" applyFill="1" applyBorder="1" applyAlignment="1">
      <alignment horizontal="center"/>
    </xf>
    <xf numFmtId="0" fontId="23" fillId="2" borderId="0" xfId="31" applyFont="1" applyFill="1" applyBorder="1" applyAlignment="1">
      <alignment horizontal="center"/>
    </xf>
    <xf numFmtId="0" fontId="23" fillId="2" borderId="5" xfId="31" applyFont="1" applyFill="1" applyBorder="1" applyAlignment="1">
      <alignment horizontal="center"/>
    </xf>
    <xf numFmtId="0" fontId="25" fillId="2" borderId="30" xfId="31" applyFont="1" applyFill="1" applyBorder="1" applyAlignment="1">
      <alignment horizontal="left"/>
    </xf>
    <xf numFmtId="0" fontId="25" fillId="2" borderId="31" xfId="31" applyFont="1" applyFill="1" applyBorder="1" applyAlignment="1">
      <alignment horizontal="left"/>
    </xf>
    <xf numFmtId="0" fontId="25" fillId="2" borderId="32" xfId="31" applyFont="1" applyFill="1" applyBorder="1" applyAlignment="1">
      <alignment horizontal="left"/>
    </xf>
    <xf numFmtId="0" fontId="23" fillId="2" borderId="4" xfId="34" applyFont="1" applyFill="1" applyBorder="1" applyAlignment="1">
      <alignment horizontal="center"/>
    </xf>
    <xf numFmtId="0" fontId="23" fillId="2" borderId="0" xfId="34" applyFont="1" applyFill="1" applyBorder="1" applyAlignment="1">
      <alignment horizontal="center"/>
    </xf>
    <xf numFmtId="0" fontId="23" fillId="2" borderId="5" xfId="34" applyFont="1" applyFill="1" applyBorder="1" applyAlignment="1">
      <alignment horizontal="center"/>
    </xf>
    <xf numFmtId="0" fontId="23" fillId="2" borderId="1" xfId="34" applyFont="1" applyFill="1" applyBorder="1" applyAlignment="1">
      <alignment horizontal="center"/>
    </xf>
    <xf numFmtId="0" fontId="23" fillId="2" borderId="2" xfId="34" applyFont="1" applyFill="1" applyBorder="1" applyAlignment="1">
      <alignment horizontal="center"/>
    </xf>
    <xf numFmtId="0" fontId="23" fillId="2" borderId="3" xfId="34" applyFont="1" applyFill="1" applyBorder="1" applyAlignment="1">
      <alignment horizontal="center"/>
    </xf>
    <xf numFmtId="0" fontId="25" fillId="2" borderId="30" xfId="34" applyFont="1" applyFill="1" applyBorder="1" applyAlignment="1">
      <alignment horizontal="left"/>
    </xf>
    <xf numFmtId="0" fontId="25" fillId="2" borderId="31" xfId="34" applyFont="1" applyFill="1" applyBorder="1" applyAlignment="1">
      <alignment horizontal="left"/>
    </xf>
    <xf numFmtId="0" fontId="25" fillId="2" borderId="32" xfId="34" applyFont="1" applyFill="1" applyBorder="1" applyAlignment="1">
      <alignment horizontal="left"/>
    </xf>
    <xf numFmtId="0" fontId="24" fillId="2" borderId="4" xfId="39" applyFont="1" applyFill="1" applyBorder="1" applyAlignment="1">
      <alignment horizontal="center"/>
    </xf>
    <xf numFmtId="0" fontId="24" fillId="2" borderId="0" xfId="39" applyFont="1" applyFill="1" applyBorder="1" applyAlignment="1">
      <alignment horizontal="center"/>
    </xf>
    <xf numFmtId="0" fontId="24" fillId="2" borderId="5" xfId="39" applyFont="1" applyFill="1" applyBorder="1" applyAlignment="1">
      <alignment horizontal="center"/>
    </xf>
    <xf numFmtId="0" fontId="24" fillId="2" borderId="1" xfId="39" applyFont="1" applyFill="1" applyBorder="1" applyAlignment="1">
      <alignment horizontal="center"/>
    </xf>
    <xf numFmtId="0" fontId="24" fillId="2" borderId="2" xfId="39" applyFont="1" applyFill="1" applyBorder="1" applyAlignment="1">
      <alignment horizontal="center"/>
    </xf>
    <xf numFmtId="0" fontId="24" fillId="2" borderId="3" xfId="39" applyFont="1" applyFill="1" applyBorder="1" applyAlignment="1">
      <alignment horizontal="center"/>
    </xf>
    <xf numFmtId="0" fontId="25" fillId="2" borderId="30" xfId="39" applyFont="1" applyFill="1" applyBorder="1" applyAlignment="1">
      <alignment horizontal="left"/>
    </xf>
    <xf numFmtId="0" fontId="25" fillId="2" borderId="31" xfId="39" applyFont="1" applyFill="1" applyBorder="1" applyAlignment="1">
      <alignment horizontal="left"/>
    </xf>
    <xf numFmtId="0" fontId="25" fillId="2" borderId="44" xfId="39" applyFont="1" applyFill="1" applyBorder="1" applyAlignment="1">
      <alignment horizontal="left"/>
    </xf>
    <xf numFmtId="0" fontId="25" fillId="2" borderId="32" xfId="39" applyFont="1" applyFill="1" applyBorder="1" applyAlignment="1">
      <alignment horizontal="left"/>
    </xf>
    <xf numFmtId="0" fontId="24" fillId="2" borderId="4" xfId="46" applyFont="1" applyFill="1" applyBorder="1" applyAlignment="1">
      <alignment horizontal="center"/>
    </xf>
    <xf numFmtId="0" fontId="24" fillId="2" borderId="0" xfId="46" applyFont="1" applyFill="1" applyBorder="1" applyAlignment="1">
      <alignment horizontal="center"/>
    </xf>
    <xf numFmtId="0" fontId="24" fillId="2" borderId="5" xfId="46" applyFont="1" applyFill="1" applyBorder="1" applyAlignment="1">
      <alignment horizontal="center"/>
    </xf>
    <xf numFmtId="0" fontId="24" fillId="2" borderId="1" xfId="46" applyFont="1" applyFill="1" applyBorder="1" applyAlignment="1">
      <alignment horizontal="center"/>
    </xf>
    <xf numFmtId="0" fontId="24" fillId="2" borderId="2" xfId="46" applyFont="1" applyFill="1" applyBorder="1" applyAlignment="1">
      <alignment horizontal="center"/>
    </xf>
    <xf numFmtId="0" fontId="24" fillId="2" borderId="3" xfId="46" applyFont="1" applyFill="1" applyBorder="1" applyAlignment="1">
      <alignment horizontal="center"/>
    </xf>
    <xf numFmtId="0" fontId="25" fillId="2" borderId="30" xfId="46" applyFont="1" applyFill="1" applyBorder="1" applyAlignment="1">
      <alignment horizontal="left"/>
    </xf>
    <xf numFmtId="0" fontId="25" fillId="2" borderId="31" xfId="46" applyFont="1" applyFill="1" applyBorder="1" applyAlignment="1">
      <alignment horizontal="left"/>
    </xf>
    <xf numFmtId="0" fontId="25" fillId="2" borderId="44" xfId="46" applyFont="1" applyFill="1" applyBorder="1" applyAlignment="1">
      <alignment horizontal="left"/>
    </xf>
    <xf numFmtId="0" fontId="25" fillId="2" borderId="32" xfId="46" applyFont="1" applyFill="1" applyBorder="1" applyAlignment="1">
      <alignment horizontal="left"/>
    </xf>
    <xf numFmtId="0" fontId="24" fillId="2" borderId="1" xfId="53" applyFont="1" applyFill="1" applyBorder="1" applyAlignment="1">
      <alignment horizontal="center"/>
    </xf>
    <xf numFmtId="0" fontId="24" fillId="2" borderId="2" xfId="53" applyFont="1" applyFill="1" applyBorder="1" applyAlignment="1">
      <alignment horizontal="center"/>
    </xf>
    <xf numFmtId="0" fontId="24" fillId="2" borderId="3" xfId="53" applyFont="1" applyFill="1" applyBorder="1" applyAlignment="1">
      <alignment horizontal="center"/>
    </xf>
    <xf numFmtId="0" fontId="24" fillId="2" borderId="4" xfId="53" applyFont="1" applyFill="1" applyBorder="1" applyAlignment="1">
      <alignment horizontal="center"/>
    </xf>
    <xf numFmtId="0" fontId="24" fillId="2" borderId="0" xfId="53" applyFont="1" applyFill="1" applyBorder="1" applyAlignment="1">
      <alignment horizontal="center"/>
    </xf>
    <xf numFmtId="0" fontId="24" fillId="2" borderId="5" xfId="53" applyFont="1" applyFill="1" applyBorder="1" applyAlignment="1">
      <alignment horizontal="center"/>
    </xf>
    <xf numFmtId="0" fontId="24" fillId="2" borderId="30" xfId="53" applyFont="1" applyFill="1" applyBorder="1" applyAlignment="1">
      <alignment horizontal="left"/>
    </xf>
    <xf numFmtId="0" fontId="24" fillId="2" borderId="31" xfId="53" applyFont="1" applyFill="1" applyBorder="1" applyAlignment="1">
      <alignment horizontal="left"/>
    </xf>
    <xf numFmtId="0" fontId="24" fillId="2" borderId="44" xfId="53" applyFont="1" applyFill="1" applyBorder="1" applyAlignment="1">
      <alignment horizontal="left"/>
    </xf>
    <xf numFmtId="0" fontId="24" fillId="2" borderId="32" xfId="53" applyFont="1" applyFill="1" applyBorder="1" applyAlignment="1">
      <alignment horizontal="left"/>
    </xf>
    <xf numFmtId="0" fontId="23" fillId="2" borderId="4" xfId="53" applyFont="1" applyFill="1" applyBorder="1" applyAlignment="1">
      <alignment horizontal="left" vertical="center" wrapText="1"/>
    </xf>
    <xf numFmtId="0" fontId="23" fillId="2" borderId="0" xfId="53" applyFont="1" applyFill="1" applyBorder="1" applyAlignment="1">
      <alignment horizontal="left" vertical="center" wrapText="1"/>
    </xf>
    <xf numFmtId="0" fontId="23" fillId="2" borderId="5" xfId="53" applyFont="1" applyFill="1" applyBorder="1" applyAlignment="1">
      <alignment horizontal="left" vertical="center" wrapText="1"/>
    </xf>
    <xf numFmtId="0" fontId="24" fillId="0" borderId="4" xfId="53" applyFont="1" applyFill="1" applyBorder="1" applyAlignment="1">
      <alignment horizontal="center"/>
    </xf>
    <xf numFmtId="0" fontId="24" fillId="0" borderId="0" xfId="53" applyFont="1" applyFill="1" applyBorder="1" applyAlignment="1">
      <alignment horizontal="center"/>
    </xf>
    <xf numFmtId="0" fontId="24" fillId="0" borderId="5" xfId="53" applyFont="1" applyFill="1" applyBorder="1" applyAlignment="1">
      <alignment horizontal="center"/>
    </xf>
    <xf numFmtId="0" fontId="24" fillId="0" borderId="1" xfId="53" applyFont="1" applyFill="1" applyBorder="1" applyAlignment="1">
      <alignment horizontal="center"/>
    </xf>
    <xf numFmtId="0" fontId="24" fillId="0" borderId="2" xfId="53" applyFont="1" applyFill="1" applyBorder="1" applyAlignment="1">
      <alignment horizontal="center"/>
    </xf>
    <xf numFmtId="0" fontId="24" fillId="0" borderId="3" xfId="53" applyFont="1" applyFill="1" applyBorder="1" applyAlignment="1">
      <alignment horizontal="center"/>
    </xf>
    <xf numFmtId="0" fontId="25" fillId="2" borderId="30" xfId="60" applyFont="1" applyFill="1" applyBorder="1" applyAlignment="1">
      <alignment horizontal="left"/>
    </xf>
    <xf numFmtId="0" fontId="25" fillId="2" borderId="31" xfId="60" applyFont="1" applyFill="1" applyBorder="1" applyAlignment="1">
      <alignment horizontal="left"/>
    </xf>
    <xf numFmtId="0" fontId="25" fillId="2" borderId="44" xfId="60" applyFont="1" applyFill="1" applyBorder="1" applyAlignment="1">
      <alignment horizontal="left"/>
    </xf>
    <xf numFmtId="0" fontId="25" fillId="2" borderId="32" xfId="60" applyFont="1" applyFill="1" applyBorder="1" applyAlignment="1">
      <alignment horizontal="left"/>
    </xf>
    <xf numFmtId="0" fontId="24" fillId="2" borderId="4" xfId="60" applyFont="1" applyFill="1" applyBorder="1" applyAlignment="1">
      <alignment horizontal="center"/>
    </xf>
    <xf numFmtId="0" fontId="24" fillId="2" borderId="0" xfId="60" applyFont="1" applyFill="1" applyBorder="1" applyAlignment="1">
      <alignment horizontal="center"/>
    </xf>
    <xf numFmtId="0" fontId="24" fillId="2" borderId="5" xfId="60" applyFont="1" applyFill="1" applyBorder="1" applyAlignment="1">
      <alignment horizontal="center"/>
    </xf>
    <xf numFmtId="0" fontId="24" fillId="2" borderId="1" xfId="60" applyFont="1" applyFill="1" applyBorder="1" applyAlignment="1">
      <alignment horizontal="center"/>
    </xf>
    <xf numFmtId="0" fontId="24" fillId="2" borderId="2" xfId="60" applyFont="1" applyFill="1" applyBorder="1" applyAlignment="1">
      <alignment horizontal="center"/>
    </xf>
    <xf numFmtId="0" fontId="24" fillId="2" borderId="3" xfId="60" applyFont="1" applyFill="1" applyBorder="1" applyAlignment="1">
      <alignment horizontal="center"/>
    </xf>
    <xf numFmtId="0" fontId="24" fillId="2" borderId="1" xfId="70" applyFont="1" applyFill="1" applyBorder="1" applyAlignment="1">
      <alignment horizontal="center"/>
    </xf>
    <xf numFmtId="0" fontId="24" fillId="2" borderId="2" xfId="70" applyFont="1" applyFill="1" applyBorder="1" applyAlignment="1">
      <alignment horizontal="center"/>
    </xf>
    <xf numFmtId="0" fontId="24" fillId="2" borderId="3" xfId="70" applyFont="1" applyFill="1" applyBorder="1" applyAlignment="1">
      <alignment horizontal="center"/>
    </xf>
    <xf numFmtId="0" fontId="24" fillId="2" borderId="4" xfId="70" applyFont="1" applyFill="1" applyBorder="1" applyAlignment="1">
      <alignment horizontal="center"/>
    </xf>
    <xf numFmtId="0" fontId="24" fillId="2" borderId="0" xfId="70" applyFont="1" applyFill="1" applyBorder="1" applyAlignment="1">
      <alignment horizontal="center"/>
    </xf>
    <xf numFmtId="0" fontId="24" fillId="2" borderId="5" xfId="70" applyFont="1" applyFill="1" applyBorder="1" applyAlignment="1">
      <alignment horizontal="center"/>
    </xf>
    <xf numFmtId="0" fontId="25" fillId="2" borderId="30" xfId="70" applyFont="1" applyFill="1" applyBorder="1" applyAlignment="1">
      <alignment horizontal="left"/>
    </xf>
    <xf numFmtId="0" fontId="25" fillId="2" borderId="31" xfId="70" applyFont="1" applyFill="1" applyBorder="1" applyAlignment="1">
      <alignment horizontal="left"/>
    </xf>
    <xf numFmtId="0" fontId="25" fillId="2" borderId="44" xfId="70" applyFont="1" applyFill="1" applyBorder="1" applyAlignment="1">
      <alignment horizontal="left"/>
    </xf>
    <xf numFmtId="0" fontId="25" fillId="2" borderId="32" xfId="70" applyFont="1" applyFill="1" applyBorder="1" applyAlignment="1">
      <alignment horizontal="left"/>
    </xf>
    <xf numFmtId="0" fontId="24" fillId="2" borderId="4" xfId="83" applyFont="1" applyFill="1" applyBorder="1" applyAlignment="1">
      <alignment horizontal="center"/>
    </xf>
    <xf numFmtId="0" fontId="24" fillId="2" borderId="0" xfId="83" applyFont="1" applyFill="1" applyBorder="1" applyAlignment="1">
      <alignment horizontal="center"/>
    </xf>
    <xf numFmtId="0" fontId="24" fillId="2" borderId="5" xfId="83" applyFont="1" applyFill="1" applyBorder="1" applyAlignment="1">
      <alignment horizontal="center"/>
    </xf>
    <xf numFmtId="0" fontId="25" fillId="2" borderId="30" xfId="83" applyFont="1" applyFill="1" applyBorder="1" applyAlignment="1">
      <alignment horizontal="left"/>
    </xf>
    <xf numFmtId="0" fontId="25" fillId="2" borderId="31" xfId="83" applyFont="1" applyFill="1" applyBorder="1" applyAlignment="1">
      <alignment horizontal="left"/>
    </xf>
    <xf numFmtId="0" fontId="25" fillId="2" borderId="44" xfId="83" applyFont="1" applyFill="1" applyBorder="1" applyAlignment="1">
      <alignment horizontal="left"/>
    </xf>
    <xf numFmtId="0" fontId="25" fillId="2" borderId="32" xfId="83" applyFont="1" applyFill="1" applyBorder="1" applyAlignment="1">
      <alignment horizontal="left"/>
    </xf>
    <xf numFmtId="0" fontId="23" fillId="2" borderId="4" xfId="89" applyFont="1" applyFill="1" applyBorder="1" applyAlignment="1">
      <alignment horizontal="left" vertical="center" wrapText="1"/>
    </xf>
    <xf numFmtId="0" fontId="23" fillId="2" borderId="0" xfId="89" applyFont="1" applyFill="1" applyBorder="1" applyAlignment="1">
      <alignment horizontal="left" vertical="center" wrapText="1"/>
    </xf>
    <xf numFmtId="0" fontId="23" fillId="2" borderId="5" xfId="89" applyFont="1" applyFill="1" applyBorder="1" applyAlignment="1">
      <alignment horizontal="left" vertical="center" wrapText="1"/>
    </xf>
    <xf numFmtId="0" fontId="24" fillId="2" borderId="1" xfId="83" applyFont="1" applyFill="1" applyBorder="1" applyAlignment="1">
      <alignment horizontal="center"/>
    </xf>
    <xf numFmtId="0" fontId="24" fillId="2" borderId="2" xfId="83" applyFont="1" applyFill="1" applyBorder="1" applyAlignment="1">
      <alignment horizontal="center"/>
    </xf>
    <xf numFmtId="0" fontId="24" fillId="2" borderId="3" xfId="83" applyFont="1" applyFill="1" applyBorder="1" applyAlignment="1">
      <alignment horizontal="center"/>
    </xf>
    <xf numFmtId="0" fontId="24" fillId="2" borderId="4" xfId="93" applyFont="1" applyFill="1" applyBorder="1" applyAlignment="1">
      <alignment horizontal="center"/>
    </xf>
    <xf numFmtId="0" fontId="24" fillId="2" borderId="0" xfId="93" applyFont="1" applyFill="1" applyBorder="1" applyAlignment="1">
      <alignment horizontal="center"/>
    </xf>
    <xf numFmtId="0" fontId="24" fillId="2" borderId="5" xfId="93" applyFont="1" applyFill="1" applyBorder="1" applyAlignment="1">
      <alignment horizontal="center"/>
    </xf>
    <xf numFmtId="0" fontId="24" fillId="2" borderId="1" xfId="93" applyFont="1" applyFill="1" applyBorder="1" applyAlignment="1">
      <alignment horizontal="center"/>
    </xf>
    <xf numFmtId="0" fontId="24" fillId="2" borderId="2" xfId="93" applyFont="1" applyFill="1" applyBorder="1" applyAlignment="1">
      <alignment horizontal="center"/>
    </xf>
    <xf numFmtId="0" fontId="24" fillId="2" borderId="3" xfId="93" applyFont="1" applyFill="1" applyBorder="1" applyAlignment="1">
      <alignment horizontal="center"/>
    </xf>
    <xf numFmtId="0" fontId="23" fillId="2" borderId="4" xfId="99" applyFont="1" applyFill="1" applyBorder="1" applyAlignment="1">
      <alignment horizontal="left" vertical="center" wrapText="1"/>
    </xf>
    <xf numFmtId="0" fontId="23" fillId="2" borderId="0" xfId="99" applyFont="1" applyFill="1" applyBorder="1" applyAlignment="1">
      <alignment horizontal="left" vertical="center" wrapText="1"/>
    </xf>
    <xf numFmtId="0" fontId="23" fillId="2" borderId="5" xfId="99" applyFont="1" applyFill="1" applyBorder="1" applyAlignment="1">
      <alignment horizontal="left" vertical="center" wrapText="1"/>
    </xf>
    <xf numFmtId="0" fontId="25" fillId="2" borderId="30" xfId="93" applyFont="1" applyFill="1" applyBorder="1" applyAlignment="1">
      <alignment horizontal="left"/>
    </xf>
    <xf numFmtId="0" fontId="25" fillId="2" borderId="31" xfId="93" applyFont="1" applyFill="1" applyBorder="1" applyAlignment="1">
      <alignment horizontal="left"/>
    </xf>
    <xf numFmtId="0" fontId="25" fillId="2" borderId="44" xfId="93" applyFont="1" applyFill="1" applyBorder="1" applyAlignment="1">
      <alignment horizontal="left"/>
    </xf>
    <xf numFmtId="0" fontId="25" fillId="2" borderId="32" xfId="93" applyFont="1" applyFill="1" applyBorder="1" applyAlignment="1">
      <alignment horizontal="left"/>
    </xf>
    <xf numFmtId="0" fontId="24" fillId="2" borderId="1" xfId="103" applyFont="1" applyFill="1" applyBorder="1" applyAlignment="1">
      <alignment horizontal="center"/>
    </xf>
    <xf numFmtId="0" fontId="24" fillId="2" borderId="2" xfId="103" applyFont="1" applyFill="1" applyBorder="1" applyAlignment="1">
      <alignment horizontal="center"/>
    </xf>
    <xf numFmtId="0" fontId="24" fillId="2" borderId="3" xfId="103" applyFont="1" applyFill="1" applyBorder="1" applyAlignment="1">
      <alignment horizontal="center"/>
    </xf>
    <xf numFmtId="0" fontId="24" fillId="2" borderId="4" xfId="103" applyFont="1" applyFill="1" applyBorder="1" applyAlignment="1">
      <alignment horizontal="center"/>
    </xf>
    <xf numFmtId="0" fontId="24" fillId="2" borderId="0" xfId="103" applyFont="1" applyFill="1" applyBorder="1" applyAlignment="1">
      <alignment horizontal="center"/>
    </xf>
    <xf numFmtId="0" fontId="24" fillId="2" borderId="5" xfId="103" applyFont="1" applyFill="1" applyBorder="1" applyAlignment="1">
      <alignment horizontal="center"/>
    </xf>
    <xf numFmtId="0" fontId="25" fillId="2" borderId="30" xfId="103" applyFont="1" applyFill="1" applyBorder="1" applyAlignment="1">
      <alignment horizontal="left"/>
    </xf>
    <xf numFmtId="0" fontId="25" fillId="2" borderId="31" xfId="103" applyFont="1" applyFill="1" applyBorder="1" applyAlignment="1">
      <alignment horizontal="left"/>
    </xf>
    <xf numFmtId="0" fontId="25" fillId="2" borderId="44" xfId="103" applyFont="1" applyFill="1" applyBorder="1" applyAlignment="1">
      <alignment horizontal="left"/>
    </xf>
    <xf numFmtId="0" fontId="25" fillId="2" borderId="32" xfId="103" applyFont="1" applyFill="1" applyBorder="1" applyAlignment="1">
      <alignment horizontal="left"/>
    </xf>
    <xf numFmtId="0" fontId="23" fillId="2" borderId="4" xfId="109" applyFont="1" applyFill="1" applyBorder="1" applyAlignment="1">
      <alignment horizontal="left" vertical="center" wrapText="1"/>
    </xf>
    <xf numFmtId="0" fontId="23" fillId="2" borderId="0" xfId="109" applyFont="1" applyFill="1" applyBorder="1" applyAlignment="1">
      <alignment horizontal="left" vertical="center" wrapText="1"/>
    </xf>
    <xf numFmtId="0" fontId="23" fillId="2" borderId="5" xfId="109" applyFont="1" applyFill="1" applyBorder="1" applyAlignment="1">
      <alignment horizontal="left" vertical="center" wrapText="1"/>
    </xf>
    <xf numFmtId="0" fontId="24" fillId="2" borderId="1" xfId="113" applyFont="1" applyFill="1" applyBorder="1" applyAlignment="1">
      <alignment horizontal="center"/>
    </xf>
    <xf numFmtId="0" fontId="24" fillId="2" borderId="2" xfId="113" applyFont="1" applyFill="1" applyBorder="1" applyAlignment="1">
      <alignment horizontal="center"/>
    </xf>
    <xf numFmtId="0" fontId="24" fillId="2" borderId="3" xfId="113" applyFont="1" applyFill="1" applyBorder="1" applyAlignment="1">
      <alignment horizontal="center"/>
    </xf>
    <xf numFmtId="0" fontId="24" fillId="2" borderId="4" xfId="113" applyFont="1" applyFill="1" applyBorder="1" applyAlignment="1">
      <alignment horizontal="center"/>
    </xf>
    <xf numFmtId="0" fontId="24" fillId="2" borderId="0" xfId="113" applyFont="1" applyFill="1" applyBorder="1" applyAlignment="1">
      <alignment horizontal="center"/>
    </xf>
    <xf numFmtId="0" fontId="24" fillId="2" borderId="5" xfId="113" applyFont="1" applyFill="1" applyBorder="1" applyAlignment="1">
      <alignment horizontal="center"/>
    </xf>
    <xf numFmtId="0" fontId="25" fillId="2" borderId="30" xfId="113" applyFont="1" applyFill="1" applyBorder="1" applyAlignment="1">
      <alignment horizontal="left"/>
    </xf>
    <xf numFmtId="0" fontId="25" fillId="2" borderId="31" xfId="113" applyFont="1" applyFill="1" applyBorder="1" applyAlignment="1">
      <alignment horizontal="left"/>
    </xf>
    <xf numFmtId="0" fontId="25" fillId="2" borderId="44" xfId="113" applyFont="1" applyFill="1" applyBorder="1" applyAlignment="1">
      <alignment horizontal="left"/>
    </xf>
    <xf numFmtId="0" fontId="25" fillId="2" borderId="32" xfId="113" applyFont="1" applyFill="1" applyBorder="1" applyAlignment="1">
      <alignment horizontal="left"/>
    </xf>
    <xf numFmtId="0" fontId="23" fillId="2" borderId="4" xfId="118" applyFont="1" applyFill="1" applyBorder="1" applyAlignment="1">
      <alignment horizontal="left" vertical="center" wrapText="1"/>
    </xf>
    <xf numFmtId="0" fontId="23" fillId="2" borderId="0" xfId="118" applyFont="1" applyFill="1" applyBorder="1" applyAlignment="1">
      <alignment horizontal="left" vertical="center" wrapText="1"/>
    </xf>
    <xf numFmtId="0" fontId="23" fillId="2" borderId="5" xfId="118" applyFont="1" applyFill="1" applyBorder="1" applyAlignment="1">
      <alignment horizontal="left" vertical="center" wrapText="1"/>
    </xf>
    <xf numFmtId="0" fontId="25" fillId="2" borderId="9" xfId="28" applyFont="1" applyFill="1" applyBorder="1" applyAlignment="1">
      <alignment horizontal="left"/>
    </xf>
    <xf numFmtId="0" fontId="25" fillId="2" borderId="10" xfId="28" applyFont="1" applyFill="1" applyBorder="1" applyAlignment="1">
      <alignment horizontal="left"/>
    </xf>
    <xf numFmtId="0" fontId="24" fillId="2" borderId="27" xfId="28" applyFont="1" applyFill="1" applyBorder="1" applyAlignment="1">
      <alignment horizontal="left"/>
    </xf>
    <xf numFmtId="0" fontId="24" fillId="2" borderId="28" xfId="28" applyFont="1" applyFill="1" applyBorder="1" applyAlignment="1">
      <alignment horizontal="left"/>
    </xf>
    <xf numFmtId="0" fontId="24" fillId="2" borderId="29" xfId="28" applyFont="1" applyFill="1" applyBorder="1" applyAlignment="1">
      <alignment horizontal="left"/>
    </xf>
    <xf numFmtId="0" fontId="24" fillId="2" borderId="6" xfId="28" applyFont="1" applyFill="1" applyBorder="1" applyAlignment="1">
      <alignment horizontal="left"/>
    </xf>
    <xf numFmtId="0" fontId="24" fillId="2" borderId="7" xfId="28" applyFont="1" applyFill="1" applyBorder="1" applyAlignment="1">
      <alignment horizontal="left"/>
    </xf>
    <xf numFmtId="0" fontId="24" fillId="2" borderId="8" xfId="28" applyFont="1" applyFill="1" applyBorder="1" applyAlignment="1">
      <alignment horizontal="left"/>
    </xf>
    <xf numFmtId="0" fontId="25" fillId="2" borderId="9" xfId="31" applyFont="1" applyFill="1" applyBorder="1" applyAlignment="1">
      <alignment horizontal="left"/>
    </xf>
    <xf numFmtId="0" fontId="25" fillId="2" borderId="10" xfId="31" applyFont="1" applyFill="1" applyBorder="1" applyAlignment="1">
      <alignment horizontal="left"/>
    </xf>
    <xf numFmtId="0" fontId="24" fillId="2" borderId="27" xfId="31" applyFont="1" applyFill="1" applyBorder="1" applyAlignment="1">
      <alignment horizontal="left"/>
    </xf>
    <xf numFmtId="0" fontId="24" fillId="2" borderId="28" xfId="31" applyFont="1" applyFill="1" applyBorder="1" applyAlignment="1">
      <alignment horizontal="left"/>
    </xf>
    <xf numFmtId="0" fontId="24" fillId="2" borderId="29" xfId="31" applyFont="1" applyFill="1" applyBorder="1" applyAlignment="1">
      <alignment horizontal="left"/>
    </xf>
    <xf numFmtId="0" fontId="24" fillId="2" borderId="6" xfId="31" applyFont="1" applyFill="1" applyBorder="1" applyAlignment="1">
      <alignment horizontal="left"/>
    </xf>
    <xf numFmtId="0" fontId="24" fillId="2" borderId="7" xfId="31" applyFont="1" applyFill="1" applyBorder="1" applyAlignment="1">
      <alignment horizontal="left"/>
    </xf>
    <xf numFmtId="0" fontId="24" fillId="2" borderId="8" xfId="31" applyFont="1" applyFill="1" applyBorder="1" applyAlignment="1">
      <alignment horizontal="left"/>
    </xf>
    <xf numFmtId="0" fontId="25" fillId="2" borderId="9" xfId="36" applyFont="1" applyFill="1" applyBorder="1" applyAlignment="1">
      <alignment horizontal="left"/>
    </xf>
    <xf numFmtId="0" fontId="25" fillId="2" borderId="10" xfId="36" applyFont="1" applyFill="1" applyBorder="1" applyAlignment="1">
      <alignment horizontal="left"/>
    </xf>
    <xf numFmtId="0" fontId="23" fillId="2" borderId="4" xfId="36" applyFont="1" applyFill="1" applyBorder="1" applyAlignment="1">
      <alignment horizontal="center"/>
    </xf>
    <xf numFmtId="0" fontId="23" fillId="2" borderId="0" xfId="36" applyFont="1" applyFill="1" applyBorder="1" applyAlignment="1">
      <alignment horizontal="center"/>
    </xf>
    <xf numFmtId="0" fontId="23" fillId="2" borderId="5" xfId="36" applyFont="1" applyFill="1" applyBorder="1" applyAlignment="1">
      <alignment horizontal="center"/>
    </xf>
    <xf numFmtId="0" fontId="24" fillId="2" borderId="27" xfId="36" applyFont="1" applyFill="1" applyBorder="1" applyAlignment="1">
      <alignment horizontal="left"/>
    </xf>
    <xf numFmtId="0" fontId="24" fillId="2" borderId="28" xfId="36" applyFont="1" applyFill="1" applyBorder="1" applyAlignment="1">
      <alignment horizontal="left"/>
    </xf>
    <xf numFmtId="0" fontId="24" fillId="2" borderId="29" xfId="36" applyFont="1" applyFill="1" applyBorder="1" applyAlignment="1">
      <alignment horizontal="left"/>
    </xf>
    <xf numFmtId="0" fontId="23" fillId="2" borderId="1" xfId="36" applyFont="1" applyFill="1" applyBorder="1" applyAlignment="1">
      <alignment horizontal="center"/>
    </xf>
    <xf numFmtId="0" fontId="23" fillId="2" borderId="2" xfId="36" applyFont="1" applyFill="1" applyBorder="1" applyAlignment="1">
      <alignment horizontal="center"/>
    </xf>
    <xf numFmtId="0" fontId="23" fillId="2" borderId="3" xfId="36" applyFont="1" applyFill="1" applyBorder="1" applyAlignment="1">
      <alignment horizontal="center"/>
    </xf>
    <xf numFmtId="0" fontId="24" fillId="2" borderId="6" xfId="36" applyFont="1" applyFill="1" applyBorder="1" applyAlignment="1">
      <alignment horizontal="left"/>
    </xf>
    <xf numFmtId="0" fontId="24" fillId="2" borderId="7" xfId="36" applyFont="1" applyFill="1" applyBorder="1" applyAlignment="1">
      <alignment horizontal="left"/>
    </xf>
    <xf numFmtId="0" fontId="24" fillId="2" borderId="8" xfId="36" applyFont="1" applyFill="1" applyBorder="1" applyAlignment="1">
      <alignment horizontal="left"/>
    </xf>
    <xf numFmtId="0" fontId="25" fillId="2" borderId="9" xfId="42" applyFont="1" applyFill="1" applyBorder="1" applyAlignment="1">
      <alignment horizontal="left"/>
    </xf>
    <xf numFmtId="0" fontId="25" fillId="2" borderId="10" xfId="42" applyFont="1" applyFill="1" applyBorder="1" applyAlignment="1">
      <alignment horizontal="left"/>
    </xf>
    <xf numFmtId="0" fontId="28" fillId="0" borderId="0" xfId="42" applyFont="1" applyFill="1" applyBorder="1" applyAlignment="1">
      <alignment horizontal="left"/>
    </xf>
    <xf numFmtId="0" fontId="24" fillId="2" borderId="4" xfId="42" applyFont="1" applyFill="1" applyBorder="1" applyAlignment="1">
      <alignment horizontal="center"/>
    </xf>
    <xf numFmtId="0" fontId="24" fillId="2" borderId="0" xfId="42" applyFont="1" applyFill="1" applyBorder="1" applyAlignment="1">
      <alignment horizontal="center"/>
    </xf>
    <xf numFmtId="0" fontId="24" fillId="2" borderId="5" xfId="42" applyFont="1" applyFill="1" applyBorder="1" applyAlignment="1">
      <alignment horizontal="center"/>
    </xf>
    <xf numFmtId="0" fontId="24" fillId="2" borderId="27" xfId="42" applyFont="1" applyFill="1" applyBorder="1" applyAlignment="1">
      <alignment horizontal="left"/>
    </xf>
    <xf numFmtId="0" fontId="24" fillId="2" borderId="28" xfId="42" applyFont="1" applyFill="1" applyBorder="1" applyAlignment="1">
      <alignment horizontal="left"/>
    </xf>
    <xf numFmtId="0" fontId="24" fillId="2" borderId="29" xfId="42" applyFont="1" applyFill="1" applyBorder="1" applyAlignment="1">
      <alignment horizontal="left"/>
    </xf>
    <xf numFmtId="0" fontId="24" fillId="2" borderId="1" xfId="42" applyFont="1" applyFill="1" applyBorder="1" applyAlignment="1">
      <alignment horizontal="center"/>
    </xf>
    <xf numFmtId="0" fontId="24" fillId="2" borderId="2" xfId="42" applyFont="1" applyFill="1" applyBorder="1" applyAlignment="1">
      <alignment horizontal="center"/>
    </xf>
    <xf numFmtId="0" fontId="24" fillId="2" borderId="3" xfId="42" applyFont="1" applyFill="1" applyBorder="1" applyAlignment="1">
      <alignment horizontal="center"/>
    </xf>
    <xf numFmtId="0" fontId="24" fillId="2" borderId="6" xfId="42" applyFont="1" applyFill="1" applyBorder="1" applyAlignment="1">
      <alignment horizontal="left"/>
    </xf>
    <xf numFmtId="0" fontId="24" fillId="2" borderId="7" xfId="42" applyFont="1" applyFill="1" applyBorder="1" applyAlignment="1">
      <alignment horizontal="left"/>
    </xf>
    <xf numFmtId="0" fontId="24" fillId="2" borderId="8" xfId="42" applyFont="1" applyFill="1" applyBorder="1" applyAlignment="1">
      <alignment horizontal="left"/>
    </xf>
    <xf numFmtId="0" fontId="25" fillId="2" borderId="9" xfId="50" applyFont="1" applyFill="1" applyBorder="1" applyAlignment="1">
      <alignment horizontal="left"/>
    </xf>
    <xf numFmtId="0" fontId="25" fillId="2" borderId="10" xfId="50" applyFont="1" applyFill="1" applyBorder="1" applyAlignment="1">
      <alignment horizontal="left"/>
    </xf>
    <xf numFmtId="0" fontId="28" fillId="2" borderId="0" xfId="50" applyFont="1" applyFill="1" applyBorder="1" applyAlignment="1">
      <alignment horizontal="left"/>
    </xf>
    <xf numFmtId="0" fontId="24" fillId="2" borderId="4" xfId="50" applyFont="1" applyFill="1" applyBorder="1" applyAlignment="1">
      <alignment horizontal="center"/>
    </xf>
    <xf numFmtId="0" fontId="24" fillId="2" borderId="0" xfId="50" applyFont="1" applyFill="1" applyBorder="1" applyAlignment="1">
      <alignment horizontal="center"/>
    </xf>
    <xf numFmtId="0" fontId="24" fillId="2" borderId="5" xfId="50" applyFont="1" applyFill="1" applyBorder="1" applyAlignment="1">
      <alignment horizontal="center"/>
    </xf>
    <xf numFmtId="0" fontId="24" fillId="2" borderId="27" xfId="50" applyFont="1" applyFill="1" applyBorder="1" applyAlignment="1">
      <alignment horizontal="left"/>
    </xf>
    <xf numFmtId="0" fontId="24" fillId="2" borderId="28" xfId="50" applyFont="1" applyFill="1" applyBorder="1" applyAlignment="1">
      <alignment horizontal="left"/>
    </xf>
    <xf numFmtId="0" fontId="24" fillId="2" borderId="29" xfId="50" applyFont="1" applyFill="1" applyBorder="1" applyAlignment="1">
      <alignment horizontal="left"/>
    </xf>
    <xf numFmtId="0" fontId="24" fillId="2" borderId="1" xfId="50" applyFont="1" applyFill="1" applyBorder="1" applyAlignment="1">
      <alignment horizontal="center"/>
    </xf>
    <xf numFmtId="0" fontId="24" fillId="2" borderId="2" xfId="50" applyFont="1" applyFill="1" applyBorder="1" applyAlignment="1">
      <alignment horizontal="center"/>
    </xf>
    <xf numFmtId="0" fontId="24" fillId="2" borderId="3" xfId="50" applyFont="1" applyFill="1" applyBorder="1" applyAlignment="1">
      <alignment horizontal="center"/>
    </xf>
    <xf numFmtId="0" fontId="24" fillId="2" borderId="6" xfId="50" applyFont="1" applyFill="1" applyBorder="1" applyAlignment="1">
      <alignment horizontal="left"/>
    </xf>
    <xf numFmtId="0" fontId="24" fillId="2" borderId="7" xfId="50" applyFont="1" applyFill="1" applyBorder="1" applyAlignment="1">
      <alignment horizontal="left"/>
    </xf>
    <xf numFmtId="0" fontId="24" fillId="2" borderId="8" xfId="50" applyFont="1" applyFill="1" applyBorder="1" applyAlignment="1">
      <alignment horizontal="left"/>
    </xf>
    <xf numFmtId="0" fontId="25" fillId="2" borderId="9" xfId="57" applyFont="1" applyFill="1" applyBorder="1" applyAlignment="1">
      <alignment horizontal="left"/>
    </xf>
    <xf numFmtId="0" fontId="25" fillId="2" borderId="10" xfId="57" applyFont="1" applyFill="1" applyBorder="1" applyAlignment="1">
      <alignment horizontal="left"/>
    </xf>
    <xf numFmtId="0" fontId="28" fillId="2" borderId="0" xfId="57" applyFont="1" applyFill="1" applyBorder="1" applyAlignment="1">
      <alignment horizontal="left"/>
    </xf>
    <xf numFmtId="0" fontId="24" fillId="0" borderId="4" xfId="57" applyFont="1" applyFill="1" applyBorder="1" applyAlignment="1">
      <alignment horizontal="center"/>
    </xf>
    <xf numFmtId="0" fontId="24" fillId="0" borderId="0" xfId="57" applyFont="1" applyFill="1" applyBorder="1" applyAlignment="1">
      <alignment horizontal="center"/>
    </xf>
    <xf numFmtId="0" fontId="24" fillId="0" borderId="5" xfId="57" applyFont="1" applyFill="1" applyBorder="1" applyAlignment="1">
      <alignment horizontal="center"/>
    </xf>
    <xf numFmtId="0" fontId="24" fillId="0" borderId="27" xfId="57" applyFont="1" applyFill="1" applyBorder="1" applyAlignment="1">
      <alignment horizontal="left"/>
    </xf>
    <xf numFmtId="0" fontId="24" fillId="0" borderId="28" xfId="57" applyFont="1" applyFill="1" applyBorder="1" applyAlignment="1">
      <alignment horizontal="left"/>
    </xf>
    <xf numFmtId="0" fontId="24" fillId="0" borderId="29" xfId="57" applyFont="1" applyFill="1" applyBorder="1" applyAlignment="1">
      <alignment horizontal="left"/>
    </xf>
    <xf numFmtId="0" fontId="24" fillId="2" borderId="1" xfId="57" applyFont="1" applyFill="1" applyBorder="1" applyAlignment="1">
      <alignment horizontal="center"/>
    </xf>
    <xf numFmtId="0" fontId="24" fillId="2" borderId="2" xfId="57" applyFont="1" applyFill="1" applyBorder="1" applyAlignment="1">
      <alignment horizontal="center"/>
    </xf>
    <xf numFmtId="0" fontId="24" fillId="2" borderId="3" xfId="57" applyFont="1" applyFill="1" applyBorder="1" applyAlignment="1">
      <alignment horizontal="center"/>
    </xf>
    <xf numFmtId="0" fontId="24" fillId="2" borderId="4" xfId="57" applyFont="1" applyFill="1" applyBorder="1" applyAlignment="1">
      <alignment horizontal="center"/>
    </xf>
    <xf numFmtId="0" fontId="24" fillId="2" borderId="0" xfId="57" applyFont="1" applyFill="1" applyBorder="1" applyAlignment="1">
      <alignment horizontal="center"/>
    </xf>
    <xf numFmtId="0" fontId="24" fillId="2" borderId="5" xfId="57" applyFont="1" applyFill="1" applyBorder="1" applyAlignment="1">
      <alignment horizontal="center"/>
    </xf>
    <xf numFmtId="0" fontId="24" fillId="2" borderId="6" xfId="57" applyFont="1" applyFill="1" applyBorder="1" applyAlignment="1">
      <alignment horizontal="left"/>
    </xf>
    <xf numFmtId="0" fontId="24" fillId="2" borderId="7" xfId="57" applyFont="1" applyFill="1" applyBorder="1" applyAlignment="1">
      <alignment horizontal="left"/>
    </xf>
    <xf numFmtId="0" fontId="24" fillId="2" borderId="8" xfId="57" applyFont="1" applyFill="1" applyBorder="1" applyAlignment="1">
      <alignment horizontal="left"/>
    </xf>
    <xf numFmtId="0" fontId="25" fillId="2" borderId="9" xfId="67" applyFont="1" applyFill="1" applyBorder="1" applyAlignment="1">
      <alignment horizontal="left"/>
    </xf>
    <xf numFmtId="0" fontId="25" fillId="2" borderId="10" xfId="67" applyFont="1" applyFill="1" applyBorder="1" applyAlignment="1">
      <alignment horizontal="left"/>
    </xf>
    <xf numFmtId="0" fontId="28" fillId="2" borderId="0" xfId="67" applyFont="1" applyFill="1" applyBorder="1" applyAlignment="1">
      <alignment horizontal="left"/>
    </xf>
    <xf numFmtId="0" fontId="24" fillId="2" borderId="4" xfId="67" applyFont="1" applyFill="1" applyBorder="1" applyAlignment="1">
      <alignment horizontal="center"/>
    </xf>
    <xf numFmtId="0" fontId="24" fillId="2" borderId="0" xfId="67" applyFont="1" applyFill="1" applyBorder="1" applyAlignment="1">
      <alignment horizontal="center"/>
    </xf>
    <xf numFmtId="0" fontId="24" fillId="2" borderId="5" xfId="67" applyFont="1" applyFill="1" applyBorder="1" applyAlignment="1">
      <alignment horizontal="center"/>
    </xf>
    <xf numFmtId="0" fontId="24" fillId="2" borderId="27" xfId="67" applyFont="1" applyFill="1" applyBorder="1" applyAlignment="1">
      <alignment horizontal="left"/>
    </xf>
    <xf numFmtId="0" fontId="24" fillId="2" borderId="28" xfId="67" applyFont="1" applyFill="1" applyBorder="1" applyAlignment="1">
      <alignment horizontal="left"/>
    </xf>
    <xf numFmtId="0" fontId="24" fillId="2" borderId="29" xfId="67" applyFont="1" applyFill="1" applyBorder="1" applyAlignment="1">
      <alignment horizontal="left"/>
    </xf>
    <xf numFmtId="0" fontId="24" fillId="2" borderId="1" xfId="67" applyFont="1" applyFill="1" applyBorder="1" applyAlignment="1">
      <alignment horizontal="center"/>
    </xf>
    <xf numFmtId="0" fontId="24" fillId="2" borderId="2" xfId="67" applyFont="1" applyFill="1" applyBorder="1" applyAlignment="1">
      <alignment horizontal="center"/>
    </xf>
    <xf numFmtId="0" fontId="24" fillId="2" borderId="3" xfId="67" applyFont="1" applyFill="1" applyBorder="1" applyAlignment="1">
      <alignment horizontal="center"/>
    </xf>
    <xf numFmtId="0" fontId="24" fillId="2" borderId="6" xfId="67" applyFont="1" applyFill="1" applyBorder="1" applyAlignment="1">
      <alignment horizontal="left"/>
    </xf>
    <xf numFmtId="0" fontId="24" fillId="2" borderId="7" xfId="67" applyFont="1" applyFill="1" applyBorder="1" applyAlignment="1">
      <alignment horizontal="left"/>
    </xf>
    <xf numFmtId="0" fontId="24" fillId="2" borderId="8" xfId="67" applyFont="1" applyFill="1" applyBorder="1" applyAlignment="1">
      <alignment horizontal="left"/>
    </xf>
    <xf numFmtId="0" fontId="25" fillId="2" borderId="9" xfId="77" applyFont="1" applyFill="1" applyBorder="1" applyAlignment="1">
      <alignment horizontal="left"/>
    </xf>
    <xf numFmtId="0" fontId="25" fillId="2" borderId="10" xfId="77" applyFont="1" applyFill="1" applyBorder="1" applyAlignment="1">
      <alignment horizontal="left"/>
    </xf>
    <xf numFmtId="0" fontId="28" fillId="2" borderId="0" xfId="77" applyFont="1" applyFill="1" applyBorder="1" applyAlignment="1">
      <alignment horizontal="left"/>
    </xf>
    <xf numFmtId="0" fontId="24" fillId="2" borderId="4" xfId="77" applyFont="1" applyFill="1" applyBorder="1" applyAlignment="1">
      <alignment horizontal="center"/>
    </xf>
    <xf numFmtId="0" fontId="24" fillId="2" borderId="0" xfId="77" applyFont="1" applyFill="1" applyBorder="1" applyAlignment="1">
      <alignment horizontal="center"/>
    </xf>
    <xf numFmtId="0" fontId="24" fillId="2" borderId="5" xfId="77" applyFont="1" applyFill="1" applyBorder="1" applyAlignment="1">
      <alignment horizontal="center"/>
    </xf>
    <xf numFmtId="0" fontId="24" fillId="2" borderId="27" xfId="77" applyFont="1" applyFill="1" applyBorder="1" applyAlignment="1">
      <alignment horizontal="left"/>
    </xf>
    <xf numFmtId="0" fontId="24" fillId="2" borderId="28" xfId="77" applyFont="1" applyFill="1" applyBorder="1" applyAlignment="1">
      <alignment horizontal="left"/>
    </xf>
    <xf numFmtId="0" fontId="24" fillId="2" borderId="29" xfId="77" applyFont="1" applyFill="1" applyBorder="1" applyAlignment="1">
      <alignment horizontal="left"/>
    </xf>
    <xf numFmtId="0" fontId="24" fillId="2" borderId="1" xfId="77" applyFont="1" applyFill="1" applyBorder="1" applyAlignment="1">
      <alignment horizontal="center"/>
    </xf>
    <xf numFmtId="0" fontId="24" fillId="2" borderId="2" xfId="77" applyFont="1" applyFill="1" applyBorder="1" applyAlignment="1">
      <alignment horizontal="center"/>
    </xf>
    <xf numFmtId="0" fontId="24" fillId="2" borderId="3" xfId="77" applyFont="1" applyFill="1" applyBorder="1" applyAlignment="1">
      <alignment horizontal="center"/>
    </xf>
    <xf numFmtId="0" fontId="24" fillId="2" borderId="6" xfId="77" applyFont="1" applyFill="1" applyBorder="1" applyAlignment="1">
      <alignment horizontal="left"/>
    </xf>
    <xf numFmtId="0" fontId="24" fillId="2" borderId="7" xfId="77" applyFont="1" applyFill="1" applyBorder="1" applyAlignment="1">
      <alignment horizontal="left"/>
    </xf>
    <xf numFmtId="0" fontId="24" fillId="2" borderId="8" xfId="77" applyFont="1" applyFill="1" applyBorder="1" applyAlignment="1">
      <alignment horizontal="left"/>
    </xf>
    <xf numFmtId="0" fontId="25" fillId="2" borderId="9" xfId="90" applyFont="1" applyFill="1" applyBorder="1" applyAlignment="1">
      <alignment horizontal="left"/>
    </xf>
    <xf numFmtId="0" fontId="25" fillId="2" borderId="10" xfId="90" applyFont="1" applyFill="1" applyBorder="1" applyAlignment="1">
      <alignment horizontal="left"/>
    </xf>
    <xf numFmtId="0" fontId="28" fillId="2" borderId="0" xfId="90" applyFont="1" applyFill="1" applyBorder="1" applyAlignment="1">
      <alignment horizontal="left"/>
    </xf>
    <xf numFmtId="0" fontId="24" fillId="2" borderId="4" xfId="90" applyFont="1" applyFill="1" applyBorder="1" applyAlignment="1">
      <alignment horizontal="center"/>
    </xf>
    <xf numFmtId="0" fontId="24" fillId="2" borderId="0" xfId="90" applyFont="1" applyFill="1" applyBorder="1" applyAlignment="1">
      <alignment horizontal="center"/>
    </xf>
    <xf numFmtId="0" fontId="24" fillId="2" borderId="5" xfId="90" applyFont="1" applyFill="1" applyBorder="1" applyAlignment="1">
      <alignment horizontal="center"/>
    </xf>
    <xf numFmtId="0" fontId="24" fillId="2" borderId="27" xfId="90" applyFont="1" applyFill="1" applyBorder="1" applyAlignment="1">
      <alignment horizontal="left"/>
    </xf>
    <xf numFmtId="0" fontId="24" fillId="2" borderId="28" xfId="90" applyFont="1" applyFill="1" applyBorder="1" applyAlignment="1">
      <alignment horizontal="left"/>
    </xf>
    <xf numFmtId="0" fontId="24" fillId="2" borderId="29" xfId="90" applyFont="1" applyFill="1" applyBorder="1" applyAlignment="1">
      <alignment horizontal="left"/>
    </xf>
    <xf numFmtId="0" fontId="24" fillId="2" borderId="1" xfId="90" applyFont="1" applyFill="1" applyBorder="1" applyAlignment="1">
      <alignment horizontal="center"/>
    </xf>
    <xf numFmtId="0" fontId="24" fillId="2" borderId="2" xfId="90" applyFont="1" applyFill="1" applyBorder="1" applyAlignment="1">
      <alignment horizontal="center"/>
    </xf>
    <xf numFmtId="0" fontId="24" fillId="2" borderId="3" xfId="90" applyFont="1" applyFill="1" applyBorder="1" applyAlignment="1">
      <alignment horizontal="center"/>
    </xf>
    <xf numFmtId="0" fontId="24" fillId="2" borderId="6" xfId="90" applyFont="1" applyFill="1" applyBorder="1" applyAlignment="1">
      <alignment horizontal="left"/>
    </xf>
    <xf numFmtId="0" fontId="24" fillId="2" borderId="7" xfId="90" applyFont="1" applyFill="1" applyBorder="1" applyAlignment="1">
      <alignment horizontal="left"/>
    </xf>
    <xf numFmtId="0" fontId="24" fillId="2" borderId="8" xfId="90" applyFont="1" applyFill="1" applyBorder="1" applyAlignment="1">
      <alignment horizontal="left"/>
    </xf>
    <xf numFmtId="0" fontId="25" fillId="2" borderId="9" xfId="100" applyFont="1" applyFill="1" applyBorder="1" applyAlignment="1">
      <alignment horizontal="left"/>
    </xf>
    <xf numFmtId="0" fontId="25" fillId="2" borderId="10" xfId="100" applyFont="1" applyFill="1" applyBorder="1" applyAlignment="1">
      <alignment horizontal="left"/>
    </xf>
    <xf numFmtId="0" fontId="28" fillId="2" borderId="0" xfId="100" applyFont="1" applyFill="1" applyBorder="1" applyAlignment="1">
      <alignment horizontal="left"/>
    </xf>
    <xf numFmtId="0" fontId="24" fillId="2" borderId="4" xfId="100" applyFont="1" applyFill="1" applyBorder="1" applyAlignment="1">
      <alignment horizontal="center"/>
    </xf>
    <xf numFmtId="0" fontId="24" fillId="2" borderId="0" xfId="100" applyFont="1" applyFill="1" applyBorder="1" applyAlignment="1">
      <alignment horizontal="center"/>
    </xf>
    <xf numFmtId="0" fontId="24" fillId="2" borderId="5" xfId="100" applyFont="1" applyFill="1" applyBorder="1" applyAlignment="1">
      <alignment horizontal="center"/>
    </xf>
    <xf numFmtId="0" fontId="24" fillId="2" borderId="27" xfId="100" applyFont="1" applyFill="1" applyBorder="1" applyAlignment="1">
      <alignment horizontal="left"/>
    </xf>
    <xf numFmtId="0" fontId="24" fillId="2" borderId="28" xfId="100" applyFont="1" applyFill="1" applyBorder="1" applyAlignment="1">
      <alignment horizontal="left"/>
    </xf>
    <xf numFmtId="0" fontId="24" fillId="2" borderId="29" xfId="100" applyFont="1" applyFill="1" applyBorder="1" applyAlignment="1">
      <alignment horizontal="left"/>
    </xf>
    <xf numFmtId="0" fontId="24" fillId="2" borderId="1" xfId="100" applyFont="1" applyFill="1" applyBorder="1" applyAlignment="1">
      <alignment horizontal="center"/>
    </xf>
    <xf numFmtId="0" fontId="24" fillId="2" borderId="2" xfId="100" applyFont="1" applyFill="1" applyBorder="1" applyAlignment="1">
      <alignment horizontal="center"/>
    </xf>
    <xf numFmtId="0" fontId="24" fillId="2" borderId="3" xfId="100" applyFont="1" applyFill="1" applyBorder="1" applyAlignment="1">
      <alignment horizontal="center"/>
    </xf>
    <xf numFmtId="0" fontId="24" fillId="2" borderId="6" xfId="100" applyFont="1" applyFill="1" applyBorder="1" applyAlignment="1">
      <alignment horizontal="left"/>
    </xf>
    <xf numFmtId="0" fontId="24" fillId="2" borderId="7" xfId="100" applyFont="1" applyFill="1" applyBorder="1" applyAlignment="1">
      <alignment horizontal="left"/>
    </xf>
    <xf numFmtId="0" fontId="24" fillId="2" borderId="8" xfId="100" applyFont="1" applyFill="1" applyBorder="1" applyAlignment="1">
      <alignment horizontal="left"/>
    </xf>
    <xf numFmtId="0" fontId="25" fillId="2" borderId="9" xfId="107" applyFont="1" applyFill="1" applyBorder="1" applyAlignment="1">
      <alignment horizontal="left"/>
    </xf>
    <xf numFmtId="0" fontId="25" fillId="2" borderId="10" xfId="107" applyFont="1" applyFill="1" applyBorder="1" applyAlignment="1">
      <alignment horizontal="left"/>
    </xf>
    <xf numFmtId="0" fontId="28" fillId="2" borderId="0" xfId="107" applyFont="1" applyFill="1" applyBorder="1" applyAlignment="1">
      <alignment horizontal="left"/>
    </xf>
    <xf numFmtId="0" fontId="24" fillId="2" borderId="4" xfId="107" applyFont="1" applyFill="1" applyBorder="1" applyAlignment="1">
      <alignment horizontal="center"/>
    </xf>
    <xf numFmtId="0" fontId="24" fillId="2" borderId="0" xfId="107" applyFont="1" applyFill="1" applyBorder="1" applyAlignment="1">
      <alignment horizontal="center"/>
    </xf>
    <xf numFmtId="0" fontId="24" fillId="2" borderId="5" xfId="107" applyFont="1" applyFill="1" applyBorder="1" applyAlignment="1">
      <alignment horizontal="center"/>
    </xf>
    <xf numFmtId="0" fontId="24" fillId="2" borderId="27" xfId="107" applyFont="1" applyFill="1" applyBorder="1" applyAlignment="1">
      <alignment horizontal="left"/>
    </xf>
    <xf numFmtId="0" fontId="24" fillId="2" borderId="28" xfId="107" applyFont="1" applyFill="1" applyBorder="1" applyAlignment="1">
      <alignment horizontal="left"/>
    </xf>
    <xf numFmtId="0" fontId="24" fillId="2" borderId="29" xfId="107" applyFont="1" applyFill="1" applyBorder="1" applyAlignment="1">
      <alignment horizontal="left"/>
    </xf>
    <xf numFmtId="0" fontId="24" fillId="2" borderId="1" xfId="107" applyFont="1" applyFill="1" applyBorder="1" applyAlignment="1">
      <alignment horizontal="center"/>
    </xf>
    <xf numFmtId="0" fontId="24" fillId="2" borderId="2" xfId="107" applyFont="1" applyFill="1" applyBorder="1" applyAlignment="1">
      <alignment horizontal="center"/>
    </xf>
    <xf numFmtId="0" fontId="24" fillId="2" borderId="3" xfId="107" applyFont="1" applyFill="1" applyBorder="1" applyAlignment="1">
      <alignment horizontal="center"/>
    </xf>
    <xf numFmtId="0" fontId="24" fillId="2" borderId="6" xfId="107" applyFont="1" applyFill="1" applyBorder="1" applyAlignment="1">
      <alignment horizontal="left"/>
    </xf>
    <xf numFmtId="0" fontId="24" fillId="2" borderId="7" xfId="107" applyFont="1" applyFill="1" applyBorder="1" applyAlignment="1">
      <alignment horizontal="left"/>
    </xf>
    <xf numFmtId="0" fontId="24" fillId="2" borderId="8" xfId="107" applyFont="1" applyFill="1" applyBorder="1" applyAlignment="1">
      <alignment horizontal="left"/>
    </xf>
    <xf numFmtId="0" fontId="25" fillId="2" borderId="9" xfId="113" applyFont="1" applyFill="1" applyBorder="1" applyAlignment="1">
      <alignment horizontal="left"/>
    </xf>
    <xf numFmtId="0" fontId="25" fillId="2" borderId="10" xfId="113" applyFont="1" applyFill="1" applyBorder="1" applyAlignment="1">
      <alignment horizontal="left"/>
    </xf>
    <xf numFmtId="0" fontId="28" fillId="2" borderId="0" xfId="113" applyFont="1" applyFill="1" applyBorder="1" applyAlignment="1">
      <alignment horizontal="left"/>
    </xf>
    <xf numFmtId="0" fontId="24" fillId="2" borderId="27" xfId="113" applyFont="1" applyFill="1" applyBorder="1" applyAlignment="1">
      <alignment horizontal="left"/>
    </xf>
    <xf numFmtId="0" fontId="24" fillId="2" borderId="28" xfId="113" applyFont="1" applyFill="1" applyBorder="1" applyAlignment="1">
      <alignment horizontal="left"/>
    </xf>
    <xf numFmtId="0" fontId="24" fillId="2" borderId="29" xfId="113" applyFont="1" applyFill="1" applyBorder="1" applyAlignment="1">
      <alignment horizontal="left"/>
    </xf>
    <xf numFmtId="0" fontId="24" fillId="2" borderId="6" xfId="113" applyFont="1" applyFill="1" applyBorder="1" applyAlignment="1">
      <alignment horizontal="left"/>
    </xf>
    <xf numFmtId="0" fontId="24" fillId="2" borderId="7" xfId="113" applyFont="1" applyFill="1" applyBorder="1" applyAlignment="1">
      <alignment horizontal="left"/>
    </xf>
    <xf numFmtId="0" fontId="24" fillId="2" borderId="8" xfId="113" applyFont="1" applyFill="1" applyBorder="1" applyAlignment="1">
      <alignment horizontal="left"/>
    </xf>
    <xf numFmtId="0" fontId="25" fillId="2" borderId="11" xfId="28" applyFont="1" applyFill="1" applyBorder="1" applyAlignment="1">
      <alignment horizontal="left"/>
    </xf>
    <xf numFmtId="0" fontId="25" fillId="2" borderId="11" xfId="31" applyFont="1" applyFill="1" applyBorder="1" applyAlignment="1">
      <alignment horizontal="left"/>
    </xf>
    <xf numFmtId="0" fontId="25" fillId="2" borderId="11" xfId="36" applyFont="1" applyFill="1" applyBorder="1" applyAlignment="1">
      <alignment horizontal="left"/>
    </xf>
    <xf numFmtId="0" fontId="25" fillId="2" borderId="11" xfId="42" applyFont="1" applyFill="1" applyBorder="1" applyAlignment="1">
      <alignment horizontal="left"/>
    </xf>
    <xf numFmtId="0" fontId="23" fillId="2" borderId="1" xfId="42" applyFont="1" applyFill="1" applyBorder="1" applyAlignment="1">
      <alignment horizontal="center"/>
    </xf>
    <xf numFmtId="0" fontId="23" fillId="2" borderId="2" xfId="42" applyFont="1" applyFill="1" applyBorder="1" applyAlignment="1">
      <alignment horizontal="center"/>
    </xf>
    <xf numFmtId="0" fontId="23" fillId="2" borderId="3" xfId="42" applyFont="1" applyFill="1" applyBorder="1" applyAlignment="1">
      <alignment horizontal="center"/>
    </xf>
    <xf numFmtId="0" fontId="23" fillId="2" borderId="1" xfId="50" applyFont="1" applyFill="1" applyBorder="1" applyAlignment="1">
      <alignment horizontal="center"/>
    </xf>
    <xf numFmtId="0" fontId="23" fillId="2" borderId="2" xfId="50" applyFont="1" applyFill="1" applyBorder="1" applyAlignment="1">
      <alignment horizontal="center"/>
    </xf>
    <xf numFmtId="0" fontId="23" fillId="2" borderId="3" xfId="50" applyFont="1" applyFill="1" applyBorder="1" applyAlignment="1">
      <alignment horizontal="center"/>
    </xf>
    <xf numFmtId="0" fontId="25" fillId="2" borderId="11" xfId="50" applyFont="1" applyFill="1" applyBorder="1" applyAlignment="1">
      <alignment horizontal="left"/>
    </xf>
    <xf numFmtId="0" fontId="25" fillId="2" borderId="11" xfId="57" applyFont="1" applyFill="1" applyBorder="1" applyAlignment="1">
      <alignment horizontal="left"/>
    </xf>
    <xf numFmtId="0" fontId="23" fillId="2" borderId="1" xfId="57" applyFont="1" applyFill="1" applyBorder="1" applyAlignment="1">
      <alignment horizontal="center"/>
    </xf>
    <xf numFmtId="0" fontId="23" fillId="2" borderId="2" xfId="57" applyFont="1" applyFill="1" applyBorder="1" applyAlignment="1">
      <alignment horizontal="center"/>
    </xf>
    <xf numFmtId="0" fontId="23" fillId="2" borderId="3" xfId="57" applyFont="1" applyFill="1" applyBorder="1" applyAlignment="1">
      <alignment horizontal="center"/>
    </xf>
    <xf numFmtId="0" fontId="25" fillId="2" borderId="11" xfId="67" applyFont="1" applyFill="1" applyBorder="1" applyAlignment="1">
      <alignment horizontal="left"/>
    </xf>
    <xf numFmtId="0" fontId="23" fillId="2" borderId="1" xfId="67" applyFont="1" applyFill="1" applyBorder="1" applyAlignment="1">
      <alignment horizontal="center"/>
    </xf>
    <xf numFmtId="0" fontId="23" fillId="2" borderId="2" xfId="67" applyFont="1" applyFill="1" applyBorder="1" applyAlignment="1">
      <alignment horizontal="center"/>
    </xf>
    <xf numFmtId="0" fontId="23" fillId="2" borderId="3" xfId="67" applyFont="1" applyFill="1" applyBorder="1" applyAlignment="1">
      <alignment horizontal="center"/>
    </xf>
    <xf numFmtId="0" fontId="25" fillId="2" borderId="11" xfId="77" applyFont="1" applyFill="1" applyBorder="1" applyAlignment="1">
      <alignment horizontal="left"/>
    </xf>
    <xf numFmtId="0" fontId="23" fillId="2" borderId="1" xfId="77" applyFont="1" applyFill="1" applyBorder="1" applyAlignment="1">
      <alignment horizontal="center"/>
    </xf>
    <xf numFmtId="0" fontId="23" fillId="2" borderId="2" xfId="77" applyFont="1" applyFill="1" applyBorder="1" applyAlignment="1">
      <alignment horizontal="center"/>
    </xf>
    <xf numFmtId="0" fontId="23" fillId="2" borderId="3" xfId="77" applyFont="1" applyFill="1" applyBorder="1" applyAlignment="1">
      <alignment horizontal="center"/>
    </xf>
    <xf numFmtId="0" fontId="25" fillId="2" borderId="11" xfId="90" applyFont="1" applyFill="1" applyBorder="1" applyAlignment="1">
      <alignment horizontal="left"/>
    </xf>
    <xf numFmtId="0" fontId="23" fillId="2" borderId="1" xfId="90" applyFont="1" applyFill="1" applyBorder="1" applyAlignment="1">
      <alignment horizontal="center"/>
    </xf>
    <xf numFmtId="0" fontId="23" fillId="2" borderId="2" xfId="90" applyFont="1" applyFill="1" applyBorder="1" applyAlignment="1">
      <alignment horizontal="center"/>
    </xf>
    <xf numFmtId="0" fontId="23" fillId="2" borderId="3" xfId="90" applyFont="1" applyFill="1" applyBorder="1" applyAlignment="1">
      <alignment horizontal="center"/>
    </xf>
    <xf numFmtId="0" fontId="23" fillId="2" borderId="1" xfId="100" applyFont="1" applyFill="1" applyBorder="1" applyAlignment="1">
      <alignment horizontal="center"/>
    </xf>
    <xf numFmtId="0" fontId="23" fillId="2" borderId="2" xfId="100" applyFont="1" applyFill="1" applyBorder="1" applyAlignment="1">
      <alignment horizontal="center"/>
    </xf>
    <xf numFmtId="0" fontId="23" fillId="2" borderId="3" xfId="100" applyFont="1" applyFill="1" applyBorder="1" applyAlignment="1">
      <alignment horizontal="center"/>
    </xf>
    <xf numFmtId="0" fontId="25" fillId="2" borderId="11" xfId="100" applyFont="1" applyFill="1" applyBorder="1" applyAlignment="1">
      <alignment horizontal="left"/>
    </xf>
    <xf numFmtId="0" fontId="25" fillId="2" borderId="11" xfId="107" applyFont="1" applyFill="1" applyBorder="1" applyAlignment="1">
      <alignment horizontal="left"/>
    </xf>
    <xf numFmtId="0" fontId="23" fillId="2" borderId="1" xfId="107" applyFont="1" applyFill="1" applyBorder="1" applyAlignment="1">
      <alignment horizontal="center"/>
    </xf>
    <xf numFmtId="0" fontId="23" fillId="2" borderId="2" xfId="107" applyFont="1" applyFill="1" applyBorder="1" applyAlignment="1">
      <alignment horizontal="center"/>
    </xf>
    <xf numFmtId="0" fontId="23" fillId="2" borderId="3" xfId="107" applyFont="1" applyFill="1" applyBorder="1" applyAlignment="1">
      <alignment horizontal="center"/>
    </xf>
    <xf numFmtId="0" fontId="25" fillId="2" borderId="11" xfId="113" applyFont="1" applyFill="1" applyBorder="1" applyAlignment="1">
      <alignment horizontal="left"/>
    </xf>
    <xf numFmtId="0" fontId="23" fillId="2" borderId="1" xfId="113" applyFont="1" applyFill="1" applyBorder="1" applyAlignment="1">
      <alignment horizontal="center"/>
    </xf>
    <xf numFmtId="0" fontId="23" fillId="2" borderId="2" xfId="113" applyFont="1" applyFill="1" applyBorder="1" applyAlignment="1">
      <alignment horizontal="center"/>
    </xf>
    <xf numFmtId="0" fontId="23" fillId="2" borderId="3" xfId="113" applyFont="1" applyFill="1" applyBorder="1" applyAlignment="1">
      <alignment horizontal="center"/>
    </xf>
  </cellXfs>
  <cellStyles count="123">
    <cellStyle name="Millares" xfId="82" builtinId="3"/>
    <cellStyle name="Millares 10" xfId="24" xr:uid="{00000000-0005-0000-0000-000000000000}"/>
    <cellStyle name="Millares 11" xfId="27" xr:uid="{00000000-0005-0000-0000-000001000000}"/>
    <cellStyle name="Millares 11 10" xfId="108" xr:uid="{72B2805E-A8BA-41FF-A02B-EFFFEC5324ED}"/>
    <cellStyle name="Millares 11 11" xfId="116" xr:uid="{F8307081-3535-4D9D-A486-75AC22600275}"/>
    <cellStyle name="Millares 11 2" xfId="37" xr:uid="{00000000-0005-0000-0000-000002000000}"/>
    <cellStyle name="Millares 11 3" xfId="41" xr:uid="{00000000-0005-0000-0000-000003000000}"/>
    <cellStyle name="Millares 11 4" xfId="51" xr:uid="{00000000-0005-0000-0000-000004000000}"/>
    <cellStyle name="Millares 11 5" xfId="58" xr:uid="{00000000-0005-0000-0000-000005000000}"/>
    <cellStyle name="Millares 11 5 2" xfId="68" xr:uid="{00000000-0005-0000-0000-000006000000}"/>
    <cellStyle name="Millares 11 5 3" xfId="78" xr:uid="{00000000-0005-0000-0000-000007000000}"/>
    <cellStyle name="Millares 11 5 4" xfId="91" xr:uid="{E6A7DAFB-FAEF-4367-9283-685EDB469B5B}"/>
    <cellStyle name="Millares 11 5 5" xfId="101" xr:uid="{586F9832-4037-44ED-A5F9-5DF4BB6A2AE9}"/>
    <cellStyle name="Millares 11 5 6" xfId="111" xr:uid="{70259FEA-0EAC-42FF-A5C3-8498DA09C66C}"/>
    <cellStyle name="Millares 11 5 7" xfId="119" xr:uid="{3390FCF8-4AAF-4491-B522-760BC5C496FF}"/>
    <cellStyle name="Millares 11 6" xfId="65" xr:uid="{00000000-0005-0000-0000-000008000000}"/>
    <cellStyle name="Millares 11 7" xfId="75" xr:uid="{00000000-0005-0000-0000-000009000000}"/>
    <cellStyle name="Millares 11 8" xfId="88" xr:uid="{E68EB115-D2D1-47F5-B3DD-874858B6EF61}"/>
    <cellStyle name="Millares 11 9" xfId="98" xr:uid="{37A2BF8C-309F-4153-A8CF-CA6F61E9F48F}"/>
    <cellStyle name="Millares 12" xfId="29" xr:uid="{00000000-0005-0000-0000-00000A000000}"/>
    <cellStyle name="Millares 13" xfId="32" xr:uid="{00000000-0005-0000-0000-00000B000000}"/>
    <cellStyle name="Millares 14" xfId="35" xr:uid="{00000000-0005-0000-0000-00000C000000}"/>
    <cellStyle name="Millares 14 10" xfId="122" xr:uid="{A0AA05DB-91CB-4D12-A5E3-827E210D7898}"/>
    <cellStyle name="Millares 14 2" xfId="44" xr:uid="{00000000-0005-0000-0000-00000D000000}"/>
    <cellStyle name="Millares 14 3" xfId="49" xr:uid="{00000000-0005-0000-0000-00000E000000}"/>
    <cellStyle name="Millares 14 4" xfId="56" xr:uid="{00000000-0005-0000-0000-00000F000000}"/>
    <cellStyle name="Millares 14 5" xfId="63" xr:uid="{00000000-0005-0000-0000-000010000000}"/>
    <cellStyle name="Millares 14 6" xfId="73" xr:uid="{00000000-0005-0000-0000-000011000000}"/>
    <cellStyle name="Millares 14 7" xfId="86" xr:uid="{17173446-B700-476F-9B90-F879668AA38D}"/>
    <cellStyle name="Millares 14 8" xfId="96" xr:uid="{5D3B631D-C36C-4769-8C29-DC0A725BB1B8}"/>
    <cellStyle name="Millares 14 9" xfId="106" xr:uid="{F376D617-3F7F-4813-A853-A988E0F7C482}"/>
    <cellStyle name="Millares 15" xfId="40" xr:uid="{00000000-0005-0000-0000-000012000000}"/>
    <cellStyle name="Millares 16" xfId="47" xr:uid="{00000000-0005-0000-0000-000013000000}"/>
    <cellStyle name="Millares 17" xfId="54" xr:uid="{00000000-0005-0000-0000-000014000000}"/>
    <cellStyle name="Millares 18" xfId="61" xr:uid="{00000000-0005-0000-0000-000015000000}"/>
    <cellStyle name="Millares 19" xfId="71" xr:uid="{00000000-0005-0000-0000-000016000000}"/>
    <cellStyle name="Millares 2" xfId="2" xr:uid="{00000000-0005-0000-0000-000017000000}"/>
    <cellStyle name="Millares 20" xfId="84" xr:uid="{2E1AFB76-BB6C-49F3-8C0A-FD84E9E22CA1}"/>
    <cellStyle name="Millares 21" xfId="94" xr:uid="{E8751524-5598-436F-8BA7-FB5E4FE1EA31}"/>
    <cellStyle name="Millares 22" xfId="104" xr:uid="{2C786811-77E2-4988-B412-86B0208E8DB7}"/>
    <cellStyle name="Millares 23" xfId="114" xr:uid="{757FE2BD-D79B-4B68-958A-9F7BED60A5D1}"/>
    <cellStyle name="Millares 3" xfId="4" xr:uid="{00000000-0005-0000-0000-000018000000}"/>
    <cellStyle name="Millares 4" xfId="7" xr:uid="{00000000-0005-0000-0000-000019000000}"/>
    <cellStyle name="Millares 5" xfId="9" xr:uid="{00000000-0005-0000-0000-00001A000000}"/>
    <cellStyle name="Millares 6" xfId="12" xr:uid="{00000000-0005-0000-0000-00001B000000}"/>
    <cellStyle name="Millares 7" xfId="15" xr:uid="{00000000-0005-0000-0000-00001C000000}"/>
    <cellStyle name="Millares 8" xfId="18" xr:uid="{00000000-0005-0000-0000-00001D000000}"/>
    <cellStyle name="Millares 9" xfId="21" xr:uid="{00000000-0005-0000-0000-00001E000000}"/>
    <cellStyle name="Moneda 2" xfId="79" xr:uid="{00000000-0005-0000-0000-00001F000000}"/>
    <cellStyle name="Normal" xfId="0" builtinId="0"/>
    <cellStyle name="Normal 10" xfId="23" xr:uid="{00000000-0005-0000-0000-000021000000}"/>
    <cellStyle name="Normal 11" xfId="26" xr:uid="{00000000-0005-0000-0000-000022000000}"/>
    <cellStyle name="Normal 11 10" xfId="107" xr:uid="{D8714A7F-7A75-4A31-893D-B4370B63F036}"/>
    <cellStyle name="Normal 11 11" xfId="117" xr:uid="{1623A7D6-0E36-4B6C-A7FF-DA21296E3631}"/>
    <cellStyle name="Normal 11 2" xfId="36" xr:uid="{00000000-0005-0000-0000-000023000000}"/>
    <cellStyle name="Normal 11 3" xfId="42" xr:uid="{00000000-0005-0000-0000-000024000000}"/>
    <cellStyle name="Normal 11 4" xfId="50" xr:uid="{00000000-0005-0000-0000-000025000000}"/>
    <cellStyle name="Normal 11 5" xfId="57" xr:uid="{00000000-0005-0000-0000-000026000000}"/>
    <cellStyle name="Normal 11 5 2" xfId="67" xr:uid="{00000000-0005-0000-0000-000027000000}"/>
    <cellStyle name="Normal 11 5 3" xfId="77" xr:uid="{00000000-0005-0000-0000-000028000000}"/>
    <cellStyle name="Normal 11 5 4" xfId="90" xr:uid="{13266D86-E965-4507-9642-091F3D5E7978}"/>
    <cellStyle name="Normal 11 5 5" xfId="100" xr:uid="{05BA0667-1B37-4008-993A-1630F216A237}"/>
    <cellStyle name="Normal 11 5 6" xfId="110" xr:uid="{C0BDC2DD-4C61-4DB6-AB72-BEFE0636C5F6}"/>
    <cellStyle name="Normal 11 5 7" xfId="120" xr:uid="{463244BF-6457-4F50-ADD8-8355957228F6}"/>
    <cellStyle name="Normal 11 6" xfId="64" xr:uid="{00000000-0005-0000-0000-000029000000}"/>
    <cellStyle name="Normal 11 7" xfId="74" xr:uid="{00000000-0005-0000-0000-00002A000000}"/>
    <cellStyle name="Normal 11 8" xfId="87" xr:uid="{D73028AC-BE00-4A2A-B3DC-8DA8ADE5F460}"/>
    <cellStyle name="Normal 11 9" xfId="97" xr:uid="{93534DE0-658D-4D98-BE1D-4272F0A9DB6C}"/>
    <cellStyle name="Normal 12" xfId="28" xr:uid="{00000000-0005-0000-0000-00002B000000}"/>
    <cellStyle name="Normal 13" xfId="31" xr:uid="{00000000-0005-0000-0000-00002C000000}"/>
    <cellStyle name="Normal 14" xfId="34" xr:uid="{00000000-0005-0000-0000-00002D000000}"/>
    <cellStyle name="Normal 14 10" xfId="121" xr:uid="{19A3FFBA-FF87-4450-8412-435E270CCD8A}"/>
    <cellStyle name="Normal 14 2" xfId="43" xr:uid="{00000000-0005-0000-0000-00002E000000}"/>
    <cellStyle name="Normal 14 3" xfId="48" xr:uid="{00000000-0005-0000-0000-00002F000000}"/>
    <cellStyle name="Normal 14 4" xfId="55" xr:uid="{00000000-0005-0000-0000-000030000000}"/>
    <cellStyle name="Normal 14 5" xfId="62" xr:uid="{00000000-0005-0000-0000-000031000000}"/>
    <cellStyle name="Normal 14 6" xfId="72" xr:uid="{00000000-0005-0000-0000-000032000000}"/>
    <cellStyle name="Normal 14 7" xfId="85" xr:uid="{8B89A4D0-2315-4D70-BDC0-E7C060BFF966}"/>
    <cellStyle name="Normal 14 8" xfId="95" xr:uid="{4D91EC02-AED8-431E-B461-D529B6182744}"/>
    <cellStyle name="Normal 14 9" xfId="105" xr:uid="{7590C6B2-20C9-40AC-AD07-D8FCE2A5DBAC}"/>
    <cellStyle name="Normal 15" xfId="39" xr:uid="{00000000-0005-0000-0000-000033000000}"/>
    <cellStyle name="Normal 16" xfId="46" xr:uid="{00000000-0005-0000-0000-000034000000}"/>
    <cellStyle name="Normal 17" xfId="53" xr:uid="{00000000-0005-0000-0000-000035000000}"/>
    <cellStyle name="Normal 17 2" xfId="66" xr:uid="{00000000-0005-0000-0000-000036000000}"/>
    <cellStyle name="Normal 17 3" xfId="76" xr:uid="{00000000-0005-0000-0000-000037000000}"/>
    <cellStyle name="Normal 17 4" xfId="89" xr:uid="{38822161-279E-483E-A356-DC470743F506}"/>
    <cellStyle name="Normal 17 5" xfId="99" xr:uid="{DF491058-8B1D-40F2-93DD-16401AD0C7AD}"/>
    <cellStyle name="Normal 17 6" xfId="109" xr:uid="{AF89A0E6-70B8-4A2E-8B7B-0AABFD139B31}"/>
    <cellStyle name="Normal 17 7" xfId="118" xr:uid="{28D25160-C98A-43C7-B1B9-AEA27EE0EB09}"/>
    <cellStyle name="Normal 18" xfId="60" xr:uid="{00000000-0005-0000-0000-000038000000}"/>
    <cellStyle name="Normal 19" xfId="70" xr:uid="{00000000-0005-0000-0000-000039000000}"/>
    <cellStyle name="Normal 2" xfId="1" xr:uid="{00000000-0005-0000-0000-00003A000000}"/>
    <cellStyle name="Normal 2 2" xfId="80" xr:uid="{00000000-0005-0000-0000-00003B000000}"/>
    <cellStyle name="Normal 20" xfId="83" xr:uid="{6A58A92C-1598-4F40-B242-BCC6E0337C82}"/>
    <cellStyle name="Normal 21" xfId="93" xr:uid="{C49BA769-4506-4A89-A001-3C32D7B976B0}"/>
    <cellStyle name="Normal 22" xfId="103" xr:uid="{25D14A34-D977-4B8D-9517-6AE18CE96E93}"/>
    <cellStyle name="Normal 23" xfId="113" xr:uid="{626A738B-056C-4398-9C06-2D158F71A2A5}"/>
    <cellStyle name="Normal 3" xfId="3" xr:uid="{00000000-0005-0000-0000-00003C000000}"/>
    <cellStyle name="Normal 4" xfId="6" xr:uid="{00000000-0005-0000-0000-00003D000000}"/>
    <cellStyle name="Normal 5" xfId="8" xr:uid="{00000000-0005-0000-0000-00003E000000}"/>
    <cellStyle name="Normal 6" xfId="11" xr:uid="{00000000-0005-0000-0000-00003F000000}"/>
    <cellStyle name="Normal 7" xfId="14" xr:uid="{00000000-0005-0000-0000-000040000000}"/>
    <cellStyle name="Normal 8" xfId="17" xr:uid="{00000000-0005-0000-0000-000041000000}"/>
    <cellStyle name="Normal 9" xfId="20" xr:uid="{00000000-0005-0000-0000-000042000000}"/>
    <cellStyle name="Porcentaje 10" xfId="33" xr:uid="{00000000-0005-0000-0000-000043000000}"/>
    <cellStyle name="Porcentaje 11" xfId="38" xr:uid="{00000000-0005-0000-0000-000044000000}"/>
    <cellStyle name="Porcentaje 12" xfId="45" xr:uid="{00000000-0005-0000-0000-000045000000}"/>
    <cellStyle name="Porcentaje 13" xfId="52" xr:uid="{00000000-0005-0000-0000-000046000000}"/>
    <cellStyle name="Porcentaje 14" xfId="59" xr:uid="{00000000-0005-0000-0000-000047000000}"/>
    <cellStyle name="Porcentaje 15" xfId="69" xr:uid="{00000000-0005-0000-0000-000048000000}"/>
    <cellStyle name="Porcentaje 16" xfId="81" xr:uid="{00000000-0005-0000-0000-000049000000}"/>
    <cellStyle name="Porcentaje 17" xfId="92" xr:uid="{FFC3044C-76C8-45CF-8066-A34A2163A21B}"/>
    <cellStyle name="Porcentaje 18" xfId="102" xr:uid="{C0A4E835-40CF-4154-B072-54DAC69DEB5D}"/>
    <cellStyle name="Porcentaje 19" xfId="112" xr:uid="{D93D9A4D-B25D-4C22-856E-A3987FD85760}"/>
    <cellStyle name="Porcentaje 2" xfId="5" xr:uid="{00000000-0005-0000-0000-00004A000000}"/>
    <cellStyle name="Porcentaje 20" xfId="115" xr:uid="{F97433FC-C14A-4B88-8324-8AF3759797F5}"/>
    <cellStyle name="Porcentaje 3" xfId="10" xr:uid="{00000000-0005-0000-0000-00004B000000}"/>
    <cellStyle name="Porcentaje 4" xfId="13" xr:uid="{00000000-0005-0000-0000-00004C000000}"/>
    <cellStyle name="Porcentaje 5" xfId="16" xr:uid="{00000000-0005-0000-0000-00004D000000}"/>
    <cellStyle name="Porcentaje 6" xfId="19" xr:uid="{00000000-0005-0000-0000-00004E000000}"/>
    <cellStyle name="Porcentaje 7" xfId="22" xr:uid="{00000000-0005-0000-0000-00004F000000}"/>
    <cellStyle name="Porcentaje 8" xfId="25" xr:uid="{00000000-0005-0000-0000-000050000000}"/>
    <cellStyle name="Porcentaje 9" xfId="30" xr:uid="{00000000-0005-0000-0000-00005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2D77C2"/>
      <rgbColor rgb="00DCDCDC"/>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HB213"/>
  <sheetViews>
    <sheetView zoomScale="93" zoomScaleNormal="93" workbookViewId="0">
      <pane ySplit="1" topLeftCell="A2" activePane="bottomLeft" state="frozen"/>
      <selection pane="bottomLeft" activeCell="I10" sqref="I10"/>
    </sheetView>
  </sheetViews>
  <sheetFormatPr baseColWidth="10" defaultColWidth="11.44140625" defaultRowHeight="14.4" x14ac:dyDescent="0.3"/>
  <cols>
    <col min="1" max="1" width="15.44140625" style="1" customWidth="1"/>
    <col min="2" max="2" width="3.88671875" style="1" customWidth="1"/>
    <col min="3" max="3" width="49.88671875" style="66" customWidth="1"/>
    <col min="4" max="4" width="22.5546875" style="3" customWidth="1"/>
    <col min="5" max="5" width="23" style="3" customWidth="1"/>
    <col min="6" max="6" width="22.88671875" style="3" customWidth="1"/>
    <col min="7" max="7" width="23.44140625" style="3" customWidth="1"/>
    <col min="8" max="8" width="26.44140625" style="3" customWidth="1"/>
    <col min="9" max="9" width="13.88671875" style="1" customWidth="1"/>
    <col min="10" max="11" width="18.109375" style="1" customWidth="1"/>
    <col min="12" max="256" width="11.44140625" style="1"/>
    <col min="257" max="257" width="15.44140625" style="1" customWidth="1"/>
    <col min="258" max="258" width="3.88671875" style="1" customWidth="1"/>
    <col min="259" max="259" width="49.88671875" style="1" customWidth="1"/>
    <col min="260" max="260" width="22.5546875" style="1" customWidth="1"/>
    <col min="261" max="261" width="23" style="1" customWidth="1"/>
    <col min="262" max="262" width="22.88671875" style="1" customWidth="1"/>
    <col min="263" max="263" width="23.44140625" style="1" customWidth="1"/>
    <col min="264" max="264" width="26.44140625" style="1" customWidth="1"/>
    <col min="265" max="265" width="13.88671875" style="1" customWidth="1"/>
    <col min="266" max="267" width="18.109375" style="1" customWidth="1"/>
    <col min="268" max="512" width="11.44140625" style="1"/>
    <col min="513" max="513" width="15.44140625" style="1" customWidth="1"/>
    <col min="514" max="514" width="3.88671875" style="1" customWidth="1"/>
    <col min="515" max="515" width="49.88671875" style="1" customWidth="1"/>
    <col min="516" max="516" width="22.5546875" style="1" customWidth="1"/>
    <col min="517" max="517" width="23" style="1" customWidth="1"/>
    <col min="518" max="518" width="22.88671875" style="1" customWidth="1"/>
    <col min="519" max="519" width="23.44140625" style="1" customWidth="1"/>
    <col min="520" max="520" width="26.44140625" style="1" customWidth="1"/>
    <col min="521" max="521" width="13.88671875" style="1" customWidth="1"/>
    <col min="522" max="523" width="18.109375" style="1" customWidth="1"/>
    <col min="524" max="768" width="11.44140625" style="1"/>
    <col min="769" max="769" width="15.44140625" style="1" customWidth="1"/>
    <col min="770" max="770" width="3.88671875" style="1" customWidth="1"/>
    <col min="771" max="771" width="49.88671875" style="1" customWidth="1"/>
    <col min="772" max="772" width="22.5546875" style="1" customWidth="1"/>
    <col min="773" max="773" width="23" style="1" customWidth="1"/>
    <col min="774" max="774" width="22.88671875" style="1" customWidth="1"/>
    <col min="775" max="775" width="23.44140625" style="1" customWidth="1"/>
    <col min="776" max="776" width="26.44140625" style="1" customWidth="1"/>
    <col min="777" max="777" width="13.88671875" style="1" customWidth="1"/>
    <col min="778" max="779" width="18.109375" style="1" customWidth="1"/>
    <col min="780" max="1024" width="11.44140625" style="1"/>
    <col min="1025" max="1025" width="15.44140625" style="1" customWidth="1"/>
    <col min="1026" max="1026" width="3.88671875" style="1" customWidth="1"/>
    <col min="1027" max="1027" width="49.88671875" style="1" customWidth="1"/>
    <col min="1028" max="1028" width="22.5546875" style="1" customWidth="1"/>
    <col min="1029" max="1029" width="23" style="1" customWidth="1"/>
    <col min="1030" max="1030" width="22.88671875" style="1" customWidth="1"/>
    <col min="1031" max="1031" width="23.44140625" style="1" customWidth="1"/>
    <col min="1032" max="1032" width="26.44140625" style="1" customWidth="1"/>
    <col min="1033" max="1033" width="13.88671875" style="1" customWidth="1"/>
    <col min="1034" max="1035" width="18.109375" style="1" customWidth="1"/>
    <col min="1036" max="1280" width="11.44140625" style="1"/>
    <col min="1281" max="1281" width="15.44140625" style="1" customWidth="1"/>
    <col min="1282" max="1282" width="3.88671875" style="1" customWidth="1"/>
    <col min="1283" max="1283" width="49.88671875" style="1" customWidth="1"/>
    <col min="1284" max="1284" width="22.5546875" style="1" customWidth="1"/>
    <col min="1285" max="1285" width="23" style="1" customWidth="1"/>
    <col min="1286" max="1286" width="22.88671875" style="1" customWidth="1"/>
    <col min="1287" max="1287" width="23.44140625" style="1" customWidth="1"/>
    <col min="1288" max="1288" width="26.44140625" style="1" customWidth="1"/>
    <col min="1289" max="1289" width="13.88671875" style="1" customWidth="1"/>
    <col min="1290" max="1291" width="18.109375" style="1" customWidth="1"/>
    <col min="1292" max="1536" width="11.44140625" style="1"/>
    <col min="1537" max="1537" width="15.44140625" style="1" customWidth="1"/>
    <col min="1538" max="1538" width="3.88671875" style="1" customWidth="1"/>
    <col min="1539" max="1539" width="49.88671875" style="1" customWidth="1"/>
    <col min="1540" max="1540" width="22.5546875" style="1" customWidth="1"/>
    <col min="1541" max="1541" width="23" style="1" customWidth="1"/>
    <col min="1542" max="1542" width="22.88671875" style="1" customWidth="1"/>
    <col min="1543" max="1543" width="23.44140625" style="1" customWidth="1"/>
    <col min="1544" max="1544" width="26.44140625" style="1" customWidth="1"/>
    <col min="1545" max="1545" width="13.88671875" style="1" customWidth="1"/>
    <col min="1546" max="1547" width="18.109375" style="1" customWidth="1"/>
    <col min="1548" max="1792" width="11.44140625" style="1"/>
    <col min="1793" max="1793" width="15.44140625" style="1" customWidth="1"/>
    <col min="1794" max="1794" width="3.88671875" style="1" customWidth="1"/>
    <col min="1795" max="1795" width="49.88671875" style="1" customWidth="1"/>
    <col min="1796" max="1796" width="22.5546875" style="1" customWidth="1"/>
    <col min="1797" max="1797" width="23" style="1" customWidth="1"/>
    <col min="1798" max="1798" width="22.88671875" style="1" customWidth="1"/>
    <col min="1799" max="1799" width="23.44140625" style="1" customWidth="1"/>
    <col min="1800" max="1800" width="26.44140625" style="1" customWidth="1"/>
    <col min="1801" max="1801" width="13.88671875" style="1" customWidth="1"/>
    <col min="1802" max="1803" width="18.109375" style="1" customWidth="1"/>
    <col min="1804" max="2048" width="11.44140625" style="1"/>
    <col min="2049" max="2049" width="15.44140625" style="1" customWidth="1"/>
    <col min="2050" max="2050" width="3.88671875" style="1" customWidth="1"/>
    <col min="2051" max="2051" width="49.88671875" style="1" customWidth="1"/>
    <col min="2052" max="2052" width="22.5546875" style="1" customWidth="1"/>
    <col min="2053" max="2053" width="23" style="1" customWidth="1"/>
    <col min="2054" max="2054" width="22.88671875" style="1" customWidth="1"/>
    <col min="2055" max="2055" width="23.44140625" style="1" customWidth="1"/>
    <col min="2056" max="2056" width="26.44140625" style="1" customWidth="1"/>
    <col min="2057" max="2057" width="13.88671875" style="1" customWidth="1"/>
    <col min="2058" max="2059" width="18.109375" style="1" customWidth="1"/>
    <col min="2060" max="2304" width="11.44140625" style="1"/>
    <col min="2305" max="2305" width="15.44140625" style="1" customWidth="1"/>
    <col min="2306" max="2306" width="3.88671875" style="1" customWidth="1"/>
    <col min="2307" max="2307" width="49.88671875" style="1" customWidth="1"/>
    <col min="2308" max="2308" width="22.5546875" style="1" customWidth="1"/>
    <col min="2309" max="2309" width="23" style="1" customWidth="1"/>
    <col min="2310" max="2310" width="22.88671875" style="1" customWidth="1"/>
    <col min="2311" max="2311" width="23.44140625" style="1" customWidth="1"/>
    <col min="2312" max="2312" width="26.44140625" style="1" customWidth="1"/>
    <col min="2313" max="2313" width="13.88671875" style="1" customWidth="1"/>
    <col min="2314" max="2315" width="18.109375" style="1" customWidth="1"/>
    <col min="2316" max="2560" width="11.44140625" style="1"/>
    <col min="2561" max="2561" width="15.44140625" style="1" customWidth="1"/>
    <col min="2562" max="2562" width="3.88671875" style="1" customWidth="1"/>
    <col min="2563" max="2563" width="49.88671875" style="1" customWidth="1"/>
    <col min="2564" max="2564" width="22.5546875" style="1" customWidth="1"/>
    <col min="2565" max="2565" width="23" style="1" customWidth="1"/>
    <col min="2566" max="2566" width="22.88671875" style="1" customWidth="1"/>
    <col min="2567" max="2567" width="23.44140625" style="1" customWidth="1"/>
    <col min="2568" max="2568" width="26.44140625" style="1" customWidth="1"/>
    <col min="2569" max="2569" width="13.88671875" style="1" customWidth="1"/>
    <col min="2570" max="2571" width="18.109375" style="1" customWidth="1"/>
    <col min="2572" max="2816" width="11.44140625" style="1"/>
    <col min="2817" max="2817" width="15.44140625" style="1" customWidth="1"/>
    <col min="2818" max="2818" width="3.88671875" style="1" customWidth="1"/>
    <col min="2819" max="2819" width="49.88671875" style="1" customWidth="1"/>
    <col min="2820" max="2820" width="22.5546875" style="1" customWidth="1"/>
    <col min="2821" max="2821" width="23" style="1" customWidth="1"/>
    <col min="2822" max="2822" width="22.88671875" style="1" customWidth="1"/>
    <col min="2823" max="2823" width="23.44140625" style="1" customWidth="1"/>
    <col min="2824" max="2824" width="26.44140625" style="1" customWidth="1"/>
    <col min="2825" max="2825" width="13.88671875" style="1" customWidth="1"/>
    <col min="2826" max="2827" width="18.109375" style="1" customWidth="1"/>
    <col min="2828" max="3072" width="11.44140625" style="1"/>
    <col min="3073" max="3073" width="15.44140625" style="1" customWidth="1"/>
    <col min="3074" max="3074" width="3.88671875" style="1" customWidth="1"/>
    <col min="3075" max="3075" width="49.88671875" style="1" customWidth="1"/>
    <col min="3076" max="3076" width="22.5546875" style="1" customWidth="1"/>
    <col min="3077" max="3077" width="23" style="1" customWidth="1"/>
    <col min="3078" max="3078" width="22.88671875" style="1" customWidth="1"/>
    <col min="3079" max="3079" width="23.44140625" style="1" customWidth="1"/>
    <col min="3080" max="3080" width="26.44140625" style="1" customWidth="1"/>
    <col min="3081" max="3081" width="13.88671875" style="1" customWidth="1"/>
    <col min="3082" max="3083" width="18.109375" style="1" customWidth="1"/>
    <col min="3084" max="3328" width="11.44140625" style="1"/>
    <col min="3329" max="3329" width="15.44140625" style="1" customWidth="1"/>
    <col min="3330" max="3330" width="3.88671875" style="1" customWidth="1"/>
    <col min="3331" max="3331" width="49.88671875" style="1" customWidth="1"/>
    <col min="3332" max="3332" width="22.5546875" style="1" customWidth="1"/>
    <col min="3333" max="3333" width="23" style="1" customWidth="1"/>
    <col min="3334" max="3334" width="22.88671875" style="1" customWidth="1"/>
    <col min="3335" max="3335" width="23.44140625" style="1" customWidth="1"/>
    <col min="3336" max="3336" width="26.44140625" style="1" customWidth="1"/>
    <col min="3337" max="3337" width="13.88671875" style="1" customWidth="1"/>
    <col min="3338" max="3339" width="18.109375" style="1" customWidth="1"/>
    <col min="3340" max="3584" width="11.44140625" style="1"/>
    <col min="3585" max="3585" width="15.44140625" style="1" customWidth="1"/>
    <col min="3586" max="3586" width="3.88671875" style="1" customWidth="1"/>
    <col min="3587" max="3587" width="49.88671875" style="1" customWidth="1"/>
    <col min="3588" max="3588" width="22.5546875" style="1" customWidth="1"/>
    <col min="3589" max="3589" width="23" style="1" customWidth="1"/>
    <col min="3590" max="3590" width="22.88671875" style="1" customWidth="1"/>
    <col min="3591" max="3591" width="23.44140625" style="1" customWidth="1"/>
    <col min="3592" max="3592" width="26.44140625" style="1" customWidth="1"/>
    <col min="3593" max="3593" width="13.88671875" style="1" customWidth="1"/>
    <col min="3594" max="3595" width="18.109375" style="1" customWidth="1"/>
    <col min="3596" max="3840" width="11.44140625" style="1"/>
    <col min="3841" max="3841" width="15.44140625" style="1" customWidth="1"/>
    <col min="3842" max="3842" width="3.88671875" style="1" customWidth="1"/>
    <col min="3843" max="3843" width="49.88671875" style="1" customWidth="1"/>
    <col min="3844" max="3844" width="22.5546875" style="1" customWidth="1"/>
    <col min="3845" max="3845" width="23" style="1" customWidth="1"/>
    <col min="3846" max="3846" width="22.88671875" style="1" customWidth="1"/>
    <col min="3847" max="3847" width="23.44140625" style="1" customWidth="1"/>
    <col min="3848" max="3848" width="26.44140625" style="1" customWidth="1"/>
    <col min="3849" max="3849" width="13.88671875" style="1" customWidth="1"/>
    <col min="3850" max="3851" width="18.109375" style="1" customWidth="1"/>
    <col min="3852" max="4096" width="11.44140625" style="1"/>
    <col min="4097" max="4097" width="15.44140625" style="1" customWidth="1"/>
    <col min="4098" max="4098" width="3.88671875" style="1" customWidth="1"/>
    <col min="4099" max="4099" width="49.88671875" style="1" customWidth="1"/>
    <col min="4100" max="4100" width="22.5546875" style="1" customWidth="1"/>
    <col min="4101" max="4101" width="23" style="1" customWidth="1"/>
    <col min="4102" max="4102" width="22.88671875" style="1" customWidth="1"/>
    <col min="4103" max="4103" width="23.44140625" style="1" customWidth="1"/>
    <col min="4104" max="4104" width="26.44140625" style="1" customWidth="1"/>
    <col min="4105" max="4105" width="13.88671875" style="1" customWidth="1"/>
    <col min="4106" max="4107" width="18.109375" style="1" customWidth="1"/>
    <col min="4108" max="4352" width="11.44140625" style="1"/>
    <col min="4353" max="4353" width="15.44140625" style="1" customWidth="1"/>
    <col min="4354" max="4354" width="3.88671875" style="1" customWidth="1"/>
    <col min="4355" max="4355" width="49.88671875" style="1" customWidth="1"/>
    <col min="4356" max="4356" width="22.5546875" style="1" customWidth="1"/>
    <col min="4357" max="4357" width="23" style="1" customWidth="1"/>
    <col min="4358" max="4358" width="22.88671875" style="1" customWidth="1"/>
    <col min="4359" max="4359" width="23.44140625" style="1" customWidth="1"/>
    <col min="4360" max="4360" width="26.44140625" style="1" customWidth="1"/>
    <col min="4361" max="4361" width="13.88671875" style="1" customWidth="1"/>
    <col min="4362" max="4363" width="18.109375" style="1" customWidth="1"/>
    <col min="4364" max="4608" width="11.44140625" style="1"/>
    <col min="4609" max="4609" width="15.44140625" style="1" customWidth="1"/>
    <col min="4610" max="4610" width="3.88671875" style="1" customWidth="1"/>
    <col min="4611" max="4611" width="49.88671875" style="1" customWidth="1"/>
    <col min="4612" max="4612" width="22.5546875" style="1" customWidth="1"/>
    <col min="4613" max="4613" width="23" style="1" customWidth="1"/>
    <col min="4614" max="4614" width="22.88671875" style="1" customWidth="1"/>
    <col min="4615" max="4615" width="23.44140625" style="1" customWidth="1"/>
    <col min="4616" max="4616" width="26.44140625" style="1" customWidth="1"/>
    <col min="4617" max="4617" width="13.88671875" style="1" customWidth="1"/>
    <col min="4618" max="4619" width="18.109375" style="1" customWidth="1"/>
    <col min="4620" max="4864" width="11.44140625" style="1"/>
    <col min="4865" max="4865" width="15.44140625" style="1" customWidth="1"/>
    <col min="4866" max="4866" width="3.88671875" style="1" customWidth="1"/>
    <col min="4867" max="4867" width="49.88671875" style="1" customWidth="1"/>
    <col min="4868" max="4868" width="22.5546875" style="1" customWidth="1"/>
    <col min="4869" max="4869" width="23" style="1" customWidth="1"/>
    <col min="4870" max="4870" width="22.88671875" style="1" customWidth="1"/>
    <col min="4871" max="4871" width="23.44140625" style="1" customWidth="1"/>
    <col min="4872" max="4872" width="26.44140625" style="1" customWidth="1"/>
    <col min="4873" max="4873" width="13.88671875" style="1" customWidth="1"/>
    <col min="4874" max="4875" width="18.109375" style="1" customWidth="1"/>
    <col min="4876" max="5120" width="11.44140625" style="1"/>
    <col min="5121" max="5121" width="15.44140625" style="1" customWidth="1"/>
    <col min="5122" max="5122" width="3.88671875" style="1" customWidth="1"/>
    <col min="5123" max="5123" width="49.88671875" style="1" customWidth="1"/>
    <col min="5124" max="5124" width="22.5546875" style="1" customWidth="1"/>
    <col min="5125" max="5125" width="23" style="1" customWidth="1"/>
    <col min="5126" max="5126" width="22.88671875" style="1" customWidth="1"/>
    <col min="5127" max="5127" width="23.44140625" style="1" customWidth="1"/>
    <col min="5128" max="5128" width="26.44140625" style="1" customWidth="1"/>
    <col min="5129" max="5129" width="13.88671875" style="1" customWidth="1"/>
    <col min="5130" max="5131" width="18.109375" style="1" customWidth="1"/>
    <col min="5132" max="5376" width="11.44140625" style="1"/>
    <col min="5377" max="5377" width="15.44140625" style="1" customWidth="1"/>
    <col min="5378" max="5378" width="3.88671875" style="1" customWidth="1"/>
    <col min="5379" max="5379" width="49.88671875" style="1" customWidth="1"/>
    <col min="5380" max="5380" width="22.5546875" style="1" customWidth="1"/>
    <col min="5381" max="5381" width="23" style="1" customWidth="1"/>
    <col min="5382" max="5382" width="22.88671875" style="1" customWidth="1"/>
    <col min="5383" max="5383" width="23.44140625" style="1" customWidth="1"/>
    <col min="5384" max="5384" width="26.44140625" style="1" customWidth="1"/>
    <col min="5385" max="5385" width="13.88671875" style="1" customWidth="1"/>
    <col min="5386" max="5387" width="18.109375" style="1" customWidth="1"/>
    <col min="5388" max="5632" width="11.44140625" style="1"/>
    <col min="5633" max="5633" width="15.44140625" style="1" customWidth="1"/>
    <col min="5634" max="5634" width="3.88671875" style="1" customWidth="1"/>
    <col min="5635" max="5635" width="49.88671875" style="1" customWidth="1"/>
    <col min="5636" max="5636" width="22.5546875" style="1" customWidth="1"/>
    <col min="5637" max="5637" width="23" style="1" customWidth="1"/>
    <col min="5638" max="5638" width="22.88671875" style="1" customWidth="1"/>
    <col min="5639" max="5639" width="23.44140625" style="1" customWidth="1"/>
    <col min="5640" max="5640" width="26.44140625" style="1" customWidth="1"/>
    <col min="5641" max="5641" width="13.88671875" style="1" customWidth="1"/>
    <col min="5642" max="5643" width="18.109375" style="1" customWidth="1"/>
    <col min="5644" max="5888" width="11.44140625" style="1"/>
    <col min="5889" max="5889" width="15.44140625" style="1" customWidth="1"/>
    <col min="5890" max="5890" width="3.88671875" style="1" customWidth="1"/>
    <col min="5891" max="5891" width="49.88671875" style="1" customWidth="1"/>
    <col min="5892" max="5892" width="22.5546875" style="1" customWidth="1"/>
    <col min="5893" max="5893" width="23" style="1" customWidth="1"/>
    <col min="5894" max="5894" width="22.88671875" style="1" customWidth="1"/>
    <col min="5895" max="5895" width="23.44140625" style="1" customWidth="1"/>
    <col min="5896" max="5896" width="26.44140625" style="1" customWidth="1"/>
    <col min="5897" max="5897" width="13.88671875" style="1" customWidth="1"/>
    <col min="5898" max="5899" width="18.109375" style="1" customWidth="1"/>
    <col min="5900" max="6144" width="11.44140625" style="1"/>
    <col min="6145" max="6145" width="15.44140625" style="1" customWidth="1"/>
    <col min="6146" max="6146" width="3.88671875" style="1" customWidth="1"/>
    <col min="6147" max="6147" width="49.88671875" style="1" customWidth="1"/>
    <col min="6148" max="6148" width="22.5546875" style="1" customWidth="1"/>
    <col min="6149" max="6149" width="23" style="1" customWidth="1"/>
    <col min="6150" max="6150" width="22.88671875" style="1" customWidth="1"/>
    <col min="6151" max="6151" width="23.44140625" style="1" customWidth="1"/>
    <col min="6152" max="6152" width="26.44140625" style="1" customWidth="1"/>
    <col min="6153" max="6153" width="13.88671875" style="1" customWidth="1"/>
    <col min="6154" max="6155" width="18.109375" style="1" customWidth="1"/>
    <col min="6156" max="6400" width="11.44140625" style="1"/>
    <col min="6401" max="6401" width="15.44140625" style="1" customWidth="1"/>
    <col min="6402" max="6402" width="3.88671875" style="1" customWidth="1"/>
    <col min="6403" max="6403" width="49.88671875" style="1" customWidth="1"/>
    <col min="6404" max="6404" width="22.5546875" style="1" customWidth="1"/>
    <col min="6405" max="6405" width="23" style="1" customWidth="1"/>
    <col min="6406" max="6406" width="22.88671875" style="1" customWidth="1"/>
    <col min="6407" max="6407" width="23.44140625" style="1" customWidth="1"/>
    <col min="6408" max="6408" width="26.44140625" style="1" customWidth="1"/>
    <col min="6409" max="6409" width="13.88671875" style="1" customWidth="1"/>
    <col min="6410" max="6411" width="18.109375" style="1" customWidth="1"/>
    <col min="6412" max="6656" width="11.44140625" style="1"/>
    <col min="6657" max="6657" width="15.44140625" style="1" customWidth="1"/>
    <col min="6658" max="6658" width="3.88671875" style="1" customWidth="1"/>
    <col min="6659" max="6659" width="49.88671875" style="1" customWidth="1"/>
    <col min="6660" max="6660" width="22.5546875" style="1" customWidth="1"/>
    <col min="6661" max="6661" width="23" style="1" customWidth="1"/>
    <col min="6662" max="6662" width="22.88671875" style="1" customWidth="1"/>
    <col min="6663" max="6663" width="23.44140625" style="1" customWidth="1"/>
    <col min="6664" max="6664" width="26.44140625" style="1" customWidth="1"/>
    <col min="6665" max="6665" width="13.88671875" style="1" customWidth="1"/>
    <col min="6666" max="6667" width="18.109375" style="1" customWidth="1"/>
    <col min="6668" max="6912" width="11.44140625" style="1"/>
    <col min="6913" max="6913" width="15.44140625" style="1" customWidth="1"/>
    <col min="6914" max="6914" width="3.88671875" style="1" customWidth="1"/>
    <col min="6915" max="6915" width="49.88671875" style="1" customWidth="1"/>
    <col min="6916" max="6916" width="22.5546875" style="1" customWidth="1"/>
    <col min="6917" max="6917" width="23" style="1" customWidth="1"/>
    <col min="6918" max="6918" width="22.88671875" style="1" customWidth="1"/>
    <col min="6919" max="6919" width="23.44140625" style="1" customWidth="1"/>
    <col min="6920" max="6920" width="26.44140625" style="1" customWidth="1"/>
    <col min="6921" max="6921" width="13.88671875" style="1" customWidth="1"/>
    <col min="6922" max="6923" width="18.109375" style="1" customWidth="1"/>
    <col min="6924" max="7168" width="11.44140625" style="1"/>
    <col min="7169" max="7169" width="15.44140625" style="1" customWidth="1"/>
    <col min="7170" max="7170" width="3.88671875" style="1" customWidth="1"/>
    <col min="7171" max="7171" width="49.88671875" style="1" customWidth="1"/>
    <col min="7172" max="7172" width="22.5546875" style="1" customWidth="1"/>
    <col min="7173" max="7173" width="23" style="1" customWidth="1"/>
    <col min="7174" max="7174" width="22.88671875" style="1" customWidth="1"/>
    <col min="7175" max="7175" width="23.44140625" style="1" customWidth="1"/>
    <col min="7176" max="7176" width="26.44140625" style="1" customWidth="1"/>
    <col min="7177" max="7177" width="13.88671875" style="1" customWidth="1"/>
    <col min="7178" max="7179" width="18.109375" style="1" customWidth="1"/>
    <col min="7180" max="7424" width="11.44140625" style="1"/>
    <col min="7425" max="7425" width="15.44140625" style="1" customWidth="1"/>
    <col min="7426" max="7426" width="3.88671875" style="1" customWidth="1"/>
    <col min="7427" max="7427" width="49.88671875" style="1" customWidth="1"/>
    <col min="7428" max="7428" width="22.5546875" style="1" customWidth="1"/>
    <col min="7429" max="7429" width="23" style="1" customWidth="1"/>
    <col min="7430" max="7430" width="22.88671875" style="1" customWidth="1"/>
    <col min="7431" max="7431" width="23.44140625" style="1" customWidth="1"/>
    <col min="7432" max="7432" width="26.44140625" style="1" customWidth="1"/>
    <col min="7433" max="7433" width="13.88671875" style="1" customWidth="1"/>
    <col min="7434" max="7435" width="18.109375" style="1" customWidth="1"/>
    <col min="7436" max="7680" width="11.44140625" style="1"/>
    <col min="7681" max="7681" width="15.44140625" style="1" customWidth="1"/>
    <col min="7682" max="7682" width="3.88671875" style="1" customWidth="1"/>
    <col min="7683" max="7683" width="49.88671875" style="1" customWidth="1"/>
    <col min="7684" max="7684" width="22.5546875" style="1" customWidth="1"/>
    <col min="7685" max="7685" width="23" style="1" customWidth="1"/>
    <col min="7686" max="7686" width="22.88671875" style="1" customWidth="1"/>
    <col min="7687" max="7687" width="23.44140625" style="1" customWidth="1"/>
    <col min="7688" max="7688" width="26.44140625" style="1" customWidth="1"/>
    <col min="7689" max="7689" width="13.88671875" style="1" customWidth="1"/>
    <col min="7690" max="7691" width="18.109375" style="1" customWidth="1"/>
    <col min="7692" max="7936" width="11.44140625" style="1"/>
    <col min="7937" max="7937" width="15.44140625" style="1" customWidth="1"/>
    <col min="7938" max="7938" width="3.88671875" style="1" customWidth="1"/>
    <col min="7939" max="7939" width="49.88671875" style="1" customWidth="1"/>
    <col min="7940" max="7940" width="22.5546875" style="1" customWidth="1"/>
    <col min="7941" max="7941" width="23" style="1" customWidth="1"/>
    <col min="7942" max="7942" width="22.88671875" style="1" customWidth="1"/>
    <col min="7943" max="7943" width="23.44140625" style="1" customWidth="1"/>
    <col min="7944" max="7944" width="26.44140625" style="1" customWidth="1"/>
    <col min="7945" max="7945" width="13.88671875" style="1" customWidth="1"/>
    <col min="7946" max="7947" width="18.109375" style="1" customWidth="1"/>
    <col min="7948" max="8192" width="11.44140625" style="1"/>
    <col min="8193" max="8193" width="15.44140625" style="1" customWidth="1"/>
    <col min="8194" max="8194" width="3.88671875" style="1" customWidth="1"/>
    <col min="8195" max="8195" width="49.88671875" style="1" customWidth="1"/>
    <col min="8196" max="8196" width="22.5546875" style="1" customWidth="1"/>
    <col min="8197" max="8197" width="23" style="1" customWidth="1"/>
    <col min="8198" max="8198" width="22.88671875" style="1" customWidth="1"/>
    <col min="8199" max="8199" width="23.44140625" style="1" customWidth="1"/>
    <col min="8200" max="8200" width="26.44140625" style="1" customWidth="1"/>
    <col min="8201" max="8201" width="13.88671875" style="1" customWidth="1"/>
    <col min="8202" max="8203" width="18.109375" style="1" customWidth="1"/>
    <col min="8204" max="8448" width="11.44140625" style="1"/>
    <col min="8449" max="8449" width="15.44140625" style="1" customWidth="1"/>
    <col min="8450" max="8450" width="3.88671875" style="1" customWidth="1"/>
    <col min="8451" max="8451" width="49.88671875" style="1" customWidth="1"/>
    <col min="8452" max="8452" width="22.5546875" style="1" customWidth="1"/>
    <col min="8453" max="8453" width="23" style="1" customWidth="1"/>
    <col min="8454" max="8454" width="22.88671875" style="1" customWidth="1"/>
    <col min="8455" max="8455" width="23.44140625" style="1" customWidth="1"/>
    <col min="8456" max="8456" width="26.44140625" style="1" customWidth="1"/>
    <col min="8457" max="8457" width="13.88671875" style="1" customWidth="1"/>
    <col min="8458" max="8459" width="18.109375" style="1" customWidth="1"/>
    <col min="8460" max="8704" width="11.44140625" style="1"/>
    <col min="8705" max="8705" width="15.44140625" style="1" customWidth="1"/>
    <col min="8706" max="8706" width="3.88671875" style="1" customWidth="1"/>
    <col min="8707" max="8707" width="49.88671875" style="1" customWidth="1"/>
    <col min="8708" max="8708" width="22.5546875" style="1" customWidth="1"/>
    <col min="8709" max="8709" width="23" style="1" customWidth="1"/>
    <col min="8710" max="8710" width="22.88671875" style="1" customWidth="1"/>
    <col min="8711" max="8711" width="23.44140625" style="1" customWidth="1"/>
    <col min="8712" max="8712" width="26.44140625" style="1" customWidth="1"/>
    <col min="8713" max="8713" width="13.88671875" style="1" customWidth="1"/>
    <col min="8714" max="8715" width="18.109375" style="1" customWidth="1"/>
    <col min="8716" max="8960" width="11.44140625" style="1"/>
    <col min="8961" max="8961" width="15.44140625" style="1" customWidth="1"/>
    <col min="8962" max="8962" width="3.88671875" style="1" customWidth="1"/>
    <col min="8963" max="8963" width="49.88671875" style="1" customWidth="1"/>
    <col min="8964" max="8964" width="22.5546875" style="1" customWidth="1"/>
    <col min="8965" max="8965" width="23" style="1" customWidth="1"/>
    <col min="8966" max="8966" width="22.88671875" style="1" customWidth="1"/>
    <col min="8967" max="8967" width="23.44140625" style="1" customWidth="1"/>
    <col min="8968" max="8968" width="26.44140625" style="1" customWidth="1"/>
    <col min="8969" max="8969" width="13.88671875" style="1" customWidth="1"/>
    <col min="8970" max="8971" width="18.109375" style="1" customWidth="1"/>
    <col min="8972" max="9216" width="11.44140625" style="1"/>
    <col min="9217" max="9217" width="15.44140625" style="1" customWidth="1"/>
    <col min="9218" max="9218" width="3.88671875" style="1" customWidth="1"/>
    <col min="9219" max="9219" width="49.88671875" style="1" customWidth="1"/>
    <col min="9220" max="9220" width="22.5546875" style="1" customWidth="1"/>
    <col min="9221" max="9221" width="23" style="1" customWidth="1"/>
    <col min="9222" max="9222" width="22.88671875" style="1" customWidth="1"/>
    <col min="9223" max="9223" width="23.44140625" style="1" customWidth="1"/>
    <col min="9224" max="9224" width="26.44140625" style="1" customWidth="1"/>
    <col min="9225" max="9225" width="13.88671875" style="1" customWidth="1"/>
    <col min="9226" max="9227" width="18.109375" style="1" customWidth="1"/>
    <col min="9228" max="9472" width="11.44140625" style="1"/>
    <col min="9473" max="9473" width="15.44140625" style="1" customWidth="1"/>
    <col min="9474" max="9474" width="3.88671875" style="1" customWidth="1"/>
    <col min="9475" max="9475" width="49.88671875" style="1" customWidth="1"/>
    <col min="9476" max="9476" width="22.5546875" style="1" customWidth="1"/>
    <col min="9477" max="9477" width="23" style="1" customWidth="1"/>
    <col min="9478" max="9478" width="22.88671875" style="1" customWidth="1"/>
    <col min="9479" max="9479" width="23.44140625" style="1" customWidth="1"/>
    <col min="9480" max="9480" width="26.44140625" style="1" customWidth="1"/>
    <col min="9481" max="9481" width="13.88671875" style="1" customWidth="1"/>
    <col min="9482" max="9483" width="18.109375" style="1" customWidth="1"/>
    <col min="9484" max="9728" width="11.44140625" style="1"/>
    <col min="9729" max="9729" width="15.44140625" style="1" customWidth="1"/>
    <col min="9730" max="9730" width="3.88671875" style="1" customWidth="1"/>
    <col min="9731" max="9731" width="49.88671875" style="1" customWidth="1"/>
    <col min="9732" max="9732" width="22.5546875" style="1" customWidth="1"/>
    <col min="9733" max="9733" width="23" style="1" customWidth="1"/>
    <col min="9734" max="9734" width="22.88671875" style="1" customWidth="1"/>
    <col min="9735" max="9735" width="23.44140625" style="1" customWidth="1"/>
    <col min="9736" max="9736" width="26.44140625" style="1" customWidth="1"/>
    <col min="9737" max="9737" width="13.88671875" style="1" customWidth="1"/>
    <col min="9738" max="9739" width="18.109375" style="1" customWidth="1"/>
    <col min="9740" max="9984" width="11.44140625" style="1"/>
    <col min="9985" max="9985" width="15.44140625" style="1" customWidth="1"/>
    <col min="9986" max="9986" width="3.88671875" style="1" customWidth="1"/>
    <col min="9987" max="9987" width="49.88671875" style="1" customWidth="1"/>
    <col min="9988" max="9988" width="22.5546875" style="1" customWidth="1"/>
    <col min="9989" max="9989" width="23" style="1" customWidth="1"/>
    <col min="9990" max="9990" width="22.88671875" style="1" customWidth="1"/>
    <col min="9991" max="9991" width="23.44140625" style="1" customWidth="1"/>
    <col min="9992" max="9992" width="26.44140625" style="1" customWidth="1"/>
    <col min="9993" max="9993" width="13.88671875" style="1" customWidth="1"/>
    <col min="9994" max="9995" width="18.109375" style="1" customWidth="1"/>
    <col min="9996" max="10240" width="11.44140625" style="1"/>
    <col min="10241" max="10241" width="15.44140625" style="1" customWidth="1"/>
    <col min="10242" max="10242" width="3.88671875" style="1" customWidth="1"/>
    <col min="10243" max="10243" width="49.88671875" style="1" customWidth="1"/>
    <col min="10244" max="10244" width="22.5546875" style="1" customWidth="1"/>
    <col min="10245" max="10245" width="23" style="1" customWidth="1"/>
    <col min="10246" max="10246" width="22.88671875" style="1" customWidth="1"/>
    <col min="10247" max="10247" width="23.44140625" style="1" customWidth="1"/>
    <col min="10248" max="10248" width="26.44140625" style="1" customWidth="1"/>
    <col min="10249" max="10249" width="13.88671875" style="1" customWidth="1"/>
    <col min="10250" max="10251" width="18.109375" style="1" customWidth="1"/>
    <col min="10252" max="10496" width="11.44140625" style="1"/>
    <col min="10497" max="10497" width="15.44140625" style="1" customWidth="1"/>
    <col min="10498" max="10498" width="3.88671875" style="1" customWidth="1"/>
    <col min="10499" max="10499" width="49.88671875" style="1" customWidth="1"/>
    <col min="10500" max="10500" width="22.5546875" style="1" customWidth="1"/>
    <col min="10501" max="10501" width="23" style="1" customWidth="1"/>
    <col min="10502" max="10502" width="22.88671875" style="1" customWidth="1"/>
    <col min="10503" max="10503" width="23.44140625" style="1" customWidth="1"/>
    <col min="10504" max="10504" width="26.44140625" style="1" customWidth="1"/>
    <col min="10505" max="10505" width="13.88671875" style="1" customWidth="1"/>
    <col min="10506" max="10507" width="18.109375" style="1" customWidth="1"/>
    <col min="10508" max="10752" width="11.44140625" style="1"/>
    <col min="10753" max="10753" width="15.44140625" style="1" customWidth="1"/>
    <col min="10754" max="10754" width="3.88671875" style="1" customWidth="1"/>
    <col min="10755" max="10755" width="49.88671875" style="1" customWidth="1"/>
    <col min="10756" max="10756" width="22.5546875" style="1" customWidth="1"/>
    <col min="10757" max="10757" width="23" style="1" customWidth="1"/>
    <col min="10758" max="10758" width="22.88671875" style="1" customWidth="1"/>
    <col min="10759" max="10759" width="23.44140625" style="1" customWidth="1"/>
    <col min="10760" max="10760" width="26.44140625" style="1" customWidth="1"/>
    <col min="10761" max="10761" width="13.88671875" style="1" customWidth="1"/>
    <col min="10762" max="10763" width="18.109375" style="1" customWidth="1"/>
    <col min="10764" max="11008" width="11.44140625" style="1"/>
    <col min="11009" max="11009" width="15.44140625" style="1" customWidth="1"/>
    <col min="11010" max="11010" width="3.88671875" style="1" customWidth="1"/>
    <col min="11011" max="11011" width="49.88671875" style="1" customWidth="1"/>
    <col min="11012" max="11012" width="22.5546875" style="1" customWidth="1"/>
    <col min="11013" max="11013" width="23" style="1" customWidth="1"/>
    <col min="11014" max="11014" width="22.88671875" style="1" customWidth="1"/>
    <col min="11015" max="11015" width="23.44140625" style="1" customWidth="1"/>
    <col min="11016" max="11016" width="26.44140625" style="1" customWidth="1"/>
    <col min="11017" max="11017" width="13.88671875" style="1" customWidth="1"/>
    <col min="11018" max="11019" width="18.109375" style="1" customWidth="1"/>
    <col min="11020" max="11264" width="11.44140625" style="1"/>
    <col min="11265" max="11265" width="15.44140625" style="1" customWidth="1"/>
    <col min="11266" max="11266" width="3.88671875" style="1" customWidth="1"/>
    <col min="11267" max="11267" width="49.88671875" style="1" customWidth="1"/>
    <col min="11268" max="11268" width="22.5546875" style="1" customWidth="1"/>
    <col min="11269" max="11269" width="23" style="1" customWidth="1"/>
    <col min="11270" max="11270" width="22.88671875" style="1" customWidth="1"/>
    <col min="11271" max="11271" width="23.44140625" style="1" customWidth="1"/>
    <col min="11272" max="11272" width="26.44140625" style="1" customWidth="1"/>
    <col min="11273" max="11273" width="13.88671875" style="1" customWidth="1"/>
    <col min="11274" max="11275" width="18.109375" style="1" customWidth="1"/>
    <col min="11276" max="11520" width="11.44140625" style="1"/>
    <col min="11521" max="11521" width="15.44140625" style="1" customWidth="1"/>
    <col min="11522" max="11522" width="3.88671875" style="1" customWidth="1"/>
    <col min="11523" max="11523" width="49.88671875" style="1" customWidth="1"/>
    <col min="11524" max="11524" width="22.5546875" style="1" customWidth="1"/>
    <col min="11525" max="11525" width="23" style="1" customWidth="1"/>
    <col min="11526" max="11526" width="22.88671875" style="1" customWidth="1"/>
    <col min="11527" max="11527" width="23.44140625" style="1" customWidth="1"/>
    <col min="11528" max="11528" width="26.44140625" style="1" customWidth="1"/>
    <col min="11529" max="11529" width="13.88671875" style="1" customWidth="1"/>
    <col min="11530" max="11531" width="18.109375" style="1" customWidth="1"/>
    <col min="11532" max="11776" width="11.44140625" style="1"/>
    <col min="11777" max="11777" width="15.44140625" style="1" customWidth="1"/>
    <col min="11778" max="11778" width="3.88671875" style="1" customWidth="1"/>
    <col min="11779" max="11779" width="49.88671875" style="1" customWidth="1"/>
    <col min="11780" max="11780" width="22.5546875" style="1" customWidth="1"/>
    <col min="11781" max="11781" width="23" style="1" customWidth="1"/>
    <col min="11782" max="11782" width="22.88671875" style="1" customWidth="1"/>
    <col min="11783" max="11783" width="23.44140625" style="1" customWidth="1"/>
    <col min="11784" max="11784" width="26.44140625" style="1" customWidth="1"/>
    <col min="11785" max="11785" width="13.88671875" style="1" customWidth="1"/>
    <col min="11786" max="11787" width="18.109375" style="1" customWidth="1"/>
    <col min="11788" max="12032" width="11.44140625" style="1"/>
    <col min="12033" max="12033" width="15.44140625" style="1" customWidth="1"/>
    <col min="12034" max="12034" width="3.88671875" style="1" customWidth="1"/>
    <col min="12035" max="12035" width="49.88671875" style="1" customWidth="1"/>
    <col min="12036" max="12036" width="22.5546875" style="1" customWidth="1"/>
    <col min="12037" max="12037" width="23" style="1" customWidth="1"/>
    <col min="12038" max="12038" width="22.88671875" style="1" customWidth="1"/>
    <col min="12039" max="12039" width="23.44140625" style="1" customWidth="1"/>
    <col min="12040" max="12040" width="26.44140625" style="1" customWidth="1"/>
    <col min="12041" max="12041" width="13.88671875" style="1" customWidth="1"/>
    <col min="12042" max="12043" width="18.109375" style="1" customWidth="1"/>
    <col min="12044" max="12288" width="11.44140625" style="1"/>
    <col min="12289" max="12289" width="15.44140625" style="1" customWidth="1"/>
    <col min="12290" max="12290" width="3.88671875" style="1" customWidth="1"/>
    <col min="12291" max="12291" width="49.88671875" style="1" customWidth="1"/>
    <col min="12292" max="12292" width="22.5546875" style="1" customWidth="1"/>
    <col min="12293" max="12293" width="23" style="1" customWidth="1"/>
    <col min="12294" max="12294" width="22.88671875" style="1" customWidth="1"/>
    <col min="12295" max="12295" width="23.44140625" style="1" customWidth="1"/>
    <col min="12296" max="12296" width="26.44140625" style="1" customWidth="1"/>
    <col min="12297" max="12297" width="13.88671875" style="1" customWidth="1"/>
    <col min="12298" max="12299" width="18.109375" style="1" customWidth="1"/>
    <col min="12300" max="12544" width="11.44140625" style="1"/>
    <col min="12545" max="12545" width="15.44140625" style="1" customWidth="1"/>
    <col min="12546" max="12546" width="3.88671875" style="1" customWidth="1"/>
    <col min="12547" max="12547" width="49.88671875" style="1" customWidth="1"/>
    <col min="12548" max="12548" width="22.5546875" style="1" customWidth="1"/>
    <col min="12549" max="12549" width="23" style="1" customWidth="1"/>
    <col min="12550" max="12550" width="22.88671875" style="1" customWidth="1"/>
    <col min="12551" max="12551" width="23.44140625" style="1" customWidth="1"/>
    <col min="12552" max="12552" width="26.44140625" style="1" customWidth="1"/>
    <col min="12553" max="12553" width="13.88671875" style="1" customWidth="1"/>
    <col min="12554" max="12555" width="18.109375" style="1" customWidth="1"/>
    <col min="12556" max="12800" width="11.44140625" style="1"/>
    <col min="12801" max="12801" width="15.44140625" style="1" customWidth="1"/>
    <col min="12802" max="12802" width="3.88671875" style="1" customWidth="1"/>
    <col min="12803" max="12803" width="49.88671875" style="1" customWidth="1"/>
    <col min="12804" max="12804" width="22.5546875" style="1" customWidth="1"/>
    <col min="12805" max="12805" width="23" style="1" customWidth="1"/>
    <col min="12806" max="12806" width="22.88671875" style="1" customWidth="1"/>
    <col min="12807" max="12807" width="23.44140625" style="1" customWidth="1"/>
    <col min="12808" max="12808" width="26.44140625" style="1" customWidth="1"/>
    <col min="12809" max="12809" width="13.88671875" style="1" customWidth="1"/>
    <col min="12810" max="12811" width="18.109375" style="1" customWidth="1"/>
    <col min="12812" max="13056" width="11.44140625" style="1"/>
    <col min="13057" max="13057" width="15.44140625" style="1" customWidth="1"/>
    <col min="13058" max="13058" width="3.88671875" style="1" customWidth="1"/>
    <col min="13059" max="13059" width="49.88671875" style="1" customWidth="1"/>
    <col min="13060" max="13060" width="22.5546875" style="1" customWidth="1"/>
    <col min="13061" max="13061" width="23" style="1" customWidth="1"/>
    <col min="13062" max="13062" width="22.88671875" style="1" customWidth="1"/>
    <col min="13063" max="13063" width="23.44140625" style="1" customWidth="1"/>
    <col min="13064" max="13064" width="26.44140625" style="1" customWidth="1"/>
    <col min="13065" max="13065" width="13.88671875" style="1" customWidth="1"/>
    <col min="13066" max="13067" width="18.109375" style="1" customWidth="1"/>
    <col min="13068" max="13312" width="11.44140625" style="1"/>
    <col min="13313" max="13313" width="15.44140625" style="1" customWidth="1"/>
    <col min="13314" max="13314" width="3.88671875" style="1" customWidth="1"/>
    <col min="13315" max="13315" width="49.88671875" style="1" customWidth="1"/>
    <col min="13316" max="13316" width="22.5546875" style="1" customWidth="1"/>
    <col min="13317" max="13317" width="23" style="1" customWidth="1"/>
    <col min="13318" max="13318" width="22.88671875" style="1" customWidth="1"/>
    <col min="13319" max="13319" width="23.44140625" style="1" customWidth="1"/>
    <col min="13320" max="13320" width="26.44140625" style="1" customWidth="1"/>
    <col min="13321" max="13321" width="13.88671875" style="1" customWidth="1"/>
    <col min="13322" max="13323" width="18.109375" style="1" customWidth="1"/>
    <col min="13324" max="13568" width="11.44140625" style="1"/>
    <col min="13569" max="13569" width="15.44140625" style="1" customWidth="1"/>
    <col min="13570" max="13570" width="3.88671875" style="1" customWidth="1"/>
    <col min="13571" max="13571" width="49.88671875" style="1" customWidth="1"/>
    <col min="13572" max="13572" width="22.5546875" style="1" customWidth="1"/>
    <col min="13573" max="13573" width="23" style="1" customWidth="1"/>
    <col min="13574" max="13574" width="22.88671875" style="1" customWidth="1"/>
    <col min="13575" max="13575" width="23.44140625" style="1" customWidth="1"/>
    <col min="13576" max="13576" width="26.44140625" style="1" customWidth="1"/>
    <col min="13577" max="13577" width="13.88671875" style="1" customWidth="1"/>
    <col min="13578" max="13579" width="18.109375" style="1" customWidth="1"/>
    <col min="13580" max="13824" width="11.44140625" style="1"/>
    <col min="13825" max="13825" width="15.44140625" style="1" customWidth="1"/>
    <col min="13826" max="13826" width="3.88671875" style="1" customWidth="1"/>
    <col min="13827" max="13827" width="49.88671875" style="1" customWidth="1"/>
    <col min="13828" max="13828" width="22.5546875" style="1" customWidth="1"/>
    <col min="13829" max="13829" width="23" style="1" customWidth="1"/>
    <col min="13830" max="13830" width="22.88671875" style="1" customWidth="1"/>
    <col min="13831" max="13831" width="23.44140625" style="1" customWidth="1"/>
    <col min="13832" max="13832" width="26.44140625" style="1" customWidth="1"/>
    <col min="13833" max="13833" width="13.88671875" style="1" customWidth="1"/>
    <col min="13834" max="13835" width="18.109375" style="1" customWidth="1"/>
    <col min="13836" max="14080" width="11.44140625" style="1"/>
    <col min="14081" max="14081" width="15.44140625" style="1" customWidth="1"/>
    <col min="14082" max="14082" width="3.88671875" style="1" customWidth="1"/>
    <col min="14083" max="14083" width="49.88671875" style="1" customWidth="1"/>
    <col min="14084" max="14084" width="22.5546875" style="1" customWidth="1"/>
    <col min="14085" max="14085" width="23" style="1" customWidth="1"/>
    <col min="14086" max="14086" width="22.88671875" style="1" customWidth="1"/>
    <col min="14087" max="14087" width="23.44140625" style="1" customWidth="1"/>
    <col min="14088" max="14088" width="26.44140625" style="1" customWidth="1"/>
    <col min="14089" max="14089" width="13.88671875" style="1" customWidth="1"/>
    <col min="14090" max="14091" width="18.109375" style="1" customWidth="1"/>
    <col min="14092" max="14336" width="11.44140625" style="1"/>
    <col min="14337" max="14337" width="15.44140625" style="1" customWidth="1"/>
    <col min="14338" max="14338" width="3.88671875" style="1" customWidth="1"/>
    <col min="14339" max="14339" width="49.88671875" style="1" customWidth="1"/>
    <col min="14340" max="14340" width="22.5546875" style="1" customWidth="1"/>
    <col min="14341" max="14341" width="23" style="1" customWidth="1"/>
    <col min="14342" max="14342" width="22.88671875" style="1" customWidth="1"/>
    <col min="14343" max="14343" width="23.44140625" style="1" customWidth="1"/>
    <col min="14344" max="14344" width="26.44140625" style="1" customWidth="1"/>
    <col min="14345" max="14345" width="13.88671875" style="1" customWidth="1"/>
    <col min="14346" max="14347" width="18.109375" style="1" customWidth="1"/>
    <col min="14348" max="14592" width="11.44140625" style="1"/>
    <col min="14593" max="14593" width="15.44140625" style="1" customWidth="1"/>
    <col min="14594" max="14594" width="3.88671875" style="1" customWidth="1"/>
    <col min="14595" max="14595" width="49.88671875" style="1" customWidth="1"/>
    <col min="14596" max="14596" width="22.5546875" style="1" customWidth="1"/>
    <col min="14597" max="14597" width="23" style="1" customWidth="1"/>
    <col min="14598" max="14598" width="22.88671875" style="1" customWidth="1"/>
    <col min="14599" max="14599" width="23.44140625" style="1" customWidth="1"/>
    <col min="14600" max="14600" width="26.44140625" style="1" customWidth="1"/>
    <col min="14601" max="14601" width="13.88671875" style="1" customWidth="1"/>
    <col min="14602" max="14603" width="18.109375" style="1" customWidth="1"/>
    <col min="14604" max="14848" width="11.44140625" style="1"/>
    <col min="14849" max="14849" width="15.44140625" style="1" customWidth="1"/>
    <col min="14850" max="14850" width="3.88671875" style="1" customWidth="1"/>
    <col min="14851" max="14851" width="49.88671875" style="1" customWidth="1"/>
    <col min="14852" max="14852" width="22.5546875" style="1" customWidth="1"/>
    <col min="14853" max="14853" width="23" style="1" customWidth="1"/>
    <col min="14854" max="14854" width="22.88671875" style="1" customWidth="1"/>
    <col min="14855" max="14855" width="23.44140625" style="1" customWidth="1"/>
    <col min="14856" max="14856" width="26.44140625" style="1" customWidth="1"/>
    <col min="14857" max="14857" width="13.88671875" style="1" customWidth="1"/>
    <col min="14858" max="14859" width="18.109375" style="1" customWidth="1"/>
    <col min="14860" max="15104" width="11.44140625" style="1"/>
    <col min="15105" max="15105" width="15.44140625" style="1" customWidth="1"/>
    <col min="15106" max="15106" width="3.88671875" style="1" customWidth="1"/>
    <col min="15107" max="15107" width="49.88671875" style="1" customWidth="1"/>
    <col min="15108" max="15108" width="22.5546875" style="1" customWidth="1"/>
    <col min="15109" max="15109" width="23" style="1" customWidth="1"/>
    <col min="15110" max="15110" width="22.88671875" style="1" customWidth="1"/>
    <col min="15111" max="15111" width="23.44140625" style="1" customWidth="1"/>
    <col min="15112" max="15112" width="26.44140625" style="1" customWidth="1"/>
    <col min="15113" max="15113" width="13.88671875" style="1" customWidth="1"/>
    <col min="15114" max="15115" width="18.109375" style="1" customWidth="1"/>
    <col min="15116" max="15360" width="11.44140625" style="1"/>
    <col min="15361" max="15361" width="15.44140625" style="1" customWidth="1"/>
    <col min="15362" max="15362" width="3.88671875" style="1" customWidth="1"/>
    <col min="15363" max="15363" width="49.88671875" style="1" customWidth="1"/>
    <col min="15364" max="15364" width="22.5546875" style="1" customWidth="1"/>
    <col min="15365" max="15365" width="23" style="1" customWidth="1"/>
    <col min="15366" max="15366" width="22.88671875" style="1" customWidth="1"/>
    <col min="15367" max="15367" width="23.44140625" style="1" customWidth="1"/>
    <col min="15368" max="15368" width="26.44140625" style="1" customWidth="1"/>
    <col min="15369" max="15369" width="13.88671875" style="1" customWidth="1"/>
    <col min="15370" max="15371" width="18.109375" style="1" customWidth="1"/>
    <col min="15372" max="15616" width="11.44140625" style="1"/>
    <col min="15617" max="15617" width="15.44140625" style="1" customWidth="1"/>
    <col min="15618" max="15618" width="3.88671875" style="1" customWidth="1"/>
    <col min="15619" max="15619" width="49.88671875" style="1" customWidth="1"/>
    <col min="15620" max="15620" width="22.5546875" style="1" customWidth="1"/>
    <col min="15621" max="15621" width="23" style="1" customWidth="1"/>
    <col min="15622" max="15622" width="22.88671875" style="1" customWidth="1"/>
    <col min="15623" max="15623" width="23.44140625" style="1" customWidth="1"/>
    <col min="15624" max="15624" width="26.44140625" style="1" customWidth="1"/>
    <col min="15625" max="15625" width="13.88671875" style="1" customWidth="1"/>
    <col min="15626" max="15627" width="18.109375" style="1" customWidth="1"/>
    <col min="15628" max="15872" width="11.44140625" style="1"/>
    <col min="15873" max="15873" width="15.44140625" style="1" customWidth="1"/>
    <col min="15874" max="15874" width="3.88671875" style="1" customWidth="1"/>
    <col min="15875" max="15875" width="49.88671875" style="1" customWidth="1"/>
    <col min="15876" max="15876" width="22.5546875" style="1" customWidth="1"/>
    <col min="15877" max="15877" width="23" style="1" customWidth="1"/>
    <col min="15878" max="15878" width="22.88671875" style="1" customWidth="1"/>
    <col min="15879" max="15879" width="23.44140625" style="1" customWidth="1"/>
    <col min="15880" max="15880" width="26.44140625" style="1" customWidth="1"/>
    <col min="15881" max="15881" width="13.88671875" style="1" customWidth="1"/>
    <col min="15882" max="15883" width="18.109375" style="1" customWidth="1"/>
    <col min="15884" max="16128" width="11.44140625" style="1"/>
    <col min="16129" max="16129" width="15.44140625" style="1" customWidth="1"/>
    <col min="16130" max="16130" width="3.88671875" style="1" customWidth="1"/>
    <col min="16131" max="16131" width="49.88671875" style="1" customWidth="1"/>
    <col min="16132" max="16132" width="22.5546875" style="1" customWidth="1"/>
    <col min="16133" max="16133" width="23" style="1" customWidth="1"/>
    <col min="16134" max="16134" width="22.88671875" style="1" customWidth="1"/>
    <col min="16135" max="16135" width="23.44140625" style="1" customWidth="1"/>
    <col min="16136" max="16136" width="26.44140625" style="1" customWidth="1"/>
    <col min="16137" max="16137" width="13.88671875" style="1" customWidth="1"/>
    <col min="16138" max="16139" width="18.109375" style="1" customWidth="1"/>
    <col min="16140" max="16384" width="11.44140625" style="1"/>
  </cols>
  <sheetData>
    <row r="1" spans="1:8" ht="15" thickBot="1" x14ac:dyDescent="0.35"/>
    <row r="2" spans="1:8" x14ac:dyDescent="0.3">
      <c r="A2" s="3639" t="s">
        <v>1</v>
      </c>
      <c r="B2" s="3640"/>
      <c r="C2" s="3640"/>
      <c r="D2" s="3640"/>
      <c r="E2" s="3640"/>
      <c r="F2" s="3640"/>
      <c r="G2" s="3640"/>
      <c r="H2" s="3641"/>
    </row>
    <row r="3" spans="1:8" ht="11.25" customHeight="1" x14ac:dyDescent="0.3">
      <c r="A3" s="3636" t="s">
        <v>95</v>
      </c>
      <c r="B3" s="3637"/>
      <c r="C3" s="3637"/>
      <c r="D3" s="3637"/>
      <c r="E3" s="3637"/>
      <c r="F3" s="3637"/>
      <c r="G3" s="3637"/>
      <c r="H3" s="3638"/>
    </row>
    <row r="4" spans="1:8" ht="0.75" customHeight="1" x14ac:dyDescent="0.3">
      <c r="A4" s="2"/>
      <c r="H4" s="5"/>
    </row>
    <row r="5" spans="1:8" ht="21.75" customHeight="1" x14ac:dyDescent="0.3">
      <c r="A5" s="6" t="s">
        <v>0</v>
      </c>
      <c r="H5" s="5"/>
    </row>
    <row r="6" spans="1:8" ht="16.5" hidden="1" customHeight="1" x14ac:dyDescent="0.3">
      <c r="A6" s="2"/>
      <c r="H6" s="7"/>
    </row>
    <row r="7" spans="1:8" ht="21.75" customHeight="1" thickBot="1" x14ac:dyDescent="0.35">
      <c r="A7" s="2" t="s">
        <v>96</v>
      </c>
      <c r="C7" s="66" t="s">
        <v>4</v>
      </c>
      <c r="E7" s="3" t="s">
        <v>97</v>
      </c>
      <c r="F7" s="3" t="s">
        <v>190</v>
      </c>
      <c r="G7" s="3" t="s">
        <v>200</v>
      </c>
      <c r="H7" s="5"/>
    </row>
    <row r="8" spans="1:8" ht="9.75" hidden="1" customHeight="1" thickBot="1" x14ac:dyDescent="0.35">
      <c r="A8" s="46"/>
      <c r="B8" s="47"/>
      <c r="C8" s="108"/>
      <c r="D8" s="48"/>
      <c r="E8" s="48"/>
      <c r="F8" s="48"/>
      <c r="G8" s="48"/>
      <c r="H8" s="50"/>
    </row>
    <row r="9" spans="1:8" ht="15" thickBot="1" x14ac:dyDescent="0.35">
      <c r="A9" s="109"/>
      <c r="B9" s="110"/>
      <c r="C9" s="111"/>
      <c r="D9" s="112"/>
      <c r="E9" s="112"/>
      <c r="F9" s="112"/>
      <c r="G9" s="112"/>
      <c r="H9" s="113"/>
    </row>
    <row r="10" spans="1:8" ht="39" customHeight="1" thickBot="1" x14ac:dyDescent="0.35">
      <c r="A10" s="114" t="s">
        <v>98</v>
      </c>
      <c r="B10" s="115"/>
      <c r="C10" s="115" t="s">
        <v>99</v>
      </c>
      <c r="D10" s="116" t="s">
        <v>100</v>
      </c>
      <c r="E10" s="116" t="s">
        <v>101</v>
      </c>
      <c r="F10" s="116" t="s">
        <v>102</v>
      </c>
      <c r="G10" s="116" t="s">
        <v>103</v>
      </c>
      <c r="H10" s="117" t="s">
        <v>195</v>
      </c>
    </row>
    <row r="11" spans="1:8" s="119" customFormat="1" ht="16.2" thickBot="1" x14ac:dyDescent="0.35">
      <c r="A11" s="15" t="s">
        <v>12</v>
      </c>
      <c r="B11" s="16"/>
      <c r="C11" s="118" t="s">
        <v>13</v>
      </c>
      <c r="D11" s="81">
        <f>+D12+D58+D111</f>
        <v>73583023604</v>
      </c>
      <c r="E11" s="81">
        <f>+E12+E58+E111</f>
        <v>51820684017.660004</v>
      </c>
      <c r="F11" s="81">
        <f>+F12+F58+F111</f>
        <v>12150194389.66</v>
      </c>
      <c r="G11" s="81">
        <f>+G12+G58+G111</f>
        <v>4814137910</v>
      </c>
      <c r="H11" s="83">
        <f>+H12+H58+H111</f>
        <v>4224585317</v>
      </c>
    </row>
    <row r="12" spans="1:8" ht="15.6" x14ac:dyDescent="0.3">
      <c r="A12" s="22">
        <v>1</v>
      </c>
      <c r="B12" s="23"/>
      <c r="C12" s="84" t="s">
        <v>14</v>
      </c>
      <c r="D12" s="120">
        <f>+D13</f>
        <v>53259446191</v>
      </c>
      <c r="E12" s="120">
        <f>+E13</f>
        <v>46276301170</v>
      </c>
      <c r="F12" s="120">
        <f>+F13</f>
        <v>7576295624</v>
      </c>
      <c r="G12" s="120">
        <f>+G13</f>
        <v>3364653413</v>
      </c>
      <c r="H12" s="121">
        <f>+H13</f>
        <v>2775100820</v>
      </c>
    </row>
    <row r="13" spans="1:8" ht="15.6" x14ac:dyDescent="0.3">
      <c r="A13" s="27">
        <v>10</v>
      </c>
      <c r="B13" s="28"/>
      <c r="C13" s="33" t="s">
        <v>14</v>
      </c>
      <c r="D13" s="122">
        <f>+D14+D34+D37</f>
        <v>53259446191</v>
      </c>
      <c r="E13" s="122">
        <f>+E14+E34+E37</f>
        <v>46276301170</v>
      </c>
      <c r="F13" s="122">
        <f>+F14+F34+F37</f>
        <v>7576295624</v>
      </c>
      <c r="G13" s="122">
        <f>+G14+G34+G37</f>
        <v>3364653413</v>
      </c>
      <c r="H13" s="123">
        <f>+H14+H34+H37</f>
        <v>2775100820</v>
      </c>
    </row>
    <row r="14" spans="1:8" ht="14.25" customHeight="1" x14ac:dyDescent="0.3">
      <c r="A14" s="27">
        <v>101</v>
      </c>
      <c r="B14" s="28"/>
      <c r="C14" s="33" t="s">
        <v>15</v>
      </c>
      <c r="D14" s="122">
        <f>+D15+D19+D22+D30+D33</f>
        <v>34140398291</v>
      </c>
      <c r="E14" s="122">
        <f>+E15+E19+E22+E30+E33</f>
        <v>31823315969</v>
      </c>
      <c r="F14" s="122">
        <f>+F15+F19+F22+F30+F33</f>
        <v>2186773420</v>
      </c>
      <c r="G14" s="122">
        <f>+G15+G19+G22+G30+G33</f>
        <v>2186773420</v>
      </c>
      <c r="H14" s="122">
        <f>+H15+H19+H22+H30+H33</f>
        <v>2186773420</v>
      </c>
    </row>
    <row r="15" spans="1:8" ht="15.6" x14ac:dyDescent="0.3">
      <c r="A15" s="27">
        <v>1011</v>
      </c>
      <c r="B15" s="28"/>
      <c r="C15" s="33" t="s">
        <v>104</v>
      </c>
      <c r="D15" s="122">
        <f>SUM(D16:D18)</f>
        <v>22594663000</v>
      </c>
      <c r="E15" s="122">
        <f>SUM(E16:E18)</f>
        <v>22594663000</v>
      </c>
      <c r="F15" s="122">
        <f>SUM(F16:F18)</f>
        <v>1761153695</v>
      </c>
      <c r="G15" s="122">
        <f>SUM(G16:G18)</f>
        <v>1761153695</v>
      </c>
      <c r="H15" s="123">
        <f>SUM(H16:H18)</f>
        <v>1761153695</v>
      </c>
    </row>
    <row r="16" spans="1:8" ht="15.6" x14ac:dyDescent="0.3">
      <c r="A16" s="27">
        <v>10111</v>
      </c>
      <c r="B16" s="28">
        <v>20</v>
      </c>
      <c r="C16" s="33" t="s">
        <v>17</v>
      </c>
      <c r="D16" s="122">
        <v>21143479321</v>
      </c>
      <c r="E16" s="122">
        <v>21143479321</v>
      </c>
      <c r="F16" s="122">
        <v>1715577220</v>
      </c>
      <c r="G16" s="122">
        <v>1715577220</v>
      </c>
      <c r="H16" s="123">
        <v>1715577220</v>
      </c>
    </row>
    <row r="17" spans="1:8" ht="15.6" x14ac:dyDescent="0.3">
      <c r="A17" s="27">
        <v>10112</v>
      </c>
      <c r="B17" s="28">
        <v>20</v>
      </c>
      <c r="C17" s="33" t="s">
        <v>18</v>
      </c>
      <c r="D17" s="122">
        <v>1268319272</v>
      </c>
      <c r="E17" s="122">
        <v>1268319272</v>
      </c>
      <c r="F17" s="122">
        <v>22088030</v>
      </c>
      <c r="G17" s="122">
        <v>22088030</v>
      </c>
      <c r="H17" s="123">
        <v>22088030</v>
      </c>
    </row>
    <row r="18" spans="1:8" ht="20.25" customHeight="1" x14ac:dyDescent="0.3">
      <c r="A18" s="27">
        <v>10114</v>
      </c>
      <c r="B18" s="28">
        <v>20</v>
      </c>
      <c r="C18" s="33" t="s">
        <v>19</v>
      </c>
      <c r="D18" s="124">
        <v>182864407</v>
      </c>
      <c r="E18" s="124">
        <v>182864407</v>
      </c>
      <c r="F18" s="124">
        <v>23488445</v>
      </c>
      <c r="G18" s="122">
        <v>23488445</v>
      </c>
      <c r="H18" s="123">
        <v>23488445</v>
      </c>
    </row>
    <row r="19" spans="1:8" ht="15.6" x14ac:dyDescent="0.3">
      <c r="A19" s="27">
        <v>1014</v>
      </c>
      <c r="B19" s="28"/>
      <c r="C19" s="33" t="s">
        <v>20</v>
      </c>
      <c r="D19" s="124">
        <f>SUM(D20:D21)</f>
        <v>4304408326</v>
      </c>
      <c r="E19" s="124">
        <f>SUM(E20:E21)</f>
        <v>4304408326</v>
      </c>
      <c r="F19" s="124">
        <f>SUM(F20:F21)</f>
        <v>275779964</v>
      </c>
      <c r="G19" s="122">
        <f>SUM(G20:G21)</f>
        <v>275779964</v>
      </c>
      <c r="H19" s="123">
        <f>SUM(H20:H21)</f>
        <v>275779964</v>
      </c>
    </row>
    <row r="20" spans="1:8" ht="15.6" x14ac:dyDescent="0.3">
      <c r="A20" s="27">
        <v>10141</v>
      </c>
      <c r="B20" s="28">
        <v>20</v>
      </c>
      <c r="C20" s="33" t="s">
        <v>21</v>
      </c>
      <c r="D20" s="124">
        <v>1075186180</v>
      </c>
      <c r="E20" s="124">
        <v>1075186180</v>
      </c>
      <c r="F20" s="124">
        <v>63967404</v>
      </c>
      <c r="G20" s="122">
        <v>63967404</v>
      </c>
      <c r="H20" s="123">
        <v>63967404</v>
      </c>
    </row>
    <row r="21" spans="1:8" ht="15.6" x14ac:dyDescent="0.3">
      <c r="A21" s="27">
        <v>10142</v>
      </c>
      <c r="B21" s="28">
        <v>20</v>
      </c>
      <c r="C21" s="33" t="s">
        <v>22</v>
      </c>
      <c r="D21" s="124">
        <v>3229222146</v>
      </c>
      <c r="E21" s="124">
        <v>3229222146</v>
      </c>
      <c r="F21" s="124">
        <v>211812560</v>
      </c>
      <c r="G21" s="122">
        <v>211812560</v>
      </c>
      <c r="H21" s="123">
        <v>211812560</v>
      </c>
    </row>
    <row r="22" spans="1:8" ht="15.75" customHeight="1" x14ac:dyDescent="0.3">
      <c r="A22" s="27">
        <v>1015</v>
      </c>
      <c r="B22" s="28"/>
      <c r="C22" s="33" t="s">
        <v>23</v>
      </c>
      <c r="D22" s="124">
        <f>SUM(D23:D29)</f>
        <v>4721278363</v>
      </c>
      <c r="E22" s="124">
        <f>SUM(E23:E29)</f>
        <v>4721278363</v>
      </c>
      <c r="F22" s="124">
        <f>SUM(F23:F29)</f>
        <v>101733918</v>
      </c>
      <c r="G22" s="122">
        <f>SUM(G23:G29)</f>
        <v>101733918</v>
      </c>
      <c r="H22" s="123">
        <f>SUM(H23:H29)</f>
        <v>101733918</v>
      </c>
    </row>
    <row r="23" spans="1:8" ht="15.6" x14ac:dyDescent="0.3">
      <c r="A23" s="27">
        <v>10152</v>
      </c>
      <c r="B23" s="28">
        <v>20</v>
      </c>
      <c r="C23" s="33" t="s">
        <v>24</v>
      </c>
      <c r="D23" s="124">
        <v>790730085</v>
      </c>
      <c r="E23" s="124">
        <v>790730085</v>
      </c>
      <c r="F23" s="124">
        <v>43211805</v>
      </c>
      <c r="G23" s="122">
        <v>43211805</v>
      </c>
      <c r="H23" s="123">
        <v>43211805</v>
      </c>
    </row>
    <row r="24" spans="1:8" ht="15.6" x14ac:dyDescent="0.3">
      <c r="A24" s="27">
        <v>10155</v>
      </c>
      <c r="B24" s="28">
        <v>20</v>
      </c>
      <c r="C24" s="33" t="s">
        <v>25</v>
      </c>
      <c r="D24" s="124">
        <v>193757002</v>
      </c>
      <c r="E24" s="124">
        <v>193757002</v>
      </c>
      <c r="F24" s="124">
        <v>4908642</v>
      </c>
      <c r="G24" s="122">
        <v>4908642</v>
      </c>
      <c r="H24" s="123">
        <v>4908642</v>
      </c>
    </row>
    <row r="25" spans="1:8" ht="15.6" x14ac:dyDescent="0.3">
      <c r="A25" s="27">
        <v>101512</v>
      </c>
      <c r="B25" s="28">
        <v>20</v>
      </c>
      <c r="C25" s="33" t="s">
        <v>105</v>
      </c>
      <c r="D25" s="124">
        <v>2980139</v>
      </c>
      <c r="E25" s="124">
        <v>2980139</v>
      </c>
      <c r="F25" s="124">
        <v>171765</v>
      </c>
      <c r="G25" s="122">
        <v>171765</v>
      </c>
      <c r="H25" s="123">
        <v>171765</v>
      </c>
    </row>
    <row r="26" spans="1:8" ht="15.6" x14ac:dyDescent="0.3">
      <c r="A26" s="27">
        <v>101514</v>
      </c>
      <c r="B26" s="28">
        <v>20</v>
      </c>
      <c r="C26" s="33" t="s">
        <v>106</v>
      </c>
      <c r="D26" s="122">
        <v>1260827200</v>
      </c>
      <c r="E26" s="122">
        <v>1260827200</v>
      </c>
      <c r="F26" s="124">
        <v>10713335</v>
      </c>
      <c r="G26" s="124">
        <v>10713335</v>
      </c>
      <c r="H26" s="125">
        <v>10713335</v>
      </c>
    </row>
    <row r="27" spans="1:8" ht="15.6" x14ac:dyDescent="0.3">
      <c r="A27" s="27">
        <v>101515</v>
      </c>
      <c r="B27" s="28">
        <v>20</v>
      </c>
      <c r="C27" s="33" t="s">
        <v>26</v>
      </c>
      <c r="D27" s="122">
        <v>1618820500</v>
      </c>
      <c r="E27" s="122">
        <v>1618820500</v>
      </c>
      <c r="F27" s="122">
        <v>39368010</v>
      </c>
      <c r="G27" s="122">
        <v>39368010</v>
      </c>
      <c r="H27" s="123">
        <v>39368010</v>
      </c>
    </row>
    <row r="28" spans="1:8" ht="15.6" x14ac:dyDescent="0.3">
      <c r="A28" s="27">
        <v>101516</v>
      </c>
      <c r="B28" s="28">
        <v>20</v>
      </c>
      <c r="C28" s="33" t="s">
        <v>27</v>
      </c>
      <c r="D28" s="122">
        <v>778296108</v>
      </c>
      <c r="E28" s="122">
        <v>778296108</v>
      </c>
      <c r="F28" s="122">
        <v>3360361</v>
      </c>
      <c r="G28" s="122">
        <v>3360361</v>
      </c>
      <c r="H28" s="123">
        <v>3360361</v>
      </c>
    </row>
    <row r="29" spans="1:8" ht="15.6" x14ac:dyDescent="0.3">
      <c r="A29" s="27">
        <v>101592</v>
      </c>
      <c r="B29" s="28">
        <v>20</v>
      </c>
      <c r="C29" s="33" t="s">
        <v>107</v>
      </c>
      <c r="D29" s="122">
        <v>75867329</v>
      </c>
      <c r="E29" s="122">
        <v>75867329</v>
      </c>
      <c r="F29" s="122">
        <v>0</v>
      </c>
      <c r="G29" s="122">
        <v>0</v>
      </c>
      <c r="H29" s="123">
        <v>0</v>
      </c>
    </row>
    <row r="30" spans="1:8" ht="31.2" x14ac:dyDescent="0.3">
      <c r="A30" s="27">
        <v>1019</v>
      </c>
      <c r="B30" s="28"/>
      <c r="C30" s="33" t="s">
        <v>28</v>
      </c>
      <c r="D30" s="122">
        <f>+D31+D32</f>
        <v>202966280</v>
      </c>
      <c r="E30" s="122">
        <f>+E31+E32</f>
        <v>202966280</v>
      </c>
      <c r="F30" s="122">
        <f>+F31+F32</f>
        <v>48105843</v>
      </c>
      <c r="G30" s="122">
        <f>+G31+G32</f>
        <v>48105843</v>
      </c>
      <c r="H30" s="123">
        <f>+H31+H32</f>
        <v>48105843</v>
      </c>
    </row>
    <row r="31" spans="1:8" ht="15.6" x14ac:dyDescent="0.3">
      <c r="A31" s="27">
        <v>10191</v>
      </c>
      <c r="B31" s="28">
        <v>20</v>
      </c>
      <c r="C31" s="33" t="s">
        <v>29</v>
      </c>
      <c r="D31" s="122">
        <v>105766280</v>
      </c>
      <c r="E31" s="122">
        <v>105766280</v>
      </c>
      <c r="F31" s="122">
        <v>5830832</v>
      </c>
      <c r="G31" s="122">
        <v>5830832</v>
      </c>
      <c r="H31" s="123">
        <v>5830832</v>
      </c>
    </row>
    <row r="32" spans="1:8" ht="15.6" x14ac:dyDescent="0.3">
      <c r="A32" s="27">
        <v>10193</v>
      </c>
      <c r="B32" s="28">
        <v>20</v>
      </c>
      <c r="C32" s="33" t="s">
        <v>30</v>
      </c>
      <c r="D32" s="122">
        <v>97200000</v>
      </c>
      <c r="E32" s="122">
        <v>97200000</v>
      </c>
      <c r="F32" s="122">
        <v>42275011</v>
      </c>
      <c r="G32" s="122">
        <v>42275011</v>
      </c>
      <c r="H32" s="123">
        <v>42275011</v>
      </c>
    </row>
    <row r="33" spans="1:8" ht="30.75" customHeight="1" x14ac:dyDescent="0.3">
      <c r="A33" s="27">
        <v>10110</v>
      </c>
      <c r="B33" s="28">
        <v>20</v>
      </c>
      <c r="C33" s="33" t="s">
        <v>108</v>
      </c>
      <c r="D33" s="126">
        <v>2317082322</v>
      </c>
      <c r="E33" s="122">
        <v>0</v>
      </c>
      <c r="F33" s="122">
        <v>0</v>
      </c>
      <c r="G33" s="122">
        <v>0</v>
      </c>
      <c r="H33" s="123">
        <v>0</v>
      </c>
    </row>
    <row r="34" spans="1:8" ht="15.6" x14ac:dyDescent="0.3">
      <c r="A34" s="27">
        <v>102</v>
      </c>
      <c r="B34" s="28"/>
      <c r="C34" s="33" t="s">
        <v>31</v>
      </c>
      <c r="D34" s="124">
        <f>SUM(D35:D36)</f>
        <v>9178801200</v>
      </c>
      <c r="E34" s="124">
        <f>SUM(E35:E36)</f>
        <v>4512738501</v>
      </c>
      <c r="F34" s="124">
        <f>SUM(F35:F36)</f>
        <v>4340112715</v>
      </c>
      <c r="G34" s="124">
        <f>SUM(G35:G36)</f>
        <v>128470504</v>
      </c>
      <c r="H34" s="125">
        <f>SUM(H35:H36)</f>
        <v>127789411</v>
      </c>
    </row>
    <row r="35" spans="1:8" ht="15.6" x14ac:dyDescent="0.3">
      <c r="A35" s="27">
        <v>10212</v>
      </c>
      <c r="B35" s="28">
        <v>20</v>
      </c>
      <c r="C35" s="33" t="s">
        <v>32</v>
      </c>
      <c r="D35" s="122">
        <v>305000000</v>
      </c>
      <c r="E35" s="122">
        <v>296530764</v>
      </c>
      <c r="F35" s="122">
        <v>124203082</v>
      </c>
      <c r="G35" s="122">
        <v>4203082</v>
      </c>
      <c r="H35" s="123">
        <v>4203082</v>
      </c>
    </row>
    <row r="36" spans="1:8" ht="15.6" x14ac:dyDescent="0.3">
      <c r="A36" s="27">
        <v>10214</v>
      </c>
      <c r="B36" s="28">
        <v>20</v>
      </c>
      <c r="C36" s="33" t="s">
        <v>33</v>
      </c>
      <c r="D36" s="122">
        <v>8873801200</v>
      </c>
      <c r="E36" s="122">
        <v>4216207737</v>
      </c>
      <c r="F36" s="122">
        <v>4215909633</v>
      </c>
      <c r="G36" s="122">
        <v>124267422</v>
      </c>
      <c r="H36" s="123">
        <v>123586329</v>
      </c>
    </row>
    <row r="37" spans="1:8" ht="31.5" customHeight="1" x14ac:dyDescent="0.3">
      <c r="A37" s="27">
        <v>105</v>
      </c>
      <c r="B37" s="28"/>
      <c r="C37" s="33" t="s">
        <v>109</v>
      </c>
      <c r="D37" s="122">
        <f>+D38+D42+D46+D47</f>
        <v>9940246700</v>
      </c>
      <c r="E37" s="122">
        <f>+E38+E42+E46+E47</f>
        <v>9940246700</v>
      </c>
      <c r="F37" s="122">
        <f>+F38+F42+F46+F47</f>
        <v>1049409489</v>
      </c>
      <c r="G37" s="122">
        <f>+G38+G42+G46+G47</f>
        <v>1049409489</v>
      </c>
      <c r="H37" s="123">
        <f>+H38+H42+H46+H47</f>
        <v>460537989</v>
      </c>
    </row>
    <row r="38" spans="1:8" ht="15.6" x14ac:dyDescent="0.3">
      <c r="A38" s="27">
        <v>1051</v>
      </c>
      <c r="B38" s="28"/>
      <c r="C38" s="33" t="s">
        <v>35</v>
      </c>
      <c r="D38" s="122">
        <f>SUM(D39:D41)</f>
        <v>5264556926</v>
      </c>
      <c r="E38" s="122">
        <f>SUM(E39:E41)</f>
        <v>5264556926</v>
      </c>
      <c r="F38" s="122">
        <f>SUM(F39:F41)</f>
        <v>375406000</v>
      </c>
      <c r="G38" s="122">
        <f>SUM(G39:G41)</f>
        <v>375406000</v>
      </c>
      <c r="H38" s="123">
        <f>SUM(H39:H41)</f>
        <v>0</v>
      </c>
    </row>
    <row r="39" spans="1:8" ht="15.6" x14ac:dyDescent="0.3">
      <c r="A39" s="27">
        <v>10511</v>
      </c>
      <c r="B39" s="28">
        <v>20</v>
      </c>
      <c r="C39" s="33" t="s">
        <v>36</v>
      </c>
      <c r="D39" s="122">
        <v>1297907238</v>
      </c>
      <c r="E39" s="122">
        <v>1297907238</v>
      </c>
      <c r="F39" s="122">
        <v>74633700</v>
      </c>
      <c r="G39" s="122">
        <v>74633700</v>
      </c>
      <c r="H39" s="123">
        <v>0</v>
      </c>
    </row>
    <row r="40" spans="1:8" ht="31.2" x14ac:dyDescent="0.3">
      <c r="A40" s="27">
        <v>10513</v>
      </c>
      <c r="B40" s="28">
        <v>20</v>
      </c>
      <c r="C40" s="33" t="s">
        <v>110</v>
      </c>
      <c r="D40" s="122">
        <v>1985792898</v>
      </c>
      <c r="E40" s="122">
        <v>1985792898</v>
      </c>
      <c r="F40" s="122">
        <v>130221200</v>
      </c>
      <c r="G40" s="122">
        <v>130221200</v>
      </c>
      <c r="H40" s="123">
        <v>0</v>
      </c>
    </row>
    <row r="41" spans="1:8" ht="15.6" x14ac:dyDescent="0.3">
      <c r="A41" s="27">
        <v>10514</v>
      </c>
      <c r="B41" s="28">
        <v>20</v>
      </c>
      <c r="C41" s="33" t="s">
        <v>38</v>
      </c>
      <c r="D41" s="122">
        <v>1980856790</v>
      </c>
      <c r="E41" s="122">
        <v>1980856790</v>
      </c>
      <c r="F41" s="122">
        <v>170551100</v>
      </c>
      <c r="G41" s="122">
        <v>170551100</v>
      </c>
      <c r="H41" s="123">
        <v>0</v>
      </c>
    </row>
    <row r="42" spans="1:8" ht="15.6" x14ac:dyDescent="0.3">
      <c r="A42" s="27">
        <v>1052</v>
      </c>
      <c r="B42" s="28"/>
      <c r="C42" s="33" t="s">
        <v>111</v>
      </c>
      <c r="D42" s="122">
        <f>+D43+D44+D45</f>
        <v>3375854160</v>
      </c>
      <c r="E42" s="122">
        <f>+E43+E44+E45</f>
        <v>3375854160</v>
      </c>
      <c r="F42" s="122">
        <f>+F43+F44+F45</f>
        <v>580699889</v>
      </c>
      <c r="G42" s="122">
        <f>+G43+G44+G45</f>
        <v>580699889</v>
      </c>
      <c r="H42" s="123">
        <f>+H43+H44+H45</f>
        <v>460537989</v>
      </c>
    </row>
    <row r="43" spans="1:8" ht="15.6" x14ac:dyDescent="0.3">
      <c r="A43" s="27">
        <v>10522</v>
      </c>
      <c r="B43" s="28">
        <v>20</v>
      </c>
      <c r="C43" s="33" t="s">
        <v>40</v>
      </c>
      <c r="D43" s="122">
        <v>2045759880</v>
      </c>
      <c r="E43" s="122">
        <v>2045759880</v>
      </c>
      <c r="F43" s="122">
        <v>460537989</v>
      </c>
      <c r="G43" s="122">
        <v>460537989</v>
      </c>
      <c r="H43" s="123">
        <v>460537989</v>
      </c>
    </row>
    <row r="44" spans="1:8" ht="31.2" x14ac:dyDescent="0.3">
      <c r="A44" s="27">
        <v>10523</v>
      </c>
      <c r="B44" s="28">
        <v>20</v>
      </c>
      <c r="C44" s="33" t="s">
        <v>41</v>
      </c>
      <c r="D44" s="122">
        <v>1204707636</v>
      </c>
      <c r="E44" s="122">
        <v>1204707636</v>
      </c>
      <c r="F44" s="122">
        <v>110717400</v>
      </c>
      <c r="G44" s="122">
        <v>110717400</v>
      </c>
      <c r="H44" s="123">
        <v>0</v>
      </c>
    </row>
    <row r="45" spans="1:8" ht="46.8" x14ac:dyDescent="0.3">
      <c r="A45" s="27">
        <v>10527</v>
      </c>
      <c r="B45" s="28">
        <v>20</v>
      </c>
      <c r="C45" s="33" t="s">
        <v>112</v>
      </c>
      <c r="D45" s="122">
        <v>125386644</v>
      </c>
      <c r="E45" s="122">
        <v>125386644</v>
      </c>
      <c r="F45" s="122">
        <v>9444500</v>
      </c>
      <c r="G45" s="122">
        <v>9444500</v>
      </c>
      <c r="H45" s="123">
        <v>0</v>
      </c>
    </row>
    <row r="46" spans="1:8" ht="15.6" x14ac:dyDescent="0.3">
      <c r="A46" s="27">
        <v>1056</v>
      </c>
      <c r="B46" s="28">
        <v>20</v>
      </c>
      <c r="C46" s="33" t="s">
        <v>43</v>
      </c>
      <c r="D46" s="122">
        <v>775448970</v>
      </c>
      <c r="E46" s="122">
        <v>775448970</v>
      </c>
      <c r="F46" s="122">
        <v>55979900</v>
      </c>
      <c r="G46" s="122">
        <v>55979900</v>
      </c>
      <c r="H46" s="123">
        <v>0</v>
      </c>
    </row>
    <row r="47" spans="1:8" ht="16.2" thickBot="1" x14ac:dyDescent="0.35">
      <c r="A47" s="35">
        <v>1057</v>
      </c>
      <c r="B47" s="36">
        <v>20</v>
      </c>
      <c r="C47" s="88" t="s">
        <v>44</v>
      </c>
      <c r="D47" s="127">
        <v>524386644</v>
      </c>
      <c r="E47" s="127">
        <v>524386644</v>
      </c>
      <c r="F47" s="127">
        <v>37323700</v>
      </c>
      <c r="G47" s="127">
        <v>37323700</v>
      </c>
      <c r="H47" s="128">
        <v>0</v>
      </c>
    </row>
    <row r="48" spans="1:8" ht="6" customHeight="1" thickBot="1" x14ac:dyDescent="0.35">
      <c r="A48" s="41"/>
      <c r="B48" s="42"/>
      <c r="C48" s="89"/>
      <c r="D48" s="129"/>
      <c r="E48" s="129"/>
      <c r="F48" s="45"/>
      <c r="G48" s="129"/>
      <c r="H48" s="130"/>
    </row>
    <row r="49" spans="1:8" x14ac:dyDescent="0.3">
      <c r="A49" s="3639" t="s">
        <v>1</v>
      </c>
      <c r="B49" s="3640"/>
      <c r="C49" s="3640"/>
      <c r="D49" s="3640"/>
      <c r="E49" s="3640"/>
      <c r="F49" s="3640"/>
      <c r="G49" s="3640"/>
      <c r="H49" s="3641"/>
    </row>
    <row r="50" spans="1:8" x14ac:dyDescent="0.3">
      <c r="A50" s="3636" t="s">
        <v>95</v>
      </c>
      <c r="B50" s="3637"/>
      <c r="C50" s="3637"/>
      <c r="D50" s="3637"/>
      <c r="E50" s="3637"/>
      <c r="F50" s="3637"/>
      <c r="G50" s="3637"/>
      <c r="H50" s="3638"/>
    </row>
    <row r="51" spans="1:8" hidden="1" x14ac:dyDescent="0.3">
      <c r="A51" s="2"/>
      <c r="H51" s="5"/>
    </row>
    <row r="52" spans="1:8" x14ac:dyDescent="0.3">
      <c r="A52" s="6" t="s">
        <v>0</v>
      </c>
      <c r="D52" s="131"/>
      <c r="H52" s="5"/>
    </row>
    <row r="53" spans="1:8" ht="1.5" customHeight="1" x14ac:dyDescent="0.3">
      <c r="A53" s="2"/>
      <c r="H53" s="7"/>
    </row>
    <row r="54" spans="1:8" ht="21" customHeight="1" thickBot="1" x14ac:dyDescent="0.35">
      <c r="A54" s="2" t="s">
        <v>96</v>
      </c>
      <c r="C54" s="66" t="s">
        <v>4</v>
      </c>
      <c r="E54" s="3" t="str">
        <f>E7</f>
        <v>MES:</v>
      </c>
      <c r="F54" s="3" t="str">
        <f>F7</f>
        <v>ENERO</v>
      </c>
      <c r="G54" s="3" t="str">
        <f>G7</f>
        <v xml:space="preserve">                                VIGENCIA FISCAL:      2018</v>
      </c>
      <c r="H54" s="5"/>
    </row>
    <row r="55" spans="1:8" ht="28.5" hidden="1" customHeight="1" thickBot="1" x14ac:dyDescent="0.35">
      <c r="A55" s="2"/>
      <c r="H55" s="5"/>
    </row>
    <row r="56" spans="1:8" ht="15" thickBot="1" x14ac:dyDescent="0.35">
      <c r="A56" s="132"/>
      <c r="B56" s="133"/>
      <c r="C56" s="134"/>
      <c r="D56" s="135"/>
      <c r="E56" s="135"/>
      <c r="F56" s="135"/>
      <c r="G56" s="135"/>
      <c r="H56" s="136"/>
    </row>
    <row r="57" spans="1:8" ht="33.75" customHeight="1" thickBot="1" x14ac:dyDescent="0.35">
      <c r="A57" s="137" t="s">
        <v>98</v>
      </c>
      <c r="B57" s="10"/>
      <c r="C57" s="11" t="s">
        <v>99</v>
      </c>
      <c r="D57" s="12" t="s">
        <v>100</v>
      </c>
      <c r="E57" s="12" t="s">
        <v>101</v>
      </c>
      <c r="F57" s="12" t="s">
        <v>102</v>
      </c>
      <c r="G57" s="12" t="s">
        <v>103</v>
      </c>
      <c r="H57" s="117" t="s">
        <v>195</v>
      </c>
    </row>
    <row r="58" spans="1:8" ht="31.5" customHeight="1" x14ac:dyDescent="0.3">
      <c r="A58" s="56">
        <v>2</v>
      </c>
      <c r="B58" s="57"/>
      <c r="C58" s="90" t="s">
        <v>45</v>
      </c>
      <c r="D58" s="138">
        <f>+D59</f>
        <v>8584174910</v>
      </c>
      <c r="E58" s="138">
        <f>+E59</f>
        <v>5544382847.6599998</v>
      </c>
      <c r="F58" s="138">
        <f>+F59</f>
        <v>4573898765.6599998</v>
      </c>
      <c r="G58" s="138">
        <f>+G59</f>
        <v>1449484497</v>
      </c>
      <c r="H58" s="139">
        <f>+H59</f>
        <v>1449484497</v>
      </c>
    </row>
    <row r="59" spans="1:8" ht="15.6" x14ac:dyDescent="0.3">
      <c r="A59" s="27">
        <v>20</v>
      </c>
      <c r="B59" s="28"/>
      <c r="C59" s="33" t="s">
        <v>45</v>
      </c>
      <c r="D59" s="122">
        <f>+D63+D60</f>
        <v>8584174910</v>
      </c>
      <c r="E59" s="122">
        <f>+E63+E60</f>
        <v>5544382847.6599998</v>
      </c>
      <c r="F59" s="122">
        <f>+F63+F60</f>
        <v>4573898765.6599998</v>
      </c>
      <c r="G59" s="122">
        <f>+G63+G60</f>
        <v>1449484497</v>
      </c>
      <c r="H59" s="123">
        <f>+H63+H60</f>
        <v>1449484497</v>
      </c>
    </row>
    <row r="60" spans="1:8" ht="20.25" customHeight="1" x14ac:dyDescent="0.3">
      <c r="A60" s="27">
        <v>203</v>
      </c>
      <c r="B60" s="28"/>
      <c r="C60" s="33" t="s">
        <v>113</v>
      </c>
      <c r="D60" s="122">
        <f t="shared" ref="D60:H61" si="0">+D61</f>
        <v>50000000</v>
      </c>
      <c r="E60" s="122">
        <f t="shared" si="0"/>
        <v>0</v>
      </c>
      <c r="F60" s="122">
        <f t="shared" si="0"/>
        <v>0</v>
      </c>
      <c r="G60" s="122">
        <f t="shared" si="0"/>
        <v>0</v>
      </c>
      <c r="H60" s="123">
        <f t="shared" si="0"/>
        <v>0</v>
      </c>
    </row>
    <row r="61" spans="1:8" ht="15.6" x14ac:dyDescent="0.3">
      <c r="A61" s="27">
        <v>20350</v>
      </c>
      <c r="B61" s="28"/>
      <c r="C61" s="33" t="s">
        <v>114</v>
      </c>
      <c r="D61" s="124">
        <f t="shared" si="0"/>
        <v>50000000</v>
      </c>
      <c r="E61" s="124">
        <f t="shared" si="0"/>
        <v>0</v>
      </c>
      <c r="F61" s="124">
        <f t="shared" si="0"/>
        <v>0</v>
      </c>
      <c r="G61" s="124">
        <f t="shared" si="0"/>
        <v>0</v>
      </c>
      <c r="H61" s="124">
        <f t="shared" si="0"/>
        <v>0</v>
      </c>
    </row>
    <row r="62" spans="1:8" ht="21" customHeight="1" x14ac:dyDescent="0.3">
      <c r="A62" s="27">
        <v>2035090</v>
      </c>
      <c r="B62" s="28">
        <v>20</v>
      </c>
      <c r="C62" s="33" t="s">
        <v>115</v>
      </c>
      <c r="D62" s="124">
        <v>50000000</v>
      </c>
      <c r="E62" s="124">
        <v>0</v>
      </c>
      <c r="F62" s="124">
        <v>0</v>
      </c>
      <c r="G62" s="124">
        <v>0</v>
      </c>
      <c r="H62" s="123">
        <v>0</v>
      </c>
    </row>
    <row r="63" spans="1:8" ht="21.75" customHeight="1" x14ac:dyDescent="0.3">
      <c r="A63" s="27">
        <v>204</v>
      </c>
      <c r="B63" s="28"/>
      <c r="C63" s="33" t="s">
        <v>46</v>
      </c>
      <c r="D63" s="124">
        <f>+D66+D64+D71+D87+D90+D92+D97+D101+D106+D107+D109+D103</f>
        <v>8534174910</v>
      </c>
      <c r="E63" s="124">
        <f>+E66+E64+E71+E87+E90+E92+E97+E101+E106+E107+E109+E103</f>
        <v>5544382847.6599998</v>
      </c>
      <c r="F63" s="124">
        <f>+F66+F64+F71+F87+F90+F92+F97+F101+F106+F107+F109+F103</f>
        <v>4573898765.6599998</v>
      </c>
      <c r="G63" s="124">
        <f>+G66+G64+G71+G87+G90+G92+G97+G101+G106+G107+G109+G103</f>
        <v>1449484497</v>
      </c>
      <c r="H63" s="123">
        <f>+H66+H64+H71+H87+H90+H92+H97+H101+H106+H107+H109+H103</f>
        <v>1449484497</v>
      </c>
    </row>
    <row r="64" spans="1:8" ht="22.5" customHeight="1" x14ac:dyDescent="0.3">
      <c r="A64" s="27">
        <v>2041</v>
      </c>
      <c r="B64" s="28"/>
      <c r="C64" s="33" t="s">
        <v>116</v>
      </c>
      <c r="D64" s="122">
        <f>SUM(D65:D65)</f>
        <v>0</v>
      </c>
      <c r="E64" s="122">
        <f>SUM(E65:E65)</f>
        <v>0</v>
      </c>
      <c r="F64" s="122">
        <f>SUM(F65:F65)</f>
        <v>0</v>
      </c>
      <c r="G64" s="122">
        <f>SUM(G65:G65)</f>
        <v>0</v>
      </c>
      <c r="H64" s="123">
        <f>SUM(H65:H65)</f>
        <v>0</v>
      </c>
    </row>
    <row r="65" spans="1:8" ht="24.75" customHeight="1" x14ac:dyDescent="0.3">
      <c r="A65" s="27">
        <v>20418</v>
      </c>
      <c r="B65" s="28">
        <v>20</v>
      </c>
      <c r="C65" s="33" t="s">
        <v>117</v>
      </c>
      <c r="D65" s="122">
        <v>0</v>
      </c>
      <c r="E65" s="122">
        <v>0</v>
      </c>
      <c r="F65" s="122">
        <v>0</v>
      </c>
      <c r="G65" s="122">
        <v>0</v>
      </c>
      <c r="H65" s="123">
        <v>0</v>
      </c>
    </row>
    <row r="66" spans="1:8" ht="31.5" customHeight="1" x14ac:dyDescent="0.3">
      <c r="A66" s="27">
        <v>2044</v>
      </c>
      <c r="B66" s="28"/>
      <c r="C66" s="33" t="s">
        <v>47</v>
      </c>
      <c r="D66" s="122">
        <f>SUM(D67:D70)</f>
        <v>109500228</v>
      </c>
      <c r="E66" s="122">
        <f>SUM(E67:E70)</f>
        <v>62200000</v>
      </c>
      <c r="F66" s="122">
        <f>SUM(F67:F70)</f>
        <v>62200000</v>
      </c>
      <c r="G66" s="122">
        <f>SUM(G67:G70)</f>
        <v>2200000</v>
      </c>
      <c r="H66" s="123">
        <f>SUM(H67:H70)</f>
        <v>2200000</v>
      </c>
    </row>
    <row r="67" spans="1:8" ht="31.5" customHeight="1" x14ac:dyDescent="0.3">
      <c r="A67" s="27">
        <v>20441</v>
      </c>
      <c r="B67" s="28">
        <v>20</v>
      </c>
      <c r="C67" s="33" t="s">
        <v>48</v>
      </c>
      <c r="D67" s="122">
        <v>67000277</v>
      </c>
      <c r="E67" s="122">
        <v>60600000</v>
      </c>
      <c r="F67" s="122">
        <v>60600000</v>
      </c>
      <c r="G67" s="122">
        <v>600000</v>
      </c>
      <c r="H67" s="123">
        <v>600000</v>
      </c>
    </row>
    <row r="68" spans="1:8" ht="31.5" customHeight="1" x14ac:dyDescent="0.3">
      <c r="A68" s="27">
        <v>204415</v>
      </c>
      <c r="B68" s="28">
        <v>20</v>
      </c>
      <c r="C68" s="33" t="s">
        <v>119</v>
      </c>
      <c r="D68" s="122">
        <v>33999951</v>
      </c>
      <c r="E68" s="122">
        <v>600000</v>
      </c>
      <c r="F68" s="122">
        <v>600000</v>
      </c>
      <c r="G68" s="122">
        <v>600000</v>
      </c>
      <c r="H68" s="123">
        <v>600000</v>
      </c>
    </row>
    <row r="69" spans="1:8" ht="31.5" customHeight="1" x14ac:dyDescent="0.3">
      <c r="A69" s="27">
        <v>204418</v>
      </c>
      <c r="B69" s="28">
        <v>20</v>
      </c>
      <c r="C69" s="33" t="s">
        <v>120</v>
      </c>
      <c r="D69" s="122">
        <v>6000000</v>
      </c>
      <c r="E69" s="122">
        <v>700000</v>
      </c>
      <c r="F69" s="122">
        <v>700000</v>
      </c>
      <c r="G69" s="122">
        <v>700000</v>
      </c>
      <c r="H69" s="123">
        <v>700000</v>
      </c>
    </row>
    <row r="70" spans="1:8" ht="31.5" customHeight="1" x14ac:dyDescent="0.3">
      <c r="A70" s="27">
        <v>204423</v>
      </c>
      <c r="B70" s="28">
        <v>20</v>
      </c>
      <c r="C70" s="33" t="s">
        <v>121</v>
      </c>
      <c r="D70" s="122">
        <v>2500000</v>
      </c>
      <c r="E70" s="122">
        <v>300000</v>
      </c>
      <c r="F70" s="122">
        <v>300000</v>
      </c>
      <c r="G70" s="122">
        <v>300000</v>
      </c>
      <c r="H70" s="123">
        <v>300000</v>
      </c>
    </row>
    <row r="71" spans="1:8" ht="31.5" customHeight="1" x14ac:dyDescent="0.3">
      <c r="A71" s="27">
        <v>2045</v>
      </c>
      <c r="B71" s="28"/>
      <c r="C71" s="33" t="s">
        <v>49</v>
      </c>
      <c r="D71" s="122">
        <f>SUM(D72:D77)</f>
        <v>698200003</v>
      </c>
      <c r="E71" s="122">
        <f>SUM(E72:E77)</f>
        <v>375711588.69999999</v>
      </c>
      <c r="F71" s="122">
        <f>SUM(F72:F77)</f>
        <v>247511588.69999999</v>
      </c>
      <c r="G71" s="122">
        <f>SUM(G72:G77)</f>
        <v>0</v>
      </c>
      <c r="H71" s="123">
        <f>SUM(H72:H77)</f>
        <v>0</v>
      </c>
    </row>
    <row r="72" spans="1:8" ht="27.75" customHeight="1" x14ac:dyDescent="0.3">
      <c r="A72" s="27">
        <v>20451</v>
      </c>
      <c r="B72" s="28">
        <v>20</v>
      </c>
      <c r="C72" s="33" t="s">
        <v>50</v>
      </c>
      <c r="D72" s="122">
        <v>25000001</v>
      </c>
      <c r="E72" s="122">
        <v>25000000</v>
      </c>
      <c r="F72" s="122">
        <v>0</v>
      </c>
      <c r="G72" s="122">
        <v>0</v>
      </c>
      <c r="H72" s="123">
        <v>0</v>
      </c>
    </row>
    <row r="73" spans="1:8" ht="29.25" customHeight="1" x14ac:dyDescent="0.3">
      <c r="A73" s="27">
        <v>20452</v>
      </c>
      <c r="B73" s="28">
        <v>20</v>
      </c>
      <c r="C73" s="33" t="s">
        <v>122</v>
      </c>
      <c r="D73" s="122">
        <v>25000002</v>
      </c>
      <c r="E73" s="122">
        <v>25000000</v>
      </c>
      <c r="F73" s="122">
        <v>0</v>
      </c>
      <c r="G73" s="122">
        <v>0</v>
      </c>
      <c r="H73" s="123">
        <v>0</v>
      </c>
    </row>
    <row r="74" spans="1:8" ht="30.6" customHeight="1" x14ac:dyDescent="0.3">
      <c r="A74" s="27">
        <v>20456</v>
      </c>
      <c r="B74" s="28">
        <v>20</v>
      </c>
      <c r="C74" s="140" t="s">
        <v>123</v>
      </c>
      <c r="D74" s="122">
        <v>78200000</v>
      </c>
      <c r="E74" s="122">
        <v>78200000</v>
      </c>
      <c r="F74" s="122">
        <v>0</v>
      </c>
      <c r="G74" s="122">
        <v>0</v>
      </c>
      <c r="H74" s="123">
        <v>0</v>
      </c>
    </row>
    <row r="75" spans="1:8" ht="27.75" customHeight="1" x14ac:dyDescent="0.3">
      <c r="A75" s="27">
        <v>20458</v>
      </c>
      <c r="B75" s="28">
        <v>20</v>
      </c>
      <c r="C75" s="33" t="s">
        <v>124</v>
      </c>
      <c r="D75" s="122">
        <v>170000000</v>
      </c>
      <c r="E75" s="122">
        <v>51511588.700000003</v>
      </c>
      <c r="F75" s="122">
        <v>51511588.700000003</v>
      </c>
      <c r="G75" s="122">
        <v>0</v>
      </c>
      <c r="H75" s="123">
        <v>0</v>
      </c>
    </row>
    <row r="76" spans="1:8" ht="27.75" customHeight="1" x14ac:dyDescent="0.3">
      <c r="A76" s="27">
        <v>204510</v>
      </c>
      <c r="B76" s="28">
        <v>20</v>
      </c>
      <c r="C76" s="33" t="s">
        <v>53</v>
      </c>
      <c r="D76" s="122">
        <v>400000000</v>
      </c>
      <c r="E76" s="122">
        <v>196000000</v>
      </c>
      <c r="F76" s="122">
        <v>196000000</v>
      </c>
      <c r="G76" s="122">
        <v>0</v>
      </c>
      <c r="H76" s="123">
        <v>0</v>
      </c>
    </row>
    <row r="77" spans="1:8" ht="27.75" customHeight="1" thickBot="1" x14ac:dyDescent="0.35">
      <c r="A77" s="35">
        <v>204513</v>
      </c>
      <c r="B77" s="36">
        <v>20</v>
      </c>
      <c r="C77" s="88" t="s">
        <v>125</v>
      </c>
      <c r="D77" s="127">
        <v>0</v>
      </c>
      <c r="E77" s="127">
        <v>0</v>
      </c>
      <c r="F77" s="127">
        <v>0</v>
      </c>
      <c r="G77" s="127">
        <v>0</v>
      </c>
      <c r="H77" s="128">
        <v>0</v>
      </c>
    </row>
    <row r="78" spans="1:8" ht="16.2" thickBot="1" x14ac:dyDescent="0.35">
      <c r="A78" s="41"/>
      <c r="B78" s="42"/>
      <c r="C78" s="89"/>
      <c r="D78" s="129"/>
      <c r="E78" s="129"/>
      <c r="F78" s="129"/>
      <c r="G78" s="129"/>
      <c r="H78" s="129"/>
    </row>
    <row r="79" spans="1:8" x14ac:dyDescent="0.3">
      <c r="A79" s="3639" t="s">
        <v>1</v>
      </c>
      <c r="B79" s="3640"/>
      <c r="C79" s="3640"/>
      <c r="D79" s="3640"/>
      <c r="E79" s="3640"/>
      <c r="F79" s="3640"/>
      <c r="G79" s="3640"/>
      <c r="H79" s="3641"/>
    </row>
    <row r="80" spans="1:8" x14ac:dyDescent="0.3">
      <c r="A80" s="3636" t="s">
        <v>95</v>
      </c>
      <c r="B80" s="3637"/>
      <c r="C80" s="3637"/>
      <c r="D80" s="3637"/>
      <c r="E80" s="3637"/>
      <c r="F80" s="3637"/>
      <c r="G80" s="3637"/>
      <c r="H80" s="3638"/>
    </row>
    <row r="81" spans="1:8" x14ac:dyDescent="0.3">
      <c r="A81" s="6" t="s">
        <v>0</v>
      </c>
      <c r="H81" s="5"/>
    </row>
    <row r="82" spans="1:8" ht="3.75" customHeight="1" x14ac:dyDescent="0.3">
      <c r="A82" s="2"/>
      <c r="H82" s="7"/>
    </row>
    <row r="83" spans="1:8" ht="15" thickBot="1" x14ac:dyDescent="0.35">
      <c r="A83" s="2" t="s">
        <v>96</v>
      </c>
      <c r="C83" s="66" t="s">
        <v>4</v>
      </c>
      <c r="E83" s="3" t="str">
        <f>E54</f>
        <v>MES:</v>
      </c>
      <c r="F83" s="3" t="str">
        <f>F7</f>
        <v>ENERO</v>
      </c>
      <c r="G83" s="3" t="str">
        <f>G54</f>
        <v xml:space="preserve">                                VIGENCIA FISCAL:      2018</v>
      </c>
      <c r="H83" s="5"/>
    </row>
    <row r="84" spans="1:8" ht="6.75" hidden="1" customHeight="1" thickBot="1" x14ac:dyDescent="0.35">
      <c r="A84" s="2"/>
      <c r="H84" s="5"/>
    </row>
    <row r="85" spans="1:8" ht="15" thickBot="1" x14ac:dyDescent="0.35">
      <c r="A85" s="132"/>
      <c r="B85" s="133"/>
      <c r="C85" s="134"/>
      <c r="D85" s="135"/>
      <c r="E85" s="135"/>
      <c r="F85" s="135"/>
      <c r="G85" s="135"/>
      <c r="H85" s="136"/>
    </row>
    <row r="86" spans="1:8" ht="36" customHeight="1" thickBot="1" x14ac:dyDescent="0.35">
      <c r="A86" s="141" t="s">
        <v>98</v>
      </c>
      <c r="B86" s="114"/>
      <c r="C86" s="115" t="s">
        <v>99</v>
      </c>
      <c r="D86" s="116" t="s">
        <v>100</v>
      </c>
      <c r="E86" s="116" t="s">
        <v>101</v>
      </c>
      <c r="F86" s="116" t="s">
        <v>102</v>
      </c>
      <c r="G86" s="116" t="s">
        <v>103</v>
      </c>
      <c r="H86" s="117" t="s">
        <v>195</v>
      </c>
    </row>
    <row r="87" spans="1:8" ht="18.75" customHeight="1" x14ac:dyDescent="0.3">
      <c r="A87" s="27">
        <v>2046</v>
      </c>
      <c r="B87" s="28"/>
      <c r="C87" s="33" t="s">
        <v>55</v>
      </c>
      <c r="D87" s="122">
        <f>+D88+D89</f>
        <v>61000000</v>
      </c>
      <c r="E87" s="122">
        <f>+E88+E89</f>
        <v>15591948.960000001</v>
      </c>
      <c r="F87" s="122">
        <f>+F88+F89</f>
        <v>15591948.960000001</v>
      </c>
      <c r="G87" s="122">
        <f>+G88+G89</f>
        <v>100000</v>
      </c>
      <c r="H87" s="122">
        <f>+H88+H89</f>
        <v>100000</v>
      </c>
    </row>
    <row r="88" spans="1:8" ht="18.75" customHeight="1" x14ac:dyDescent="0.3">
      <c r="A88" s="27">
        <v>20465</v>
      </c>
      <c r="B88" s="28">
        <v>20</v>
      </c>
      <c r="C88" s="33" t="s">
        <v>57</v>
      </c>
      <c r="D88" s="122">
        <v>60000000</v>
      </c>
      <c r="E88" s="122">
        <v>15491948.960000001</v>
      </c>
      <c r="F88" s="122">
        <v>15491948.960000001</v>
      </c>
      <c r="G88" s="122">
        <v>0</v>
      </c>
      <c r="H88" s="123">
        <v>0</v>
      </c>
    </row>
    <row r="89" spans="1:8" ht="18.75" customHeight="1" x14ac:dyDescent="0.3">
      <c r="A89" s="27">
        <v>20467</v>
      </c>
      <c r="B89" s="28">
        <v>20</v>
      </c>
      <c r="C89" s="33" t="s">
        <v>126</v>
      </c>
      <c r="D89" s="122">
        <v>1000000</v>
      </c>
      <c r="E89" s="122">
        <v>100000</v>
      </c>
      <c r="F89" s="122">
        <v>100000</v>
      </c>
      <c r="G89" s="122">
        <v>100000</v>
      </c>
      <c r="H89" s="123">
        <v>100000</v>
      </c>
    </row>
    <row r="90" spans="1:8" ht="18.75" customHeight="1" x14ac:dyDescent="0.3">
      <c r="A90" s="27">
        <v>2047</v>
      </c>
      <c r="B90" s="28"/>
      <c r="C90" s="33" t="s">
        <v>58</v>
      </c>
      <c r="D90" s="122">
        <f>+D91</f>
        <v>50000001</v>
      </c>
      <c r="E90" s="122">
        <f>+E91</f>
        <v>16500000</v>
      </c>
      <c r="F90" s="122">
        <f>+F91</f>
        <v>16500000</v>
      </c>
      <c r="G90" s="122">
        <f>+G91</f>
        <v>2500000</v>
      </c>
      <c r="H90" s="123">
        <f>+H91</f>
        <v>2500000</v>
      </c>
    </row>
    <row r="91" spans="1:8" ht="18.75" customHeight="1" x14ac:dyDescent="0.3">
      <c r="A91" s="27">
        <v>20476</v>
      </c>
      <c r="B91" s="28">
        <v>20</v>
      </c>
      <c r="C91" s="33" t="s">
        <v>59</v>
      </c>
      <c r="D91" s="122">
        <v>50000001</v>
      </c>
      <c r="E91" s="122">
        <v>16500000</v>
      </c>
      <c r="F91" s="122">
        <v>16500000</v>
      </c>
      <c r="G91" s="122">
        <v>2500000</v>
      </c>
      <c r="H91" s="123">
        <v>2500000</v>
      </c>
    </row>
    <row r="92" spans="1:8" ht="18.75" customHeight="1" x14ac:dyDescent="0.3">
      <c r="A92" s="27">
        <v>2048</v>
      </c>
      <c r="B92" s="28"/>
      <c r="C92" s="33" t="s">
        <v>60</v>
      </c>
      <c r="D92" s="122">
        <f>SUM(D93:D96)</f>
        <v>381000001</v>
      </c>
      <c r="E92" s="122">
        <f>SUM(E93:E96)</f>
        <v>300000000</v>
      </c>
      <c r="F92" s="122">
        <f>SUM(F93:F96)</f>
        <v>46842270</v>
      </c>
      <c r="G92" s="122">
        <f>SUM(G93:G96)</f>
        <v>46842270</v>
      </c>
      <c r="H92" s="123">
        <f>SUM(H93:H96)</f>
        <v>46842270</v>
      </c>
    </row>
    <row r="93" spans="1:8" ht="18.75" customHeight="1" x14ac:dyDescent="0.3">
      <c r="A93" s="27">
        <v>20481</v>
      </c>
      <c r="B93" s="28">
        <v>20</v>
      </c>
      <c r="C93" s="33" t="s">
        <v>127</v>
      </c>
      <c r="D93" s="122">
        <v>5000000</v>
      </c>
      <c r="E93" s="122">
        <v>0</v>
      </c>
      <c r="F93" s="122">
        <v>0</v>
      </c>
      <c r="G93" s="122">
        <v>0</v>
      </c>
      <c r="H93" s="123">
        <v>0</v>
      </c>
    </row>
    <row r="94" spans="1:8" ht="18.75" customHeight="1" x14ac:dyDescent="0.3">
      <c r="A94" s="27">
        <v>20482</v>
      </c>
      <c r="B94" s="28">
        <v>20</v>
      </c>
      <c r="C94" s="33" t="s">
        <v>128</v>
      </c>
      <c r="D94" s="122">
        <v>300000000</v>
      </c>
      <c r="E94" s="122">
        <v>300000000</v>
      </c>
      <c r="F94" s="122">
        <v>46842270</v>
      </c>
      <c r="G94" s="122">
        <v>46842270</v>
      </c>
      <c r="H94" s="123">
        <v>46842270</v>
      </c>
    </row>
    <row r="95" spans="1:8" ht="18.75" customHeight="1" x14ac:dyDescent="0.3">
      <c r="A95" s="27">
        <v>20485</v>
      </c>
      <c r="B95" s="28">
        <v>20</v>
      </c>
      <c r="C95" s="33" t="s">
        <v>129</v>
      </c>
      <c r="D95" s="122">
        <v>16000000</v>
      </c>
      <c r="E95" s="122">
        <v>0</v>
      </c>
      <c r="F95" s="122">
        <v>0</v>
      </c>
      <c r="G95" s="122">
        <v>0</v>
      </c>
      <c r="H95" s="123">
        <v>0</v>
      </c>
    </row>
    <row r="96" spans="1:8" ht="18.75" customHeight="1" x14ac:dyDescent="0.3">
      <c r="A96" s="27">
        <v>20486</v>
      </c>
      <c r="B96" s="28">
        <v>20</v>
      </c>
      <c r="C96" s="33" t="s">
        <v>61</v>
      </c>
      <c r="D96" s="122">
        <v>60000001</v>
      </c>
      <c r="E96" s="122">
        <v>0</v>
      </c>
      <c r="F96" s="122">
        <v>0</v>
      </c>
      <c r="G96" s="122">
        <v>0</v>
      </c>
      <c r="H96" s="123">
        <v>0</v>
      </c>
    </row>
    <row r="97" spans="1:8" ht="18.75" customHeight="1" x14ac:dyDescent="0.3">
      <c r="A97" s="27">
        <v>2049</v>
      </c>
      <c r="B97" s="28"/>
      <c r="C97" s="33" t="s">
        <v>62</v>
      </c>
      <c r="D97" s="122">
        <f>SUM(D98:D100)</f>
        <v>898000000</v>
      </c>
      <c r="E97" s="122">
        <f>SUM(E98:E100)</f>
        <v>769969310</v>
      </c>
      <c r="F97" s="122">
        <f>SUM(F98:F100)</f>
        <v>681660335</v>
      </c>
      <c r="G97" s="122">
        <f>SUM(G98:G100)</f>
        <v>627205795</v>
      </c>
      <c r="H97" s="123">
        <f>SUM(H98:H100)</f>
        <v>627205795</v>
      </c>
    </row>
    <row r="98" spans="1:8" ht="18.75" customHeight="1" x14ac:dyDescent="0.3">
      <c r="A98" s="27">
        <v>20495</v>
      </c>
      <c r="B98" s="28">
        <v>20</v>
      </c>
      <c r="C98" s="33" t="s">
        <v>130</v>
      </c>
      <c r="D98" s="122">
        <v>90000000</v>
      </c>
      <c r="E98" s="122">
        <v>88308975</v>
      </c>
      <c r="F98" s="122">
        <v>0</v>
      </c>
      <c r="G98" s="122">
        <v>0</v>
      </c>
      <c r="H98" s="123">
        <v>0</v>
      </c>
    </row>
    <row r="99" spans="1:8" ht="18.75" customHeight="1" x14ac:dyDescent="0.3">
      <c r="A99" s="27">
        <v>204911</v>
      </c>
      <c r="B99" s="28">
        <v>20</v>
      </c>
      <c r="C99" s="33" t="s">
        <v>131</v>
      </c>
      <c r="D99" s="122">
        <v>180000000</v>
      </c>
      <c r="E99" s="122">
        <v>54454540</v>
      </c>
      <c r="F99" s="122">
        <v>54454540</v>
      </c>
      <c r="G99" s="122">
        <v>0</v>
      </c>
      <c r="H99" s="123">
        <v>0</v>
      </c>
    </row>
    <row r="100" spans="1:8" ht="18.75" customHeight="1" x14ac:dyDescent="0.3">
      <c r="A100" s="27">
        <v>204913</v>
      </c>
      <c r="B100" s="28">
        <v>20</v>
      </c>
      <c r="C100" s="33" t="s">
        <v>132</v>
      </c>
      <c r="D100" s="122">
        <v>628000000</v>
      </c>
      <c r="E100" s="122">
        <v>627205795</v>
      </c>
      <c r="F100" s="122">
        <v>627205795</v>
      </c>
      <c r="G100" s="122">
        <v>627205795</v>
      </c>
      <c r="H100" s="123">
        <v>627205795</v>
      </c>
    </row>
    <row r="101" spans="1:8" ht="18.75" customHeight="1" x14ac:dyDescent="0.3">
      <c r="A101" s="27">
        <v>20410</v>
      </c>
      <c r="B101" s="28"/>
      <c r="C101" s="33" t="s">
        <v>133</v>
      </c>
      <c r="D101" s="122">
        <f>+D102</f>
        <v>5252542025</v>
      </c>
      <c r="E101" s="122">
        <f>+E102</f>
        <v>3106210000</v>
      </c>
      <c r="F101" s="122">
        <f>+F102</f>
        <v>3106210000</v>
      </c>
      <c r="G101" s="122">
        <f>+G102</f>
        <v>568253809</v>
      </c>
      <c r="H101" s="123">
        <f>+H102</f>
        <v>568253809</v>
      </c>
    </row>
    <row r="102" spans="1:8" ht="18.75" customHeight="1" x14ac:dyDescent="0.3">
      <c r="A102" s="27">
        <v>204102</v>
      </c>
      <c r="B102" s="28">
        <v>20</v>
      </c>
      <c r="C102" s="33" t="s">
        <v>134</v>
      </c>
      <c r="D102" s="122">
        <v>5252542025</v>
      </c>
      <c r="E102" s="122">
        <v>3106210000</v>
      </c>
      <c r="F102" s="122">
        <v>3106210000</v>
      </c>
      <c r="G102" s="122">
        <v>568253809</v>
      </c>
      <c r="H102" s="123">
        <v>568253809</v>
      </c>
    </row>
    <row r="103" spans="1:8" ht="18.75" customHeight="1" x14ac:dyDescent="0.3">
      <c r="A103" s="27">
        <v>20411</v>
      </c>
      <c r="B103" s="28"/>
      <c r="C103" s="33" t="s">
        <v>135</v>
      </c>
      <c r="D103" s="122">
        <f>+D104+D105</f>
        <v>40000001</v>
      </c>
      <c r="E103" s="122">
        <f>+E104+E105</f>
        <v>3000000</v>
      </c>
      <c r="F103" s="122">
        <f>+F104+F105</f>
        <v>0</v>
      </c>
      <c r="G103" s="122">
        <f>+G104+G105</f>
        <v>0</v>
      </c>
      <c r="H103" s="122">
        <f>+H104+H105</f>
        <v>0</v>
      </c>
    </row>
    <row r="104" spans="1:8" ht="18.75" customHeight="1" x14ac:dyDescent="0.3">
      <c r="A104" s="27">
        <v>204111</v>
      </c>
      <c r="B104" s="28">
        <v>20</v>
      </c>
      <c r="C104" s="33" t="s">
        <v>136</v>
      </c>
      <c r="D104" s="122">
        <v>20000001</v>
      </c>
      <c r="E104" s="122">
        <v>0</v>
      </c>
      <c r="F104" s="122">
        <v>0</v>
      </c>
      <c r="G104" s="122">
        <v>0</v>
      </c>
      <c r="H104" s="123">
        <v>0</v>
      </c>
    </row>
    <row r="105" spans="1:8" ht="18.75" customHeight="1" x14ac:dyDescent="0.3">
      <c r="A105" s="27">
        <v>204112</v>
      </c>
      <c r="B105" s="28">
        <v>20</v>
      </c>
      <c r="C105" s="33" t="s">
        <v>137</v>
      </c>
      <c r="D105" s="122">
        <v>20000000</v>
      </c>
      <c r="E105" s="122">
        <v>3000000</v>
      </c>
      <c r="F105" s="122">
        <v>0</v>
      </c>
      <c r="G105" s="122">
        <v>0</v>
      </c>
      <c r="H105" s="123">
        <v>0</v>
      </c>
    </row>
    <row r="106" spans="1:8" ht="18.75" customHeight="1" x14ac:dyDescent="0.3">
      <c r="A106" s="27">
        <v>20414</v>
      </c>
      <c r="B106" s="28">
        <v>20</v>
      </c>
      <c r="C106" s="33" t="s">
        <v>63</v>
      </c>
      <c r="D106" s="122">
        <v>5000000</v>
      </c>
      <c r="E106" s="122">
        <v>0</v>
      </c>
      <c r="F106" s="122">
        <v>0</v>
      </c>
      <c r="G106" s="122">
        <v>0</v>
      </c>
      <c r="H106" s="123">
        <v>0</v>
      </c>
    </row>
    <row r="107" spans="1:8" ht="18.75" customHeight="1" x14ac:dyDescent="0.3">
      <c r="A107" s="27">
        <v>20421</v>
      </c>
      <c r="B107" s="28"/>
      <c r="C107" s="33" t="s">
        <v>138</v>
      </c>
      <c r="D107" s="122">
        <f>+D108</f>
        <v>20000000</v>
      </c>
      <c r="E107" s="122">
        <f>+E108</f>
        <v>20000000</v>
      </c>
      <c r="F107" s="122">
        <f>+F108</f>
        <v>20000000</v>
      </c>
      <c r="G107" s="122">
        <f>+G108</f>
        <v>0</v>
      </c>
      <c r="H107" s="122">
        <f>+H108</f>
        <v>0</v>
      </c>
    </row>
    <row r="108" spans="1:8" ht="18.75" customHeight="1" x14ac:dyDescent="0.3">
      <c r="A108" s="27">
        <v>204214</v>
      </c>
      <c r="B108" s="28">
        <v>20</v>
      </c>
      <c r="C108" s="33" t="s">
        <v>65</v>
      </c>
      <c r="D108" s="122">
        <v>20000000</v>
      </c>
      <c r="E108" s="122">
        <v>20000000</v>
      </c>
      <c r="F108" s="122">
        <v>20000000</v>
      </c>
      <c r="G108" s="122">
        <v>0</v>
      </c>
      <c r="H108" s="123">
        <v>0</v>
      </c>
    </row>
    <row r="109" spans="1:8" ht="18.75" customHeight="1" x14ac:dyDescent="0.3">
      <c r="A109" s="27">
        <v>20441</v>
      </c>
      <c r="B109" s="28"/>
      <c r="C109" s="33" t="s">
        <v>66</v>
      </c>
      <c r="D109" s="122">
        <f>+D110</f>
        <v>1018932651</v>
      </c>
      <c r="E109" s="122">
        <f>+E110</f>
        <v>875200000</v>
      </c>
      <c r="F109" s="122">
        <f>+F110</f>
        <v>377382623</v>
      </c>
      <c r="G109" s="122">
        <f>+G110</f>
        <v>202382623</v>
      </c>
      <c r="H109" s="123">
        <f>+H110</f>
        <v>202382623</v>
      </c>
    </row>
    <row r="110" spans="1:8" ht="18.75" customHeight="1" x14ac:dyDescent="0.3">
      <c r="A110" s="27">
        <v>2044113</v>
      </c>
      <c r="B110" s="28">
        <v>20</v>
      </c>
      <c r="C110" s="33" t="s">
        <v>66</v>
      </c>
      <c r="D110" s="122">
        <v>1018932651</v>
      </c>
      <c r="E110" s="122">
        <v>875200000</v>
      </c>
      <c r="F110" s="122">
        <v>377382623</v>
      </c>
      <c r="G110" s="122">
        <v>202382623</v>
      </c>
      <c r="H110" s="123">
        <v>202382623</v>
      </c>
    </row>
    <row r="111" spans="1:8" ht="18.75" customHeight="1" x14ac:dyDescent="0.3">
      <c r="A111" s="27">
        <v>3</v>
      </c>
      <c r="B111" s="28"/>
      <c r="C111" s="33" t="s">
        <v>67</v>
      </c>
      <c r="D111" s="122">
        <f>+D112+D115</f>
        <v>11739402503</v>
      </c>
      <c r="E111" s="122">
        <f>+E112+E115</f>
        <v>0</v>
      </c>
      <c r="F111" s="122">
        <f>+F112+F115</f>
        <v>0</v>
      </c>
      <c r="G111" s="122">
        <f>+G112+G115</f>
        <v>0</v>
      </c>
      <c r="H111" s="123">
        <f>+H112+H115</f>
        <v>0</v>
      </c>
    </row>
    <row r="112" spans="1:8" ht="18.75" customHeight="1" x14ac:dyDescent="0.3">
      <c r="A112" s="27">
        <v>32</v>
      </c>
      <c r="B112" s="28"/>
      <c r="C112" s="33" t="s">
        <v>140</v>
      </c>
      <c r="D112" s="122">
        <f t="shared" ref="D112:H113" si="1">+D113</f>
        <v>3471400000</v>
      </c>
      <c r="E112" s="122">
        <f t="shared" si="1"/>
        <v>0</v>
      </c>
      <c r="F112" s="122">
        <f t="shared" si="1"/>
        <v>0</v>
      </c>
      <c r="G112" s="122">
        <f t="shared" si="1"/>
        <v>0</v>
      </c>
      <c r="H112" s="123">
        <f t="shared" si="1"/>
        <v>0</v>
      </c>
    </row>
    <row r="113" spans="1:8" ht="18.75" customHeight="1" x14ac:dyDescent="0.3">
      <c r="A113" s="27">
        <v>321</v>
      </c>
      <c r="B113" s="28"/>
      <c r="C113" s="33" t="s">
        <v>141</v>
      </c>
      <c r="D113" s="122">
        <f t="shared" si="1"/>
        <v>3471400000</v>
      </c>
      <c r="E113" s="122">
        <f t="shared" si="1"/>
        <v>0</v>
      </c>
      <c r="F113" s="122">
        <f t="shared" si="1"/>
        <v>0</v>
      </c>
      <c r="G113" s="122">
        <f t="shared" si="1"/>
        <v>0</v>
      </c>
      <c r="H113" s="123">
        <f t="shared" si="1"/>
        <v>0</v>
      </c>
    </row>
    <row r="114" spans="1:8" ht="18.75" customHeight="1" x14ac:dyDescent="0.3">
      <c r="A114" s="27">
        <v>3211</v>
      </c>
      <c r="B114" s="28">
        <v>20</v>
      </c>
      <c r="C114" s="33" t="s">
        <v>142</v>
      </c>
      <c r="D114" s="122">
        <v>3471400000</v>
      </c>
      <c r="E114" s="122">
        <v>0</v>
      </c>
      <c r="F114" s="122">
        <v>0</v>
      </c>
      <c r="G114" s="122">
        <v>0</v>
      </c>
      <c r="H114" s="123">
        <v>0</v>
      </c>
    </row>
    <row r="115" spans="1:8" ht="18.75" customHeight="1" thickBot="1" x14ac:dyDescent="0.35">
      <c r="A115" s="35">
        <v>36</v>
      </c>
      <c r="B115" s="36"/>
      <c r="C115" s="88" t="s">
        <v>68</v>
      </c>
      <c r="D115" s="127">
        <f>+D126</f>
        <v>8268002503</v>
      </c>
      <c r="E115" s="127">
        <f>+E126</f>
        <v>0</v>
      </c>
      <c r="F115" s="127">
        <f>+F126</f>
        <v>0</v>
      </c>
      <c r="G115" s="127">
        <f>+G126</f>
        <v>0</v>
      </c>
      <c r="H115" s="128">
        <f>+H126</f>
        <v>0</v>
      </c>
    </row>
    <row r="116" spans="1:8" ht="16.2" thickBot="1" x14ac:dyDescent="0.35">
      <c r="A116" s="41"/>
      <c r="B116" s="42"/>
      <c r="C116" s="89"/>
      <c r="D116" s="45"/>
      <c r="E116" s="45"/>
      <c r="F116" s="45"/>
      <c r="G116" s="45"/>
      <c r="H116" s="45"/>
    </row>
    <row r="117" spans="1:8" x14ac:dyDescent="0.3">
      <c r="A117" s="3639" t="s">
        <v>1</v>
      </c>
      <c r="B117" s="3640"/>
      <c r="C117" s="3640"/>
      <c r="D117" s="3640"/>
      <c r="E117" s="3640"/>
      <c r="F117" s="3640"/>
      <c r="G117" s="3640"/>
      <c r="H117" s="3641"/>
    </row>
    <row r="118" spans="1:8" ht="12" customHeight="1" x14ac:dyDescent="0.3">
      <c r="A118" s="3636" t="s">
        <v>95</v>
      </c>
      <c r="B118" s="3637"/>
      <c r="C118" s="3637"/>
      <c r="D118" s="3637"/>
      <c r="E118" s="3637"/>
      <c r="F118" s="3637"/>
      <c r="G118" s="3637"/>
      <c r="H118" s="3638"/>
    </row>
    <row r="119" spans="1:8" ht="3" hidden="1" customHeight="1" x14ac:dyDescent="0.3">
      <c r="A119" s="2"/>
      <c r="H119" s="5"/>
    </row>
    <row r="120" spans="1:8" ht="14.25" customHeight="1" x14ac:dyDescent="0.3">
      <c r="A120" s="6" t="s">
        <v>0</v>
      </c>
      <c r="H120" s="5"/>
    </row>
    <row r="121" spans="1:8" ht="9.75" hidden="1" customHeight="1" x14ac:dyDescent="0.3">
      <c r="A121" s="2"/>
      <c r="H121" s="7"/>
    </row>
    <row r="122" spans="1:8" x14ac:dyDescent="0.3">
      <c r="A122" s="2" t="s">
        <v>96</v>
      </c>
      <c r="C122" s="66" t="s">
        <v>4</v>
      </c>
      <c r="E122" s="3" t="str">
        <f>E83</f>
        <v>MES:</v>
      </c>
      <c r="F122" s="3" t="str">
        <f>F7</f>
        <v>ENERO</v>
      </c>
      <c r="G122" s="3" t="str">
        <f>G83:H83</f>
        <v xml:space="preserve">                                VIGENCIA FISCAL:      2018</v>
      </c>
      <c r="H122" s="5"/>
    </row>
    <row r="123" spans="1:8" ht="1.5" customHeight="1" thickBot="1" x14ac:dyDescent="0.35">
      <c r="A123" s="2"/>
      <c r="H123" s="5"/>
    </row>
    <row r="124" spans="1:8" ht="15" thickBot="1" x14ac:dyDescent="0.35">
      <c r="A124" s="132"/>
      <c r="B124" s="133"/>
      <c r="C124" s="134"/>
      <c r="D124" s="135"/>
      <c r="E124" s="135"/>
      <c r="F124" s="135"/>
      <c r="G124" s="135"/>
      <c r="H124" s="136"/>
    </row>
    <row r="125" spans="1:8" ht="27" customHeight="1" thickBot="1" x14ac:dyDescent="0.35">
      <c r="A125" s="141" t="s">
        <v>98</v>
      </c>
      <c r="B125" s="114"/>
      <c r="C125" s="115" t="s">
        <v>99</v>
      </c>
      <c r="D125" s="116" t="s">
        <v>100</v>
      </c>
      <c r="E125" s="116" t="s">
        <v>101</v>
      </c>
      <c r="F125" s="116" t="s">
        <v>102</v>
      </c>
      <c r="G125" s="116" t="s">
        <v>103</v>
      </c>
      <c r="H125" s="117" t="s">
        <v>195</v>
      </c>
    </row>
    <row r="126" spans="1:8" ht="15.6" x14ac:dyDescent="0.3">
      <c r="A126" s="22">
        <v>361</v>
      </c>
      <c r="B126" s="23"/>
      <c r="C126" s="84" t="s">
        <v>69</v>
      </c>
      <c r="D126" s="24">
        <f>+D127+D128</f>
        <v>8268002503</v>
      </c>
      <c r="E126" s="24">
        <f>+E127+E128</f>
        <v>0</v>
      </c>
      <c r="F126" s="24">
        <f>+F127+F128</f>
        <v>0</v>
      </c>
      <c r="G126" s="24">
        <f>+G127+G128</f>
        <v>0</v>
      </c>
      <c r="H126" s="26">
        <f>+H127+H128</f>
        <v>0</v>
      </c>
    </row>
    <row r="127" spans="1:8" ht="15.6" x14ac:dyDescent="0.3">
      <c r="A127" s="74">
        <v>3611</v>
      </c>
      <c r="B127" s="75">
        <v>10</v>
      </c>
      <c r="C127" s="142" t="s">
        <v>69</v>
      </c>
      <c r="D127" s="76">
        <f t="shared" ref="D127:H128" si="2">+D129+D131</f>
        <v>1741080189</v>
      </c>
      <c r="E127" s="76">
        <f t="shared" si="2"/>
        <v>0</v>
      </c>
      <c r="F127" s="76">
        <f t="shared" si="2"/>
        <v>0</v>
      </c>
      <c r="G127" s="76">
        <f t="shared" si="2"/>
        <v>0</v>
      </c>
      <c r="H127" s="76">
        <f t="shared" si="2"/>
        <v>0</v>
      </c>
    </row>
    <row r="128" spans="1:8" ht="15.6" x14ac:dyDescent="0.3">
      <c r="A128" s="27">
        <v>3611</v>
      </c>
      <c r="B128" s="28">
        <v>20</v>
      </c>
      <c r="C128" s="33" t="s">
        <v>69</v>
      </c>
      <c r="D128" s="29">
        <f t="shared" si="2"/>
        <v>6526922314</v>
      </c>
      <c r="E128" s="29">
        <f t="shared" si="2"/>
        <v>0</v>
      </c>
      <c r="F128" s="29">
        <f t="shared" si="2"/>
        <v>0</v>
      </c>
      <c r="G128" s="29">
        <f t="shared" si="2"/>
        <v>0</v>
      </c>
      <c r="H128" s="29">
        <f t="shared" si="2"/>
        <v>0</v>
      </c>
    </row>
    <row r="129" spans="1:9" ht="15.6" x14ac:dyDescent="0.3">
      <c r="A129" s="27">
        <v>36111</v>
      </c>
      <c r="B129" s="28">
        <v>10</v>
      </c>
      <c r="C129" s="33" t="s">
        <v>143</v>
      </c>
      <c r="D129" s="29">
        <v>541080189</v>
      </c>
      <c r="E129" s="29">
        <v>0</v>
      </c>
      <c r="F129" s="29">
        <v>0</v>
      </c>
      <c r="G129" s="29">
        <v>0</v>
      </c>
      <c r="H129" s="31">
        <v>0</v>
      </c>
    </row>
    <row r="130" spans="1:9" ht="15.6" x14ac:dyDescent="0.3">
      <c r="A130" s="27">
        <v>36112</v>
      </c>
      <c r="B130" s="28">
        <v>20</v>
      </c>
      <c r="C130" s="33" t="s">
        <v>144</v>
      </c>
      <c r="D130" s="29">
        <v>1526922314</v>
      </c>
      <c r="E130" s="29">
        <v>0</v>
      </c>
      <c r="F130" s="29">
        <v>0</v>
      </c>
      <c r="G130" s="29">
        <v>0</v>
      </c>
      <c r="H130" s="31">
        <v>0</v>
      </c>
    </row>
    <row r="131" spans="1:9" ht="15.6" x14ac:dyDescent="0.3">
      <c r="A131" s="27">
        <v>36113</v>
      </c>
      <c r="B131" s="28">
        <v>10</v>
      </c>
      <c r="C131" s="33" t="s">
        <v>70</v>
      </c>
      <c r="D131" s="29">
        <v>1200000000</v>
      </c>
      <c r="E131" s="29">
        <v>0</v>
      </c>
      <c r="F131" s="29">
        <v>0</v>
      </c>
      <c r="G131" s="29">
        <v>0</v>
      </c>
      <c r="H131" s="31">
        <v>0</v>
      </c>
    </row>
    <row r="132" spans="1:9" ht="16.2" thickBot="1" x14ac:dyDescent="0.35">
      <c r="A132" s="74">
        <v>36113</v>
      </c>
      <c r="B132" s="75">
        <v>20</v>
      </c>
      <c r="C132" s="142" t="s">
        <v>70</v>
      </c>
      <c r="D132" s="76">
        <v>5000000000</v>
      </c>
      <c r="E132" s="76">
        <v>0</v>
      </c>
      <c r="F132" s="76">
        <v>0</v>
      </c>
      <c r="G132" s="76">
        <v>0</v>
      </c>
      <c r="H132" s="78">
        <v>0</v>
      </c>
    </row>
    <row r="133" spans="1:9" ht="16.5" customHeight="1" thickBot="1" x14ac:dyDescent="0.35">
      <c r="A133" s="15" t="s">
        <v>145</v>
      </c>
      <c r="B133" s="80"/>
      <c r="C133" s="143" t="s">
        <v>146</v>
      </c>
      <c r="D133" s="81">
        <f>+D134</f>
        <v>666693528550</v>
      </c>
      <c r="E133" s="81">
        <f t="shared" ref="E133:H135" si="3">+E134</f>
        <v>0</v>
      </c>
      <c r="F133" s="81">
        <f t="shared" si="3"/>
        <v>0</v>
      </c>
      <c r="G133" s="81">
        <f t="shared" si="3"/>
        <v>0</v>
      </c>
      <c r="H133" s="83">
        <f t="shared" si="3"/>
        <v>0</v>
      </c>
    </row>
    <row r="134" spans="1:9" ht="15.6" x14ac:dyDescent="0.3">
      <c r="A134" s="22">
        <v>7</v>
      </c>
      <c r="B134" s="23"/>
      <c r="C134" s="84" t="s">
        <v>146</v>
      </c>
      <c r="D134" s="24">
        <f>+D135</f>
        <v>666693528550</v>
      </c>
      <c r="E134" s="24">
        <f t="shared" si="3"/>
        <v>0</v>
      </c>
      <c r="F134" s="24">
        <f t="shared" si="3"/>
        <v>0</v>
      </c>
      <c r="G134" s="24">
        <f t="shared" si="3"/>
        <v>0</v>
      </c>
      <c r="H134" s="26">
        <f t="shared" si="3"/>
        <v>0</v>
      </c>
    </row>
    <row r="135" spans="1:9" ht="15.6" x14ac:dyDescent="0.3">
      <c r="A135" s="27">
        <v>71</v>
      </c>
      <c r="B135" s="28"/>
      <c r="C135" s="33" t="s">
        <v>147</v>
      </c>
      <c r="D135" s="29">
        <f>+D136</f>
        <v>666693528550</v>
      </c>
      <c r="E135" s="29">
        <f t="shared" si="3"/>
        <v>0</v>
      </c>
      <c r="F135" s="29">
        <f t="shared" si="3"/>
        <v>0</v>
      </c>
      <c r="G135" s="29">
        <f t="shared" si="3"/>
        <v>0</v>
      </c>
      <c r="H135" s="31">
        <f t="shared" si="3"/>
        <v>0</v>
      </c>
    </row>
    <row r="136" spans="1:9" ht="16.5" customHeight="1" thickBot="1" x14ac:dyDescent="0.35">
      <c r="A136" s="35">
        <v>711</v>
      </c>
      <c r="B136" s="36">
        <v>11</v>
      </c>
      <c r="C136" s="88" t="s">
        <v>148</v>
      </c>
      <c r="D136" s="39">
        <f>549000000000+117693528550</f>
        <v>666693528550</v>
      </c>
      <c r="E136" s="39">
        <v>0</v>
      </c>
      <c r="F136" s="39">
        <v>0</v>
      </c>
      <c r="G136" s="39">
        <v>0</v>
      </c>
      <c r="H136" s="40">
        <v>0</v>
      </c>
      <c r="I136" s="144"/>
    </row>
    <row r="137" spans="1:9" ht="14.25" customHeight="1" thickBot="1" x14ac:dyDescent="0.35">
      <c r="A137" s="15" t="s">
        <v>71</v>
      </c>
      <c r="B137" s="80"/>
      <c r="C137" s="143" t="s">
        <v>72</v>
      </c>
      <c r="D137" s="81">
        <f>+D138+D171+D175+D188</f>
        <v>1755964091635</v>
      </c>
      <c r="E137" s="81">
        <f>+E138+E171+E175+E188</f>
        <v>1264223512974.0801</v>
      </c>
      <c r="F137" s="81">
        <f>+F138+F171+F175+F188</f>
        <v>1262107254360.0801</v>
      </c>
      <c r="G137" s="81">
        <f>+G138+G171+G175+G188</f>
        <v>40493951</v>
      </c>
      <c r="H137" s="83">
        <f>+H138+H171+H175+H188</f>
        <v>40493951</v>
      </c>
    </row>
    <row r="138" spans="1:9" ht="21.75" customHeight="1" x14ac:dyDescent="0.3">
      <c r="A138" s="22">
        <v>2401</v>
      </c>
      <c r="B138" s="23"/>
      <c r="C138" s="84" t="s">
        <v>149</v>
      </c>
      <c r="D138" s="122">
        <f>+D139</f>
        <v>1554760244384</v>
      </c>
      <c r="E138" s="122">
        <f>+E139</f>
        <v>1129179999397.0801</v>
      </c>
      <c r="F138" s="122">
        <f>+F139</f>
        <v>1129169289397.0801</v>
      </c>
      <c r="G138" s="122">
        <f>+G139</f>
        <v>0</v>
      </c>
      <c r="H138" s="123">
        <f>+H139</f>
        <v>0</v>
      </c>
    </row>
    <row r="139" spans="1:9" ht="15.6" x14ac:dyDescent="0.3">
      <c r="A139" s="27">
        <v>24010600</v>
      </c>
      <c r="B139" s="28"/>
      <c r="C139" s="33" t="s">
        <v>73</v>
      </c>
      <c r="D139" s="122">
        <f>+D140+D141+D142+D143+D144+D145+D146+D147+D148+D149+D159+D160+D161+D162+D163+D164+D165+D166+D167+D168+D169+D170</f>
        <v>1554760244384</v>
      </c>
      <c r="E139" s="122">
        <f>+E140+E141+E142+E143+E144+E145+E146+E147+E148+E149+E159+E160+E161+E162+E163+E164+E165+E166+E167+E168+E169+E170</f>
        <v>1129179999397.0801</v>
      </c>
      <c r="F139" s="122">
        <f>+F140+F141+F142+F143+F144+F145+F146+F147+F148+F149+F159+F160+F161+F162+F163+F164+F165+F166+F167+F168+F169+F170</f>
        <v>1129169289397.0801</v>
      </c>
      <c r="G139" s="122">
        <f>+G140+G141+G142+G143+G144+G145+G146+G147+G148+G149+G159+G160+G161+G162+G163+G164+G165+G166+G167+G168+G169+G170</f>
        <v>0</v>
      </c>
      <c r="H139" s="122">
        <f>+H140+H141+H142+H143+H144+H145+H146+H147+H148+H149+H159+H160+H161+H162+H163+H164+H165+H166+H167+H168+H169+H170</f>
        <v>0</v>
      </c>
    </row>
    <row r="140" spans="1:9" ht="31.5" customHeight="1" x14ac:dyDescent="0.3">
      <c r="A140" s="27">
        <v>240106002</v>
      </c>
      <c r="B140" s="28">
        <v>10</v>
      </c>
      <c r="C140" s="33" t="s">
        <v>150</v>
      </c>
      <c r="D140" s="122">
        <v>5000000000</v>
      </c>
      <c r="E140" s="122">
        <v>5000000000</v>
      </c>
      <c r="F140" s="122">
        <v>5000000000</v>
      </c>
      <c r="G140" s="122">
        <v>0</v>
      </c>
      <c r="H140" s="123">
        <v>0</v>
      </c>
    </row>
    <row r="141" spans="1:9" ht="46.5" customHeight="1" x14ac:dyDescent="0.3">
      <c r="A141" s="27">
        <v>240106003</v>
      </c>
      <c r="B141" s="28">
        <v>10</v>
      </c>
      <c r="C141" s="33" t="s">
        <v>81</v>
      </c>
      <c r="D141" s="122">
        <v>38623567574</v>
      </c>
      <c r="E141" s="122">
        <v>36643340047.080002</v>
      </c>
      <c r="F141" s="122">
        <v>36632630047.080002</v>
      </c>
      <c r="G141" s="122">
        <v>0</v>
      </c>
      <c r="H141" s="123">
        <v>0</v>
      </c>
    </row>
    <row r="142" spans="1:9" ht="47.25" customHeight="1" x14ac:dyDescent="0.3">
      <c r="A142" s="85">
        <v>240106003</v>
      </c>
      <c r="B142" s="86">
        <v>11</v>
      </c>
      <c r="C142" s="87" t="s">
        <v>81</v>
      </c>
      <c r="D142" s="124">
        <v>10500000000</v>
      </c>
      <c r="E142" s="124">
        <v>0</v>
      </c>
      <c r="F142" s="124">
        <v>0</v>
      </c>
      <c r="G142" s="124">
        <v>0</v>
      </c>
      <c r="H142" s="125">
        <v>0</v>
      </c>
    </row>
    <row r="143" spans="1:9" ht="45" customHeight="1" x14ac:dyDescent="0.3">
      <c r="A143" s="85">
        <v>240106003</v>
      </c>
      <c r="B143" s="86">
        <v>20</v>
      </c>
      <c r="C143" s="87" t="s">
        <v>81</v>
      </c>
      <c r="D143" s="122">
        <v>1236952000</v>
      </c>
      <c r="E143" s="122">
        <v>1231657498</v>
      </c>
      <c r="F143" s="122">
        <v>1231657498</v>
      </c>
      <c r="G143" s="122">
        <v>0</v>
      </c>
      <c r="H143" s="123">
        <v>0</v>
      </c>
    </row>
    <row r="144" spans="1:9" ht="31.5" customHeight="1" x14ac:dyDescent="0.3">
      <c r="A144" s="27">
        <v>240106004</v>
      </c>
      <c r="B144" s="28">
        <v>10</v>
      </c>
      <c r="C144" s="33" t="s">
        <v>74</v>
      </c>
      <c r="D144" s="122">
        <v>2361342060</v>
      </c>
      <c r="E144" s="122">
        <v>2361342060</v>
      </c>
      <c r="F144" s="122">
        <v>2361342060</v>
      </c>
      <c r="G144" s="122">
        <v>0</v>
      </c>
      <c r="H144" s="123">
        <v>0</v>
      </c>
      <c r="I144" s="145"/>
    </row>
    <row r="145" spans="1:210" ht="35.25" customHeight="1" x14ac:dyDescent="0.3">
      <c r="A145" s="27">
        <v>240106005</v>
      </c>
      <c r="B145" s="28">
        <v>10</v>
      </c>
      <c r="C145" s="33" t="s">
        <v>151</v>
      </c>
      <c r="D145" s="122">
        <v>179597709468</v>
      </c>
      <c r="E145" s="122">
        <v>179597709468</v>
      </c>
      <c r="F145" s="122">
        <v>179597709468</v>
      </c>
      <c r="G145" s="122">
        <v>0</v>
      </c>
      <c r="H145" s="123">
        <v>0</v>
      </c>
    </row>
    <row r="146" spans="1:210" ht="60.75" customHeight="1" x14ac:dyDescent="0.3">
      <c r="A146" s="27">
        <v>240106006</v>
      </c>
      <c r="B146" s="28">
        <v>10</v>
      </c>
      <c r="C146" s="33" t="s">
        <v>152</v>
      </c>
      <c r="D146" s="122">
        <v>110755182462</v>
      </c>
      <c r="E146" s="122">
        <v>110755182462</v>
      </c>
      <c r="F146" s="122">
        <v>110755182462</v>
      </c>
      <c r="G146" s="122">
        <v>0</v>
      </c>
      <c r="H146" s="123">
        <v>0</v>
      </c>
    </row>
    <row r="147" spans="1:210" ht="45.75" customHeight="1" x14ac:dyDescent="0.3">
      <c r="A147" s="27">
        <v>240106007</v>
      </c>
      <c r="B147" s="28">
        <v>10</v>
      </c>
      <c r="C147" s="33" t="s">
        <v>201</v>
      </c>
      <c r="D147" s="122">
        <v>47858530962</v>
      </c>
      <c r="E147" s="122">
        <v>47858530962</v>
      </c>
      <c r="F147" s="122">
        <v>47858530962</v>
      </c>
      <c r="G147" s="122">
        <v>0</v>
      </c>
      <c r="H147" s="123">
        <v>0</v>
      </c>
    </row>
    <row r="148" spans="1:210" ht="62.25" customHeight="1" x14ac:dyDescent="0.3">
      <c r="A148" s="27">
        <v>240106008</v>
      </c>
      <c r="B148" s="28">
        <v>10</v>
      </c>
      <c r="C148" s="33" t="s">
        <v>153</v>
      </c>
      <c r="D148" s="122">
        <v>10125416669</v>
      </c>
      <c r="E148" s="122">
        <v>10125416669</v>
      </c>
      <c r="F148" s="122">
        <v>10125416669</v>
      </c>
      <c r="G148" s="122">
        <v>0</v>
      </c>
      <c r="H148" s="123">
        <v>0</v>
      </c>
    </row>
    <row r="149" spans="1:210" ht="96.75" customHeight="1" thickBot="1" x14ac:dyDescent="0.35">
      <c r="A149" s="35">
        <v>240106009</v>
      </c>
      <c r="B149" s="36">
        <v>11</v>
      </c>
      <c r="C149" s="88" t="s">
        <v>154</v>
      </c>
      <c r="D149" s="127">
        <v>138954184228</v>
      </c>
      <c r="E149" s="122">
        <v>138954184228</v>
      </c>
      <c r="F149" s="127">
        <v>138954184228</v>
      </c>
      <c r="G149" s="127">
        <v>0</v>
      </c>
      <c r="H149" s="128">
        <v>0</v>
      </c>
    </row>
    <row r="150" spans="1:210" ht="8.25" customHeight="1" thickBot="1" x14ac:dyDescent="0.35">
      <c r="A150" s="41"/>
      <c r="B150" s="42"/>
      <c r="C150" s="89"/>
      <c r="D150" s="129"/>
      <c r="E150" s="129"/>
      <c r="F150" s="129"/>
      <c r="G150" s="129"/>
      <c r="H150" s="129"/>
    </row>
    <row r="151" spans="1:210" x14ac:dyDescent="0.3">
      <c r="A151" s="3639" t="s">
        <v>1</v>
      </c>
      <c r="B151" s="3640"/>
      <c r="C151" s="3640"/>
      <c r="D151" s="3640"/>
      <c r="E151" s="3640"/>
      <c r="F151" s="3640"/>
      <c r="G151" s="3640"/>
      <c r="H151" s="3641"/>
    </row>
    <row r="152" spans="1:210" ht="14.25" customHeight="1" x14ac:dyDescent="0.3">
      <c r="A152" s="3636" t="s">
        <v>95</v>
      </c>
      <c r="B152" s="3637"/>
      <c r="C152" s="3637"/>
      <c r="D152" s="3637"/>
      <c r="E152" s="3637"/>
      <c r="F152" s="3637"/>
      <c r="G152" s="3637"/>
      <c r="H152" s="3638"/>
      <c r="I152" s="3637"/>
      <c r="J152" s="3638"/>
      <c r="K152" s="3636"/>
      <c r="L152" s="3637"/>
      <c r="M152" s="3637"/>
      <c r="N152" s="3637"/>
      <c r="O152" s="3637"/>
      <c r="P152" s="3637"/>
      <c r="Q152" s="3637"/>
      <c r="R152" s="3638"/>
      <c r="S152" s="3636"/>
      <c r="T152" s="3637"/>
      <c r="U152" s="3637"/>
      <c r="V152" s="3637"/>
      <c r="W152" s="3637"/>
      <c r="X152" s="3637"/>
      <c r="Y152" s="3637"/>
      <c r="Z152" s="3638"/>
      <c r="AA152" s="3636"/>
      <c r="AB152" s="3637"/>
      <c r="AC152" s="3637"/>
      <c r="AD152" s="3637"/>
      <c r="AE152" s="3637"/>
      <c r="AF152" s="3637"/>
      <c r="AG152" s="3637"/>
      <c r="AH152" s="3638"/>
      <c r="AI152" s="3636"/>
      <c r="AJ152" s="3637"/>
      <c r="AK152" s="3637"/>
      <c r="AL152" s="3637"/>
      <c r="AM152" s="3637"/>
      <c r="AN152" s="3637"/>
      <c r="AO152" s="3637"/>
      <c r="AP152" s="3638"/>
      <c r="AQ152" s="3636"/>
      <c r="AR152" s="3637"/>
      <c r="AS152" s="3637"/>
      <c r="AT152" s="3637"/>
      <c r="AU152" s="3637"/>
      <c r="AV152" s="3637"/>
      <c r="AW152" s="3637"/>
      <c r="AX152" s="3638"/>
      <c r="AY152" s="3636"/>
      <c r="AZ152" s="3637"/>
      <c r="BA152" s="3637"/>
      <c r="BB152" s="3637"/>
      <c r="BC152" s="3637"/>
      <c r="BD152" s="3637"/>
      <c r="BE152" s="3637"/>
      <c r="BF152" s="3638"/>
      <c r="BG152" s="3636"/>
      <c r="BH152" s="3637"/>
      <c r="BI152" s="3637"/>
      <c r="BJ152" s="3637"/>
      <c r="BK152" s="3637"/>
      <c r="BL152" s="3637"/>
      <c r="BM152" s="3637"/>
      <c r="BN152" s="3638"/>
      <c r="BO152" s="3636"/>
      <c r="BP152" s="3637"/>
      <c r="BQ152" s="3637"/>
      <c r="BR152" s="3637"/>
      <c r="BS152" s="3637"/>
      <c r="BT152" s="3637"/>
      <c r="BU152" s="3637"/>
      <c r="BV152" s="3638"/>
      <c r="BW152" s="3636"/>
      <c r="BX152" s="3637"/>
      <c r="BY152" s="3637"/>
      <c r="BZ152" s="3637"/>
      <c r="CA152" s="3637"/>
      <c r="CB152" s="3637"/>
      <c r="CC152" s="3637"/>
      <c r="CD152" s="3638"/>
      <c r="CE152" s="3636"/>
      <c r="CF152" s="3637"/>
      <c r="CG152" s="3637"/>
      <c r="CH152" s="3637"/>
      <c r="CI152" s="3637"/>
      <c r="CJ152" s="3637"/>
      <c r="CK152" s="3637"/>
      <c r="CL152" s="3638"/>
      <c r="CM152" s="3636"/>
      <c r="CN152" s="3637"/>
      <c r="CO152" s="3637"/>
      <c r="CP152" s="3637"/>
      <c r="CQ152" s="3637"/>
      <c r="CR152" s="3637"/>
      <c r="CS152" s="3637"/>
      <c r="CT152" s="3638"/>
      <c r="CU152" s="3636"/>
      <c r="CV152" s="3637"/>
      <c r="CW152" s="3637"/>
      <c r="CX152" s="3637"/>
      <c r="CY152" s="3637"/>
      <c r="CZ152" s="3637"/>
      <c r="DA152" s="3637"/>
      <c r="DB152" s="3638"/>
      <c r="DC152" s="3636"/>
      <c r="DD152" s="3637"/>
      <c r="DE152" s="3637"/>
      <c r="DF152" s="3637"/>
      <c r="DG152" s="3637"/>
      <c r="DH152" s="3637"/>
      <c r="DI152" s="3637"/>
      <c r="DJ152" s="3638"/>
      <c r="DK152" s="3636"/>
      <c r="DL152" s="3637"/>
      <c r="DM152" s="3637"/>
      <c r="DN152" s="3637"/>
      <c r="DO152" s="3637"/>
      <c r="DP152" s="3637"/>
      <c r="DQ152" s="3637"/>
      <c r="DR152" s="3638"/>
      <c r="DS152" s="3636"/>
      <c r="DT152" s="3637"/>
      <c r="DU152" s="3637"/>
      <c r="DV152" s="3637"/>
      <c r="DW152" s="3637"/>
      <c r="DX152" s="3637"/>
      <c r="DY152" s="3637"/>
      <c r="DZ152" s="3638"/>
      <c r="EA152" s="3636"/>
      <c r="EB152" s="3637"/>
      <c r="EC152" s="3637"/>
      <c r="ED152" s="3637"/>
      <c r="EE152" s="3637"/>
      <c r="EF152" s="3637"/>
      <c r="EG152" s="3637"/>
      <c r="EH152" s="3638"/>
      <c r="EI152" s="3636"/>
      <c r="EJ152" s="3637"/>
      <c r="EK152" s="3637"/>
      <c r="EL152" s="3637"/>
      <c r="EM152" s="3637"/>
      <c r="EN152" s="3637"/>
      <c r="EO152" s="3637"/>
      <c r="EP152" s="3638"/>
      <c r="EQ152" s="3636"/>
      <c r="ER152" s="3637"/>
      <c r="ES152" s="3637"/>
      <c r="ET152" s="3637"/>
      <c r="EU152" s="3637"/>
      <c r="EV152" s="3637"/>
      <c r="EW152" s="3637"/>
      <c r="EX152" s="3638"/>
      <c r="EY152" s="3636"/>
      <c r="EZ152" s="3637"/>
      <c r="FA152" s="3637"/>
      <c r="FB152" s="3637"/>
      <c r="FC152" s="3637"/>
      <c r="FD152" s="3637"/>
      <c r="FE152" s="3637"/>
      <c r="FF152" s="3638"/>
      <c r="FG152" s="3636"/>
      <c r="FH152" s="3637"/>
      <c r="FI152" s="3637"/>
      <c r="FJ152" s="3637"/>
      <c r="FK152" s="3637"/>
      <c r="FL152" s="3637"/>
      <c r="FM152" s="3637"/>
      <c r="FN152" s="3638"/>
      <c r="FO152" s="3636"/>
      <c r="FP152" s="3637"/>
      <c r="FQ152" s="3637"/>
      <c r="FR152" s="3637"/>
      <c r="FS152" s="3637"/>
      <c r="FT152" s="3637"/>
      <c r="FU152" s="3637"/>
      <c r="FV152" s="3638"/>
      <c r="FW152" s="3636"/>
      <c r="FX152" s="3637"/>
      <c r="FY152" s="3637"/>
      <c r="FZ152" s="3637"/>
      <c r="GA152" s="3637"/>
      <c r="GB152" s="3637"/>
      <c r="GC152" s="3637"/>
      <c r="GD152" s="3638"/>
      <c r="GE152" s="3636"/>
      <c r="GF152" s="3637"/>
      <c r="GG152" s="3637"/>
      <c r="GH152" s="3637"/>
      <c r="GI152" s="3637"/>
      <c r="GJ152" s="3637"/>
      <c r="GK152" s="3637"/>
      <c r="GL152" s="3638"/>
      <c r="GM152" s="3636"/>
      <c r="GN152" s="3637"/>
      <c r="GO152" s="3637"/>
      <c r="GP152" s="3637"/>
      <c r="GQ152" s="3637"/>
      <c r="GR152" s="3637"/>
      <c r="GS152" s="3637"/>
      <c r="GT152" s="3638"/>
      <c r="GU152" s="3636"/>
      <c r="GV152" s="3637"/>
      <c r="GW152" s="3637"/>
      <c r="GX152" s="3637"/>
      <c r="GY152" s="3637"/>
      <c r="GZ152" s="3637"/>
      <c r="HA152" s="3637"/>
      <c r="HB152" s="3638"/>
    </row>
    <row r="153" spans="1:210" ht="3.75" customHeight="1" x14ac:dyDescent="0.3">
      <c r="A153" s="2"/>
      <c r="H153" s="5"/>
      <c r="J153" s="5"/>
      <c r="K153" s="2"/>
      <c r="M153" s="66"/>
      <c r="N153" s="3"/>
      <c r="O153" s="3"/>
      <c r="P153" s="3"/>
      <c r="Q153" s="3"/>
      <c r="R153" s="5"/>
      <c r="S153" s="2"/>
      <c r="U153" s="66"/>
      <c r="V153" s="3"/>
      <c r="W153" s="3"/>
      <c r="X153" s="3"/>
      <c r="Y153" s="3"/>
      <c r="Z153" s="5"/>
      <c r="AA153" s="2"/>
      <c r="AC153" s="66"/>
      <c r="AD153" s="3"/>
      <c r="AE153" s="3"/>
      <c r="AF153" s="3"/>
      <c r="AG153" s="3"/>
      <c r="AH153" s="5"/>
      <c r="AI153" s="2"/>
      <c r="AK153" s="66"/>
      <c r="AL153" s="3"/>
      <c r="AM153" s="3"/>
      <c r="AN153" s="3"/>
      <c r="AO153" s="3"/>
      <c r="AP153" s="5"/>
      <c r="AQ153" s="2"/>
      <c r="AS153" s="66"/>
      <c r="AT153" s="3"/>
      <c r="AU153" s="3"/>
      <c r="AV153" s="3"/>
      <c r="AW153" s="3"/>
      <c r="AX153" s="5"/>
      <c r="AY153" s="2"/>
      <c r="BA153" s="66"/>
      <c r="BB153" s="3"/>
      <c r="BC153" s="3"/>
      <c r="BD153" s="3"/>
      <c r="BE153" s="3"/>
      <c r="BF153" s="5"/>
      <c r="BG153" s="2"/>
      <c r="BI153" s="66"/>
      <c r="BJ153" s="3"/>
      <c r="BK153" s="3"/>
      <c r="BL153" s="3"/>
      <c r="BM153" s="3"/>
      <c r="BN153" s="5"/>
      <c r="BO153" s="2"/>
      <c r="BQ153" s="66"/>
      <c r="BR153" s="3"/>
      <c r="BS153" s="3"/>
      <c r="BT153" s="3"/>
      <c r="BU153" s="3"/>
      <c r="BV153" s="5"/>
      <c r="BW153" s="2"/>
      <c r="BY153" s="66"/>
      <c r="BZ153" s="3"/>
      <c r="CA153" s="3"/>
      <c r="CB153" s="3"/>
      <c r="CC153" s="3"/>
      <c r="CD153" s="5"/>
      <c r="CE153" s="2"/>
      <c r="CG153" s="66"/>
      <c r="CH153" s="3"/>
      <c r="CI153" s="3"/>
      <c r="CJ153" s="3"/>
      <c r="CK153" s="3"/>
      <c r="CL153" s="5"/>
      <c r="CM153" s="2"/>
      <c r="CO153" s="66"/>
      <c r="CP153" s="3"/>
      <c r="CQ153" s="3"/>
      <c r="CR153" s="3"/>
      <c r="CS153" s="3"/>
      <c r="CT153" s="5"/>
      <c r="CU153" s="2"/>
      <c r="CW153" s="66"/>
      <c r="CX153" s="3"/>
      <c r="CY153" s="3"/>
      <c r="CZ153" s="3"/>
      <c r="DA153" s="3"/>
      <c r="DB153" s="5"/>
      <c r="DC153" s="2"/>
      <c r="DE153" s="66"/>
      <c r="DF153" s="3"/>
      <c r="DG153" s="3"/>
      <c r="DH153" s="3"/>
      <c r="DI153" s="3"/>
      <c r="DJ153" s="5"/>
      <c r="DK153" s="2"/>
      <c r="DM153" s="66"/>
      <c r="DN153" s="3"/>
      <c r="DO153" s="3"/>
      <c r="DP153" s="3"/>
      <c r="DQ153" s="3"/>
      <c r="DR153" s="5"/>
      <c r="DS153" s="2"/>
      <c r="DU153" s="66"/>
      <c r="DV153" s="3"/>
      <c r="DW153" s="3"/>
      <c r="DX153" s="3"/>
      <c r="DY153" s="3"/>
      <c r="DZ153" s="5"/>
      <c r="EA153" s="2"/>
      <c r="EC153" s="66"/>
      <c r="ED153" s="3"/>
      <c r="EE153" s="3"/>
      <c r="EF153" s="3"/>
      <c r="EG153" s="3"/>
      <c r="EH153" s="5"/>
      <c r="EI153" s="2"/>
      <c r="EK153" s="66"/>
      <c r="EL153" s="3"/>
      <c r="EM153" s="3"/>
      <c r="EN153" s="3"/>
      <c r="EO153" s="3"/>
      <c r="EP153" s="5"/>
      <c r="EQ153" s="2"/>
      <c r="ES153" s="66"/>
      <c r="ET153" s="3"/>
      <c r="EU153" s="3"/>
      <c r="EV153" s="3"/>
      <c r="EW153" s="3"/>
      <c r="EX153" s="5"/>
      <c r="EY153" s="2"/>
      <c r="FA153" s="66"/>
      <c r="FB153" s="3"/>
      <c r="FC153" s="3"/>
      <c r="FD153" s="3"/>
      <c r="FE153" s="3"/>
      <c r="FF153" s="5"/>
      <c r="FG153" s="2"/>
      <c r="FI153" s="66"/>
      <c r="FJ153" s="3"/>
      <c r="FK153" s="3"/>
      <c r="FL153" s="3"/>
      <c r="FM153" s="3"/>
      <c r="FN153" s="5"/>
      <c r="FO153" s="2"/>
      <c r="FQ153" s="66"/>
      <c r="FR153" s="3"/>
      <c r="FS153" s="3"/>
      <c r="FT153" s="3"/>
      <c r="FU153" s="3"/>
      <c r="FV153" s="5"/>
      <c r="FW153" s="2"/>
      <c r="FY153" s="66"/>
      <c r="FZ153" s="3"/>
      <c r="GA153" s="3"/>
      <c r="GB153" s="3"/>
      <c r="GC153" s="3"/>
      <c r="GD153" s="5"/>
      <c r="GE153" s="2"/>
      <c r="GG153" s="66"/>
      <c r="GH153" s="3"/>
      <c r="GI153" s="3"/>
      <c r="GJ153" s="3"/>
      <c r="GK153" s="3"/>
      <c r="GL153" s="5"/>
      <c r="GM153" s="2"/>
      <c r="GO153" s="66"/>
      <c r="GP153" s="3"/>
      <c r="GQ153" s="3"/>
      <c r="GR153" s="3"/>
      <c r="GS153" s="3"/>
      <c r="GT153" s="5"/>
      <c r="GU153" s="2"/>
      <c r="GW153" s="66"/>
      <c r="GX153" s="3"/>
      <c r="GY153" s="3"/>
      <c r="GZ153" s="3"/>
      <c r="HA153" s="3"/>
      <c r="HB153" s="5"/>
    </row>
    <row r="154" spans="1:210" ht="11.25" customHeight="1" x14ac:dyDescent="0.3">
      <c r="A154" s="6" t="s">
        <v>0</v>
      </c>
      <c r="H154" s="5"/>
      <c r="I154" s="119"/>
      <c r="J154" s="5"/>
      <c r="K154" s="6"/>
      <c r="M154" s="66"/>
      <c r="N154" s="3"/>
      <c r="O154" s="3"/>
      <c r="P154" s="3"/>
      <c r="Q154" s="3"/>
      <c r="R154" s="5"/>
      <c r="S154" s="6"/>
      <c r="U154" s="66"/>
      <c r="V154" s="3"/>
      <c r="W154" s="3"/>
      <c r="X154" s="3"/>
      <c r="Y154" s="3"/>
      <c r="Z154" s="5"/>
      <c r="AA154" s="6"/>
      <c r="AC154" s="66"/>
      <c r="AD154" s="3"/>
      <c r="AE154" s="3"/>
      <c r="AF154" s="3"/>
      <c r="AG154" s="3"/>
      <c r="AH154" s="5"/>
      <c r="AI154" s="6"/>
      <c r="AK154" s="66"/>
      <c r="AL154" s="3"/>
      <c r="AM154" s="3"/>
      <c r="AN154" s="3"/>
      <c r="AO154" s="3"/>
      <c r="AP154" s="5"/>
      <c r="AQ154" s="6"/>
      <c r="AS154" s="66"/>
      <c r="AT154" s="3"/>
      <c r="AU154" s="3"/>
      <c r="AV154" s="3"/>
      <c r="AW154" s="3"/>
      <c r="AX154" s="5"/>
      <c r="AY154" s="6"/>
      <c r="BA154" s="66"/>
      <c r="BB154" s="3"/>
      <c r="BC154" s="3"/>
      <c r="BD154" s="3"/>
      <c r="BE154" s="3"/>
      <c r="BF154" s="5"/>
      <c r="BG154" s="6"/>
      <c r="BI154" s="66"/>
      <c r="BJ154" s="3"/>
      <c r="BK154" s="3"/>
      <c r="BL154" s="3"/>
      <c r="BM154" s="3"/>
      <c r="BN154" s="5"/>
      <c r="BO154" s="6"/>
      <c r="BQ154" s="66"/>
      <c r="BR154" s="3"/>
      <c r="BS154" s="3"/>
      <c r="BT154" s="3"/>
      <c r="BU154" s="3"/>
      <c r="BV154" s="5"/>
      <c r="BW154" s="6"/>
      <c r="BY154" s="66"/>
      <c r="BZ154" s="3"/>
      <c r="CA154" s="3"/>
      <c r="CB154" s="3"/>
      <c r="CC154" s="3"/>
      <c r="CD154" s="5"/>
      <c r="CE154" s="6"/>
      <c r="CG154" s="66"/>
      <c r="CH154" s="3"/>
      <c r="CI154" s="3"/>
      <c r="CJ154" s="3"/>
      <c r="CK154" s="3"/>
      <c r="CL154" s="5"/>
      <c r="CM154" s="6"/>
      <c r="CO154" s="66"/>
      <c r="CP154" s="3"/>
      <c r="CQ154" s="3"/>
      <c r="CR154" s="3"/>
      <c r="CS154" s="3"/>
      <c r="CT154" s="5"/>
      <c r="CU154" s="6"/>
      <c r="CW154" s="66"/>
      <c r="CX154" s="3"/>
      <c r="CY154" s="3"/>
      <c r="CZ154" s="3"/>
      <c r="DA154" s="3"/>
      <c r="DB154" s="5"/>
      <c r="DC154" s="6"/>
      <c r="DE154" s="66"/>
      <c r="DF154" s="3"/>
      <c r="DG154" s="3"/>
      <c r="DH154" s="3"/>
      <c r="DI154" s="3"/>
      <c r="DJ154" s="5"/>
      <c r="DK154" s="6"/>
      <c r="DM154" s="66"/>
      <c r="DN154" s="3"/>
      <c r="DO154" s="3"/>
      <c r="DP154" s="3"/>
      <c r="DQ154" s="3"/>
      <c r="DR154" s="5"/>
      <c r="DS154" s="6"/>
      <c r="DU154" s="66"/>
      <c r="DV154" s="3"/>
      <c r="DW154" s="3"/>
      <c r="DX154" s="3"/>
      <c r="DY154" s="3"/>
      <c r="DZ154" s="5"/>
      <c r="EA154" s="6"/>
      <c r="EC154" s="66"/>
      <c r="ED154" s="3"/>
      <c r="EE154" s="3"/>
      <c r="EF154" s="3"/>
      <c r="EG154" s="3"/>
      <c r="EH154" s="5"/>
      <c r="EI154" s="6"/>
      <c r="EK154" s="66"/>
      <c r="EL154" s="3"/>
      <c r="EM154" s="3"/>
      <c r="EN154" s="3"/>
      <c r="EO154" s="3"/>
      <c r="EP154" s="5"/>
      <c r="EQ154" s="6"/>
      <c r="ES154" s="66"/>
      <c r="ET154" s="3"/>
      <c r="EU154" s="3"/>
      <c r="EV154" s="3"/>
      <c r="EW154" s="3"/>
      <c r="EX154" s="5"/>
      <c r="EY154" s="6"/>
      <c r="FA154" s="66"/>
      <c r="FB154" s="3"/>
      <c r="FC154" s="3"/>
      <c r="FD154" s="3"/>
      <c r="FE154" s="3"/>
      <c r="FF154" s="5"/>
      <c r="FG154" s="6"/>
      <c r="FI154" s="66"/>
      <c r="FJ154" s="3"/>
      <c r="FK154" s="3"/>
      <c r="FL154" s="3"/>
      <c r="FM154" s="3"/>
      <c r="FN154" s="5"/>
      <c r="FO154" s="6"/>
      <c r="FQ154" s="66"/>
      <c r="FR154" s="3"/>
      <c r="FS154" s="3"/>
      <c r="FT154" s="3"/>
      <c r="FU154" s="3"/>
      <c r="FV154" s="5"/>
      <c r="FW154" s="6"/>
      <c r="FY154" s="66"/>
      <c r="FZ154" s="3"/>
      <c r="GA154" s="3"/>
      <c r="GB154" s="3"/>
      <c r="GC154" s="3"/>
      <c r="GD154" s="5"/>
      <c r="GE154" s="6"/>
      <c r="GG154" s="66"/>
      <c r="GH154" s="3"/>
      <c r="GI154" s="3"/>
      <c r="GJ154" s="3"/>
      <c r="GK154" s="3"/>
      <c r="GL154" s="5"/>
      <c r="GM154" s="6"/>
      <c r="GO154" s="66"/>
      <c r="GP154" s="3"/>
      <c r="GQ154" s="3"/>
      <c r="GR154" s="3"/>
      <c r="GS154" s="3"/>
      <c r="GT154" s="5"/>
      <c r="GU154" s="6"/>
      <c r="GW154" s="66"/>
      <c r="GX154" s="3"/>
      <c r="GY154" s="3"/>
      <c r="GZ154" s="3"/>
      <c r="HA154" s="3"/>
      <c r="HB154" s="5"/>
    </row>
    <row r="155" spans="1:210" ht="3.75" customHeight="1" x14ac:dyDescent="0.3">
      <c r="A155" s="2"/>
      <c r="H155" s="7"/>
      <c r="J155" s="7"/>
      <c r="K155" s="2"/>
      <c r="M155" s="66"/>
      <c r="N155" s="3"/>
      <c r="O155" s="3"/>
      <c r="P155" s="3"/>
      <c r="Q155" s="3"/>
      <c r="R155" s="7"/>
      <c r="S155" s="2"/>
      <c r="U155" s="66"/>
      <c r="V155" s="3"/>
      <c r="W155" s="3"/>
      <c r="X155" s="3"/>
      <c r="Y155" s="3"/>
      <c r="Z155" s="7"/>
      <c r="AA155" s="2"/>
      <c r="AC155" s="66"/>
      <c r="AD155" s="3"/>
      <c r="AE155" s="3"/>
      <c r="AF155" s="3"/>
      <c r="AG155" s="3"/>
      <c r="AH155" s="7"/>
      <c r="AI155" s="2"/>
      <c r="AK155" s="66"/>
      <c r="AL155" s="3"/>
      <c r="AM155" s="3"/>
      <c r="AN155" s="3"/>
      <c r="AO155" s="3"/>
      <c r="AP155" s="7"/>
      <c r="AQ155" s="2"/>
      <c r="AS155" s="66"/>
      <c r="AT155" s="3"/>
      <c r="AU155" s="3"/>
      <c r="AV155" s="3"/>
      <c r="AW155" s="3"/>
      <c r="AX155" s="7"/>
      <c r="AY155" s="2"/>
      <c r="BA155" s="66"/>
      <c r="BB155" s="3"/>
      <c r="BC155" s="3"/>
      <c r="BD155" s="3"/>
      <c r="BE155" s="3"/>
      <c r="BF155" s="7"/>
      <c r="BG155" s="2"/>
      <c r="BI155" s="66"/>
      <c r="BJ155" s="3"/>
      <c r="BK155" s="3"/>
      <c r="BL155" s="3"/>
      <c r="BM155" s="3"/>
      <c r="BN155" s="7"/>
      <c r="BO155" s="2"/>
      <c r="BQ155" s="66"/>
      <c r="BR155" s="3"/>
      <c r="BS155" s="3"/>
      <c r="BT155" s="3"/>
      <c r="BU155" s="3"/>
      <c r="BV155" s="7"/>
      <c r="BW155" s="2"/>
      <c r="BY155" s="66"/>
      <c r="BZ155" s="3"/>
      <c r="CA155" s="3"/>
      <c r="CB155" s="3"/>
      <c r="CC155" s="3"/>
      <c r="CD155" s="7"/>
      <c r="CE155" s="2"/>
      <c r="CG155" s="66"/>
      <c r="CH155" s="3"/>
      <c r="CI155" s="3"/>
      <c r="CJ155" s="3"/>
      <c r="CK155" s="3"/>
      <c r="CL155" s="7"/>
      <c r="CM155" s="2"/>
      <c r="CO155" s="66"/>
      <c r="CP155" s="3"/>
      <c r="CQ155" s="3"/>
      <c r="CR155" s="3"/>
      <c r="CS155" s="3"/>
      <c r="CT155" s="7"/>
      <c r="CU155" s="2"/>
      <c r="CW155" s="66"/>
      <c r="CX155" s="3"/>
      <c r="CY155" s="3"/>
      <c r="CZ155" s="3"/>
      <c r="DA155" s="3"/>
      <c r="DB155" s="7"/>
      <c r="DC155" s="2"/>
      <c r="DE155" s="66"/>
      <c r="DF155" s="3"/>
      <c r="DG155" s="3"/>
      <c r="DH155" s="3"/>
      <c r="DI155" s="3"/>
      <c r="DJ155" s="7"/>
      <c r="DK155" s="2"/>
      <c r="DM155" s="66"/>
      <c r="DN155" s="3"/>
      <c r="DO155" s="3"/>
      <c r="DP155" s="3"/>
      <c r="DQ155" s="3"/>
      <c r="DR155" s="7"/>
      <c r="DS155" s="2"/>
      <c r="DU155" s="66"/>
      <c r="DV155" s="3"/>
      <c r="DW155" s="3"/>
      <c r="DX155" s="3"/>
      <c r="DY155" s="3"/>
      <c r="DZ155" s="7"/>
      <c r="EA155" s="2"/>
      <c r="EC155" s="66"/>
      <c r="ED155" s="3"/>
      <c r="EE155" s="3"/>
      <c r="EF155" s="3"/>
      <c r="EG155" s="3"/>
      <c r="EH155" s="7"/>
      <c r="EI155" s="2"/>
      <c r="EK155" s="66"/>
      <c r="EL155" s="3"/>
      <c r="EM155" s="3"/>
      <c r="EN155" s="3"/>
      <c r="EO155" s="3"/>
      <c r="EP155" s="7"/>
      <c r="EQ155" s="2"/>
      <c r="ES155" s="66"/>
      <c r="ET155" s="3"/>
      <c r="EU155" s="3"/>
      <c r="EV155" s="3"/>
      <c r="EW155" s="3"/>
      <c r="EX155" s="7"/>
      <c r="EY155" s="2"/>
      <c r="FA155" s="66"/>
      <c r="FB155" s="3"/>
      <c r="FC155" s="3"/>
      <c r="FD155" s="3"/>
      <c r="FE155" s="3"/>
      <c r="FF155" s="7"/>
      <c r="FG155" s="2"/>
      <c r="FI155" s="66"/>
      <c r="FJ155" s="3"/>
      <c r="FK155" s="3"/>
      <c r="FL155" s="3"/>
      <c r="FM155" s="3"/>
      <c r="FN155" s="7"/>
      <c r="FO155" s="2"/>
      <c r="FQ155" s="66"/>
      <c r="FR155" s="3"/>
      <c r="FS155" s="3"/>
      <c r="FT155" s="3"/>
      <c r="FU155" s="3"/>
      <c r="FV155" s="7"/>
      <c r="FW155" s="2"/>
      <c r="FY155" s="66"/>
      <c r="FZ155" s="3"/>
      <c r="GA155" s="3"/>
      <c r="GB155" s="3"/>
      <c r="GC155" s="3"/>
      <c r="GD155" s="7"/>
      <c r="GE155" s="2"/>
      <c r="GG155" s="66"/>
      <c r="GH155" s="3"/>
      <c r="GI155" s="3"/>
      <c r="GJ155" s="3"/>
      <c r="GK155" s="3"/>
      <c r="GL155" s="7"/>
      <c r="GM155" s="2"/>
      <c r="GO155" s="66"/>
      <c r="GP155" s="3"/>
      <c r="GQ155" s="3"/>
      <c r="GR155" s="3"/>
      <c r="GS155" s="3"/>
      <c r="GT155" s="7"/>
      <c r="GU155" s="2"/>
      <c r="GW155" s="66"/>
      <c r="GX155" s="3"/>
      <c r="GY155" s="3"/>
      <c r="GZ155" s="3"/>
      <c r="HA155" s="3"/>
      <c r="HB155" s="7"/>
    </row>
    <row r="156" spans="1:210" ht="13.5" customHeight="1" x14ac:dyDescent="0.3">
      <c r="A156" s="2" t="s">
        <v>96</v>
      </c>
      <c r="C156" s="66" t="s">
        <v>4</v>
      </c>
      <c r="E156" s="3" t="str">
        <f>E7</f>
        <v>MES:</v>
      </c>
      <c r="F156" s="3" t="str">
        <f>F7</f>
        <v>ENERO</v>
      </c>
      <c r="G156" s="3" t="str">
        <f>G122</f>
        <v xml:space="preserve">                                VIGENCIA FISCAL:      2018</v>
      </c>
      <c r="H156" s="5"/>
      <c r="J156" s="5"/>
      <c r="K156" s="2"/>
      <c r="M156" s="66"/>
      <c r="N156" s="3"/>
      <c r="O156" s="3"/>
      <c r="P156" s="3"/>
      <c r="Q156" s="3"/>
      <c r="R156" s="5"/>
      <c r="S156" s="2"/>
      <c r="U156" s="66"/>
      <c r="V156" s="3"/>
      <c r="W156" s="3"/>
      <c r="X156" s="3"/>
      <c r="Y156" s="3"/>
      <c r="Z156" s="5"/>
      <c r="AA156" s="2"/>
      <c r="AC156" s="66"/>
      <c r="AD156" s="3"/>
      <c r="AE156" s="3"/>
      <c r="AF156" s="3"/>
      <c r="AG156" s="3"/>
      <c r="AH156" s="5"/>
      <c r="AI156" s="2"/>
      <c r="AK156" s="66"/>
      <c r="AL156" s="3"/>
      <c r="AM156" s="3"/>
      <c r="AN156" s="3"/>
      <c r="AO156" s="3"/>
      <c r="AP156" s="5"/>
      <c r="AQ156" s="2"/>
      <c r="AS156" s="66"/>
      <c r="AT156" s="3"/>
      <c r="AU156" s="3"/>
      <c r="AV156" s="3"/>
      <c r="AW156" s="3"/>
      <c r="AX156" s="5"/>
      <c r="AY156" s="2"/>
      <c r="BA156" s="66"/>
      <c r="BB156" s="3"/>
      <c r="BC156" s="3"/>
      <c r="BD156" s="3"/>
      <c r="BE156" s="3"/>
      <c r="BF156" s="5"/>
      <c r="BG156" s="2"/>
      <c r="BI156" s="66"/>
      <c r="BJ156" s="3"/>
      <c r="BK156" s="3"/>
      <c r="BL156" s="3"/>
      <c r="BM156" s="3"/>
      <c r="BN156" s="5"/>
      <c r="BO156" s="2"/>
      <c r="BQ156" s="66"/>
      <c r="BR156" s="3"/>
      <c r="BS156" s="3"/>
      <c r="BT156" s="3"/>
      <c r="BU156" s="3"/>
      <c r="BV156" s="5"/>
      <c r="BW156" s="2"/>
      <c r="BY156" s="66"/>
      <c r="BZ156" s="3"/>
      <c r="CA156" s="3"/>
      <c r="CB156" s="3"/>
      <c r="CC156" s="3"/>
      <c r="CD156" s="5"/>
      <c r="CE156" s="2"/>
      <c r="CG156" s="66"/>
      <c r="CH156" s="3"/>
      <c r="CI156" s="3"/>
      <c r="CJ156" s="3"/>
      <c r="CK156" s="3"/>
      <c r="CL156" s="5"/>
      <c r="CM156" s="2"/>
      <c r="CO156" s="66"/>
      <c r="CP156" s="3"/>
      <c r="CQ156" s="3"/>
      <c r="CR156" s="3"/>
      <c r="CS156" s="3"/>
      <c r="CT156" s="5"/>
      <c r="CU156" s="2"/>
      <c r="CW156" s="66"/>
      <c r="CX156" s="3"/>
      <c r="CY156" s="3"/>
      <c r="CZ156" s="3"/>
      <c r="DA156" s="3"/>
      <c r="DB156" s="5"/>
      <c r="DC156" s="2"/>
      <c r="DE156" s="66"/>
      <c r="DF156" s="3"/>
      <c r="DG156" s="3"/>
      <c r="DH156" s="3"/>
      <c r="DI156" s="3"/>
      <c r="DJ156" s="5"/>
      <c r="DK156" s="2"/>
      <c r="DM156" s="66"/>
      <c r="DN156" s="3"/>
      <c r="DO156" s="3"/>
      <c r="DP156" s="3"/>
      <c r="DQ156" s="3"/>
      <c r="DR156" s="5"/>
      <c r="DS156" s="2"/>
      <c r="DU156" s="66"/>
      <c r="DV156" s="3"/>
      <c r="DW156" s="3"/>
      <c r="DX156" s="3"/>
      <c r="DY156" s="3"/>
      <c r="DZ156" s="5"/>
      <c r="EA156" s="2"/>
      <c r="EC156" s="66"/>
      <c r="ED156" s="3"/>
      <c r="EE156" s="3"/>
      <c r="EF156" s="3"/>
      <c r="EG156" s="3"/>
      <c r="EH156" s="5"/>
      <c r="EI156" s="2"/>
      <c r="EK156" s="66"/>
      <c r="EL156" s="3"/>
      <c r="EM156" s="3"/>
      <c r="EN156" s="3"/>
      <c r="EO156" s="3"/>
      <c r="EP156" s="5"/>
      <c r="EQ156" s="2"/>
      <c r="ES156" s="66"/>
      <c r="ET156" s="3"/>
      <c r="EU156" s="3"/>
      <c r="EV156" s="3"/>
      <c r="EW156" s="3"/>
      <c r="EX156" s="5"/>
      <c r="EY156" s="2"/>
      <c r="FA156" s="66"/>
      <c r="FB156" s="3"/>
      <c r="FC156" s="3"/>
      <c r="FD156" s="3"/>
      <c r="FE156" s="3"/>
      <c r="FF156" s="5"/>
      <c r="FG156" s="2"/>
      <c r="FI156" s="66"/>
      <c r="FJ156" s="3"/>
      <c r="FK156" s="3"/>
      <c r="FL156" s="3"/>
      <c r="FM156" s="3"/>
      <c r="FN156" s="5"/>
      <c r="FO156" s="2"/>
      <c r="FQ156" s="66"/>
      <c r="FR156" s="3"/>
      <c r="FS156" s="3"/>
      <c r="FT156" s="3"/>
      <c r="FU156" s="3"/>
      <c r="FV156" s="5"/>
      <c r="FW156" s="2"/>
      <c r="FY156" s="66"/>
      <c r="FZ156" s="3"/>
      <c r="GA156" s="3"/>
      <c r="GB156" s="3"/>
      <c r="GC156" s="3"/>
      <c r="GD156" s="5"/>
      <c r="GE156" s="2"/>
      <c r="GG156" s="66"/>
      <c r="GH156" s="3"/>
      <c r="GI156" s="3"/>
      <c r="GJ156" s="3"/>
      <c r="GK156" s="3"/>
      <c r="GL156" s="5"/>
      <c r="GM156" s="2"/>
      <c r="GO156" s="66"/>
      <c r="GP156" s="3"/>
      <c r="GQ156" s="3"/>
      <c r="GR156" s="3"/>
      <c r="GS156" s="3"/>
      <c r="GT156" s="5"/>
      <c r="GU156" s="2"/>
      <c r="GW156" s="66"/>
      <c r="GX156" s="3"/>
      <c r="GY156" s="3"/>
      <c r="GZ156" s="3"/>
      <c r="HA156" s="3"/>
      <c r="HB156" s="5"/>
    </row>
    <row r="157" spans="1:210" ht="11.25" customHeight="1" thickBot="1" x14ac:dyDescent="0.35">
      <c r="A157" s="2"/>
      <c r="H157" s="5"/>
      <c r="J157" s="5"/>
      <c r="K157" s="2"/>
      <c r="M157" s="66"/>
      <c r="N157" s="3"/>
      <c r="O157" s="3"/>
      <c r="P157" s="3"/>
      <c r="Q157" s="3"/>
      <c r="R157" s="5"/>
      <c r="S157" s="2"/>
      <c r="U157" s="66"/>
      <c r="V157" s="3"/>
      <c r="W157" s="3"/>
      <c r="X157" s="3"/>
      <c r="Y157" s="3"/>
      <c r="Z157" s="5"/>
      <c r="AA157" s="2"/>
      <c r="AC157" s="66"/>
      <c r="AD157" s="3"/>
      <c r="AE157" s="3"/>
      <c r="AF157" s="3"/>
      <c r="AG157" s="3"/>
      <c r="AH157" s="5"/>
      <c r="AI157" s="2"/>
      <c r="AK157" s="66"/>
      <c r="AL157" s="3"/>
      <c r="AM157" s="3"/>
      <c r="AN157" s="3"/>
      <c r="AO157" s="3"/>
      <c r="AP157" s="5"/>
      <c r="AQ157" s="2"/>
      <c r="AS157" s="66"/>
      <c r="AT157" s="3"/>
      <c r="AU157" s="3"/>
      <c r="AV157" s="3"/>
      <c r="AW157" s="3"/>
      <c r="AX157" s="5"/>
      <c r="AY157" s="2"/>
      <c r="BA157" s="66"/>
      <c r="BB157" s="3"/>
      <c r="BC157" s="3"/>
      <c r="BD157" s="3"/>
      <c r="BE157" s="3"/>
      <c r="BF157" s="5"/>
      <c r="BG157" s="2"/>
      <c r="BI157" s="66"/>
      <c r="BJ157" s="3"/>
      <c r="BK157" s="3"/>
      <c r="BL157" s="3"/>
      <c r="BM157" s="3"/>
      <c r="BN157" s="5"/>
      <c r="BO157" s="2"/>
      <c r="BQ157" s="66"/>
      <c r="BR157" s="3"/>
      <c r="BS157" s="3"/>
      <c r="BT157" s="3"/>
      <c r="BU157" s="3"/>
      <c r="BV157" s="5"/>
      <c r="BW157" s="2"/>
      <c r="BY157" s="66"/>
      <c r="BZ157" s="3"/>
      <c r="CA157" s="3"/>
      <c r="CB157" s="3"/>
      <c r="CC157" s="3"/>
      <c r="CD157" s="5"/>
      <c r="CE157" s="2"/>
      <c r="CG157" s="66"/>
      <c r="CH157" s="3"/>
      <c r="CI157" s="3"/>
      <c r="CJ157" s="3"/>
      <c r="CK157" s="3"/>
      <c r="CL157" s="5"/>
      <c r="CM157" s="2"/>
      <c r="CO157" s="66"/>
      <c r="CP157" s="3"/>
      <c r="CQ157" s="3"/>
      <c r="CR157" s="3"/>
      <c r="CS157" s="3"/>
      <c r="CT157" s="5"/>
      <c r="CU157" s="2"/>
      <c r="CW157" s="66"/>
      <c r="CX157" s="3"/>
      <c r="CY157" s="3"/>
      <c r="CZ157" s="3"/>
      <c r="DA157" s="3"/>
      <c r="DB157" s="5"/>
      <c r="DC157" s="2"/>
      <c r="DE157" s="66"/>
      <c r="DF157" s="3"/>
      <c r="DG157" s="3"/>
      <c r="DH157" s="3"/>
      <c r="DI157" s="3"/>
      <c r="DJ157" s="5"/>
      <c r="DK157" s="2"/>
      <c r="DM157" s="66"/>
      <c r="DN157" s="3"/>
      <c r="DO157" s="3"/>
      <c r="DP157" s="3"/>
      <c r="DQ157" s="3"/>
      <c r="DR157" s="5"/>
      <c r="DS157" s="2"/>
      <c r="DU157" s="66"/>
      <c r="DV157" s="3"/>
      <c r="DW157" s="3"/>
      <c r="DX157" s="3"/>
      <c r="DY157" s="3"/>
      <c r="DZ157" s="5"/>
      <c r="EA157" s="2"/>
      <c r="EC157" s="66"/>
      <c r="ED157" s="3"/>
      <c r="EE157" s="3"/>
      <c r="EF157" s="3"/>
      <c r="EG157" s="3"/>
      <c r="EH157" s="5"/>
      <c r="EI157" s="2"/>
      <c r="EK157" s="66"/>
      <c r="EL157" s="3"/>
      <c r="EM157" s="3"/>
      <c r="EN157" s="3"/>
      <c r="EO157" s="3"/>
      <c r="EP157" s="5"/>
      <c r="EQ157" s="2"/>
      <c r="ES157" s="66"/>
      <c r="ET157" s="3"/>
      <c r="EU157" s="3"/>
      <c r="EV157" s="3"/>
      <c r="EW157" s="3"/>
      <c r="EX157" s="5"/>
      <c r="EY157" s="2"/>
      <c r="FA157" s="66"/>
      <c r="FB157" s="3"/>
      <c r="FC157" s="3"/>
      <c r="FD157" s="3"/>
      <c r="FE157" s="3"/>
      <c r="FF157" s="5"/>
      <c r="FG157" s="2"/>
      <c r="FI157" s="66"/>
      <c r="FJ157" s="3"/>
      <c r="FK157" s="3"/>
      <c r="FL157" s="3"/>
      <c r="FM157" s="3"/>
      <c r="FN157" s="5"/>
      <c r="FO157" s="2"/>
      <c r="FQ157" s="66"/>
      <c r="FR157" s="3"/>
      <c r="FS157" s="3"/>
      <c r="FT157" s="3"/>
      <c r="FU157" s="3"/>
      <c r="FV157" s="5"/>
      <c r="FW157" s="2"/>
      <c r="FY157" s="66"/>
      <c r="FZ157" s="3"/>
      <c r="GA157" s="3"/>
      <c r="GB157" s="3"/>
      <c r="GC157" s="3"/>
      <c r="GD157" s="5"/>
      <c r="GE157" s="2"/>
      <c r="GG157" s="66"/>
      <c r="GH157" s="3"/>
      <c r="GI157" s="3"/>
      <c r="GJ157" s="3"/>
      <c r="GK157" s="3"/>
      <c r="GL157" s="5"/>
      <c r="GM157" s="2"/>
      <c r="GO157" s="66"/>
      <c r="GP157" s="3"/>
      <c r="GQ157" s="3"/>
      <c r="GR157" s="3"/>
      <c r="GS157" s="3"/>
      <c r="GT157" s="5"/>
      <c r="GU157" s="2"/>
      <c r="GW157" s="66"/>
      <c r="GX157" s="3"/>
      <c r="GY157" s="3"/>
      <c r="GZ157" s="3"/>
      <c r="HA157" s="3"/>
      <c r="HB157" s="5"/>
    </row>
    <row r="158" spans="1:210" ht="27" customHeight="1" thickBot="1" x14ac:dyDescent="0.35">
      <c r="A158" s="141" t="s">
        <v>98</v>
      </c>
      <c r="B158" s="114"/>
      <c r="C158" s="115" t="s">
        <v>99</v>
      </c>
      <c r="D158" s="116" t="s">
        <v>100</v>
      </c>
      <c r="E158" s="116" t="s">
        <v>101</v>
      </c>
      <c r="F158" s="116" t="s">
        <v>102</v>
      </c>
      <c r="G158" s="116" t="s">
        <v>103</v>
      </c>
      <c r="H158" s="117" t="s">
        <v>195</v>
      </c>
    </row>
    <row r="159" spans="1:210" ht="48" customHeight="1" x14ac:dyDescent="0.3">
      <c r="A159" s="27">
        <v>2401060010</v>
      </c>
      <c r="B159" s="28">
        <v>11</v>
      </c>
      <c r="C159" s="33" t="s">
        <v>155</v>
      </c>
      <c r="D159" s="122">
        <v>212606904462</v>
      </c>
      <c r="E159" s="122">
        <v>212606904462</v>
      </c>
      <c r="F159" s="122">
        <v>212606904462</v>
      </c>
      <c r="G159" s="122">
        <v>0</v>
      </c>
      <c r="H159" s="123">
        <v>0</v>
      </c>
    </row>
    <row r="160" spans="1:210" ht="79.5" customHeight="1" x14ac:dyDescent="0.3">
      <c r="A160" s="27">
        <v>2401060011</v>
      </c>
      <c r="B160" s="28">
        <v>10</v>
      </c>
      <c r="C160" s="33" t="s">
        <v>156</v>
      </c>
      <c r="D160" s="122">
        <v>33978918312</v>
      </c>
      <c r="E160" s="122">
        <v>33978918312</v>
      </c>
      <c r="F160" s="122">
        <v>33978918312</v>
      </c>
      <c r="G160" s="122">
        <v>0</v>
      </c>
      <c r="H160" s="123">
        <v>0</v>
      </c>
    </row>
    <row r="161" spans="1:11" ht="79.5" customHeight="1" x14ac:dyDescent="0.3">
      <c r="A161" s="27">
        <v>2401060011</v>
      </c>
      <c r="B161" s="28">
        <v>11</v>
      </c>
      <c r="C161" s="33" t="s">
        <v>156</v>
      </c>
      <c r="D161" s="122">
        <v>53538055370</v>
      </c>
      <c r="E161" s="122">
        <v>53538055370</v>
      </c>
      <c r="F161" s="122">
        <v>53538055370</v>
      </c>
      <c r="G161" s="122">
        <v>0</v>
      </c>
      <c r="H161" s="123">
        <v>0</v>
      </c>
    </row>
    <row r="162" spans="1:11" ht="33.75" customHeight="1" x14ac:dyDescent="0.3">
      <c r="A162" s="27">
        <v>2401060012</v>
      </c>
      <c r="B162" s="28">
        <v>11</v>
      </c>
      <c r="C162" s="33" t="s">
        <v>76</v>
      </c>
      <c r="D162" s="124">
        <v>375048722958</v>
      </c>
      <c r="E162" s="122">
        <v>0</v>
      </c>
      <c r="F162" s="122">
        <v>0</v>
      </c>
      <c r="G162" s="122">
        <v>0</v>
      </c>
      <c r="H162" s="123">
        <v>0</v>
      </c>
      <c r="J162" s="145"/>
      <c r="K162" s="145"/>
    </row>
    <row r="163" spans="1:11" ht="63.6" customHeight="1" x14ac:dyDescent="0.3">
      <c r="A163" s="27">
        <v>2401060015</v>
      </c>
      <c r="B163" s="28">
        <v>10</v>
      </c>
      <c r="C163" s="33" t="s">
        <v>202</v>
      </c>
      <c r="D163" s="124">
        <v>63211773697</v>
      </c>
      <c r="E163" s="122">
        <v>63211773697</v>
      </c>
      <c r="F163" s="122">
        <v>63211773697</v>
      </c>
      <c r="G163" s="122">
        <v>0</v>
      </c>
      <c r="H163" s="123">
        <v>0</v>
      </c>
      <c r="J163" s="145"/>
      <c r="K163" s="145"/>
    </row>
    <row r="164" spans="1:11" ht="49.2" customHeight="1" x14ac:dyDescent="0.3">
      <c r="A164" s="27">
        <v>2401060016</v>
      </c>
      <c r="B164" s="28">
        <v>10</v>
      </c>
      <c r="C164" s="33" t="s">
        <v>203</v>
      </c>
      <c r="D164" s="124">
        <v>96414711092</v>
      </c>
      <c r="E164" s="122">
        <v>96414711092</v>
      </c>
      <c r="F164" s="122">
        <v>96414711092</v>
      </c>
      <c r="G164" s="122">
        <v>0</v>
      </c>
      <c r="H164" s="123">
        <v>0</v>
      </c>
      <c r="J164" s="145"/>
      <c r="K164" s="145"/>
    </row>
    <row r="165" spans="1:11" ht="82.5" customHeight="1" x14ac:dyDescent="0.3">
      <c r="A165" s="27">
        <v>2401060017</v>
      </c>
      <c r="B165" s="28">
        <v>10</v>
      </c>
      <c r="C165" s="33" t="s">
        <v>204</v>
      </c>
      <c r="D165" s="124">
        <v>44822399836</v>
      </c>
      <c r="E165" s="122">
        <v>44822399836</v>
      </c>
      <c r="F165" s="122">
        <v>44822399836</v>
      </c>
      <c r="G165" s="122">
        <v>0</v>
      </c>
      <c r="H165" s="123">
        <v>0</v>
      </c>
      <c r="J165" s="145"/>
      <c r="K165" s="145"/>
    </row>
    <row r="166" spans="1:11" ht="48.75" customHeight="1" x14ac:dyDescent="0.3">
      <c r="A166" s="27">
        <v>2401060018</v>
      </c>
      <c r="B166" s="28">
        <v>10</v>
      </c>
      <c r="C166" s="33" t="s">
        <v>205</v>
      </c>
      <c r="D166" s="124">
        <v>19917325962</v>
      </c>
      <c r="E166" s="122">
        <v>19917325962</v>
      </c>
      <c r="F166" s="122">
        <v>19917325962</v>
      </c>
      <c r="G166" s="122">
        <v>0</v>
      </c>
      <c r="H166" s="123">
        <v>0</v>
      </c>
      <c r="J166" s="145"/>
      <c r="K166" s="145"/>
    </row>
    <row r="167" spans="1:11" ht="51" customHeight="1" x14ac:dyDescent="0.3">
      <c r="A167" s="27">
        <v>2401060025</v>
      </c>
      <c r="B167" s="28">
        <v>10</v>
      </c>
      <c r="C167" s="33" t="s">
        <v>206</v>
      </c>
      <c r="D167" s="124">
        <v>35168493659</v>
      </c>
      <c r="E167" s="122">
        <v>35168493659</v>
      </c>
      <c r="F167" s="122">
        <v>35168493659</v>
      </c>
      <c r="G167" s="122">
        <v>0</v>
      </c>
      <c r="H167" s="123">
        <v>0</v>
      </c>
      <c r="J167" s="145"/>
      <c r="K167" s="145"/>
    </row>
    <row r="168" spans="1:11" ht="69" customHeight="1" x14ac:dyDescent="0.3">
      <c r="A168" s="27">
        <v>2401060026</v>
      </c>
      <c r="B168" s="28">
        <v>10</v>
      </c>
      <c r="C168" s="33" t="s">
        <v>207</v>
      </c>
      <c r="D168" s="124">
        <v>23977095422</v>
      </c>
      <c r="E168" s="122">
        <v>23977095422</v>
      </c>
      <c r="F168" s="122">
        <v>23977095422</v>
      </c>
      <c r="G168" s="122">
        <v>0</v>
      </c>
      <c r="H168" s="123">
        <v>0</v>
      </c>
      <c r="J168" s="145"/>
      <c r="K168" s="145"/>
    </row>
    <row r="169" spans="1:11" ht="43.5" customHeight="1" x14ac:dyDescent="0.3">
      <c r="A169" s="27">
        <v>240160031</v>
      </c>
      <c r="B169" s="28">
        <v>20</v>
      </c>
      <c r="C169" s="33" t="s">
        <v>75</v>
      </c>
      <c r="D169" s="124">
        <v>38046000000</v>
      </c>
      <c r="E169" s="122">
        <v>0</v>
      </c>
      <c r="F169" s="122">
        <v>0</v>
      </c>
      <c r="G169" s="122">
        <v>0</v>
      </c>
      <c r="H169" s="123">
        <v>0</v>
      </c>
    </row>
    <row r="170" spans="1:11" ht="69.75" customHeight="1" x14ac:dyDescent="0.3">
      <c r="A170" s="27">
        <v>2401060032</v>
      </c>
      <c r="B170" s="28">
        <v>10</v>
      </c>
      <c r="C170" s="33" t="s">
        <v>208</v>
      </c>
      <c r="D170" s="124">
        <v>13016958191</v>
      </c>
      <c r="E170" s="122">
        <v>13016958191</v>
      </c>
      <c r="F170" s="122">
        <v>13016958191</v>
      </c>
      <c r="G170" s="122">
        <v>0</v>
      </c>
      <c r="H170" s="123">
        <v>0</v>
      </c>
    </row>
    <row r="171" spans="1:11" ht="13.5" customHeight="1" x14ac:dyDescent="0.3">
      <c r="A171" s="27">
        <v>2404</v>
      </c>
      <c r="B171" s="28"/>
      <c r="C171" s="33" t="s">
        <v>157</v>
      </c>
      <c r="D171" s="122">
        <f>+D172</f>
        <v>143833689253</v>
      </c>
      <c r="E171" s="122">
        <f>+E172</f>
        <v>91968188065</v>
      </c>
      <c r="F171" s="122">
        <f>+F172</f>
        <v>91967975360</v>
      </c>
      <c r="G171" s="122">
        <f>+G172</f>
        <v>0</v>
      </c>
      <c r="H171" s="123">
        <f>+H172</f>
        <v>0</v>
      </c>
    </row>
    <row r="172" spans="1:11" ht="13.5" customHeight="1" x14ac:dyDescent="0.3">
      <c r="A172" s="27">
        <v>24040600</v>
      </c>
      <c r="B172" s="28"/>
      <c r="C172" s="33" t="s">
        <v>73</v>
      </c>
      <c r="D172" s="122">
        <f>SUM(D173:D174)</f>
        <v>143833689253</v>
      </c>
      <c r="E172" s="122">
        <f>SUM(E173:E174)</f>
        <v>91968188065</v>
      </c>
      <c r="F172" s="122">
        <f>SUM(F173:F174)</f>
        <v>91967975360</v>
      </c>
      <c r="G172" s="122">
        <f>SUM(G173:G174)</f>
        <v>0</v>
      </c>
      <c r="H172" s="123">
        <f>SUM(H173:H174)</f>
        <v>0</v>
      </c>
    </row>
    <row r="173" spans="1:11" ht="47.25" customHeight="1" x14ac:dyDescent="0.3">
      <c r="A173" s="27">
        <v>240406001</v>
      </c>
      <c r="B173" s="28">
        <v>11</v>
      </c>
      <c r="C173" s="33" t="s">
        <v>77</v>
      </c>
      <c r="D173" s="122">
        <v>41383000000</v>
      </c>
      <c r="E173" s="122">
        <v>0</v>
      </c>
      <c r="F173" s="122">
        <v>0</v>
      </c>
      <c r="G173" s="122">
        <v>0</v>
      </c>
      <c r="H173" s="123">
        <v>0</v>
      </c>
    </row>
    <row r="174" spans="1:11" ht="45" customHeight="1" x14ac:dyDescent="0.3">
      <c r="A174" s="27">
        <v>240406001</v>
      </c>
      <c r="B174" s="28">
        <v>20</v>
      </c>
      <c r="C174" s="33" t="s">
        <v>77</v>
      </c>
      <c r="D174" s="122">
        <v>102450689253</v>
      </c>
      <c r="E174" s="122">
        <v>91968188065</v>
      </c>
      <c r="F174" s="122">
        <v>91967975360</v>
      </c>
      <c r="G174" s="124">
        <v>0</v>
      </c>
      <c r="H174" s="125">
        <v>0</v>
      </c>
    </row>
    <row r="175" spans="1:11" ht="15.6" x14ac:dyDescent="0.3">
      <c r="A175" s="27">
        <v>2405</v>
      </c>
      <c r="B175" s="28"/>
      <c r="C175" s="33" t="s">
        <v>158</v>
      </c>
      <c r="D175" s="122">
        <f>+D176</f>
        <v>1872000000</v>
      </c>
      <c r="E175" s="122">
        <f>+E176</f>
        <v>920966121</v>
      </c>
      <c r="F175" s="122">
        <f>+F176</f>
        <v>920966121</v>
      </c>
      <c r="G175" s="122">
        <f>+G176</f>
        <v>0</v>
      </c>
      <c r="H175" s="123">
        <f>+H176</f>
        <v>0</v>
      </c>
    </row>
    <row r="176" spans="1:11" ht="16.5" customHeight="1" thickBot="1" x14ac:dyDescent="0.35">
      <c r="A176" s="35">
        <v>24050600</v>
      </c>
      <c r="B176" s="36"/>
      <c r="C176" s="88" t="s">
        <v>73</v>
      </c>
      <c r="D176" s="127">
        <f>+D187</f>
        <v>1872000000</v>
      </c>
      <c r="E176" s="127">
        <f>+E187</f>
        <v>920966121</v>
      </c>
      <c r="F176" s="127">
        <f>+F187</f>
        <v>920966121</v>
      </c>
      <c r="G176" s="127">
        <f>+G187</f>
        <v>0</v>
      </c>
      <c r="H176" s="128">
        <f>+H187</f>
        <v>0</v>
      </c>
    </row>
    <row r="177" spans="1:8" ht="6" customHeight="1" thickBot="1" x14ac:dyDescent="0.35">
      <c r="A177" s="146"/>
      <c r="B177" s="146"/>
      <c r="C177" s="147"/>
      <c r="D177" s="148"/>
      <c r="E177" s="148"/>
      <c r="F177" s="148"/>
      <c r="G177" s="148"/>
      <c r="H177" s="148"/>
    </row>
    <row r="178" spans="1:8" x14ac:dyDescent="0.3">
      <c r="A178" s="3639" t="s">
        <v>1</v>
      </c>
      <c r="B178" s="3640"/>
      <c r="C178" s="3640"/>
      <c r="D178" s="3640"/>
      <c r="E178" s="3640"/>
      <c r="F178" s="3640"/>
      <c r="G178" s="3640"/>
      <c r="H178" s="3641"/>
    </row>
    <row r="179" spans="1:8" ht="12" customHeight="1" x14ac:dyDescent="0.3">
      <c r="A179" s="3636" t="s">
        <v>95</v>
      </c>
      <c r="B179" s="3637"/>
      <c r="C179" s="3637"/>
      <c r="D179" s="3637"/>
      <c r="E179" s="3637"/>
      <c r="F179" s="3637"/>
      <c r="G179" s="3637"/>
      <c r="H179" s="3638"/>
    </row>
    <row r="180" spans="1:8" ht="1.5" hidden="1" customHeight="1" x14ac:dyDescent="0.3">
      <c r="A180" s="2"/>
      <c r="H180" s="5"/>
    </row>
    <row r="181" spans="1:8" ht="12" customHeight="1" x14ac:dyDescent="0.3">
      <c r="A181" s="6" t="s">
        <v>0</v>
      </c>
      <c r="H181" s="5"/>
    </row>
    <row r="182" spans="1:8" ht="2.25" hidden="1" customHeight="1" x14ac:dyDescent="0.3">
      <c r="A182" s="2"/>
      <c r="H182" s="7"/>
    </row>
    <row r="183" spans="1:8" ht="15.75" customHeight="1" thickBot="1" x14ac:dyDescent="0.35">
      <c r="A183" s="2" t="s">
        <v>96</v>
      </c>
      <c r="C183" s="66" t="s">
        <v>4</v>
      </c>
      <c r="E183" s="3" t="str">
        <f>E122</f>
        <v>MES:</v>
      </c>
      <c r="F183" s="3" t="str">
        <f>F7</f>
        <v>ENERO</v>
      </c>
      <c r="G183" s="3" t="str">
        <f>G156</f>
        <v xml:space="preserve">                                VIGENCIA FISCAL:      2018</v>
      </c>
      <c r="H183" s="5"/>
    </row>
    <row r="184" spans="1:8" ht="3" hidden="1" customHeight="1" thickBot="1" x14ac:dyDescent="0.35">
      <c r="A184" s="2"/>
      <c r="H184" s="5"/>
    </row>
    <row r="185" spans="1:8" ht="15" customHeight="1" thickBot="1" x14ac:dyDescent="0.35">
      <c r="A185" s="132"/>
      <c r="B185" s="133"/>
      <c r="C185" s="134"/>
      <c r="D185" s="135"/>
      <c r="E185" s="135"/>
      <c r="F185" s="135"/>
      <c r="G185" s="135"/>
      <c r="H185" s="136"/>
    </row>
    <row r="186" spans="1:8" ht="27.75" customHeight="1" thickBot="1" x14ac:dyDescent="0.35">
      <c r="A186" s="141" t="s">
        <v>98</v>
      </c>
      <c r="B186" s="114"/>
      <c r="C186" s="115" t="s">
        <v>99</v>
      </c>
      <c r="D186" s="116" t="s">
        <v>100</v>
      </c>
      <c r="E186" s="116" t="s">
        <v>101</v>
      </c>
      <c r="F186" s="116" t="s">
        <v>102</v>
      </c>
      <c r="G186" s="116" t="s">
        <v>103</v>
      </c>
      <c r="H186" s="117" t="s">
        <v>195</v>
      </c>
    </row>
    <row r="187" spans="1:8" ht="29.4" customHeight="1" x14ac:dyDescent="0.3">
      <c r="A187" s="27">
        <v>240506001</v>
      </c>
      <c r="B187" s="28">
        <v>20</v>
      </c>
      <c r="C187" s="84" t="s">
        <v>78</v>
      </c>
      <c r="D187" s="122">
        <v>1872000000</v>
      </c>
      <c r="E187" s="122">
        <v>920966121</v>
      </c>
      <c r="F187" s="122">
        <v>920966121</v>
      </c>
      <c r="G187" s="122">
        <v>0</v>
      </c>
      <c r="H187" s="123">
        <v>0</v>
      </c>
    </row>
    <row r="188" spans="1:8" ht="29.25" customHeight="1" x14ac:dyDescent="0.3">
      <c r="A188" s="27">
        <v>2499</v>
      </c>
      <c r="B188" s="28"/>
      <c r="C188" s="33" t="s">
        <v>159</v>
      </c>
      <c r="D188" s="122">
        <f>+D189</f>
        <v>55498157998</v>
      </c>
      <c r="E188" s="122">
        <f>+E189</f>
        <v>42154359391</v>
      </c>
      <c r="F188" s="122">
        <f>+F189</f>
        <v>40049023482</v>
      </c>
      <c r="G188" s="122">
        <f>+G189</f>
        <v>40493951</v>
      </c>
      <c r="H188" s="123">
        <f>+H189</f>
        <v>40493951</v>
      </c>
    </row>
    <row r="189" spans="1:8" ht="16.5" customHeight="1" x14ac:dyDescent="0.3">
      <c r="A189" s="27">
        <v>24990600</v>
      </c>
      <c r="B189" s="28"/>
      <c r="C189" s="33" t="s">
        <v>73</v>
      </c>
      <c r="D189" s="122">
        <f>SUM(D190:D194)</f>
        <v>55498157998</v>
      </c>
      <c r="E189" s="122">
        <f>SUM(E190:E194)</f>
        <v>42154359391</v>
      </c>
      <c r="F189" s="122">
        <f>SUM(F190:F194)</f>
        <v>40049023482</v>
      </c>
      <c r="G189" s="122">
        <f>SUM(G190:G194)</f>
        <v>40493951</v>
      </c>
      <c r="H189" s="123">
        <f>SUM(H190:H194)</f>
        <v>40493951</v>
      </c>
    </row>
    <row r="190" spans="1:8" ht="30.75" customHeight="1" x14ac:dyDescent="0.3">
      <c r="A190" s="27">
        <v>249906001</v>
      </c>
      <c r="B190" s="28">
        <v>20</v>
      </c>
      <c r="C190" s="33" t="s">
        <v>80</v>
      </c>
      <c r="D190" s="122">
        <v>7072782774</v>
      </c>
      <c r="E190" s="122">
        <v>7030611126</v>
      </c>
      <c r="F190" s="122">
        <v>6514118909</v>
      </c>
      <c r="G190" s="122">
        <v>0</v>
      </c>
      <c r="H190" s="123">
        <v>0</v>
      </c>
    </row>
    <row r="191" spans="1:8" ht="33.75" customHeight="1" x14ac:dyDescent="0.3">
      <c r="A191" s="27">
        <v>249906001</v>
      </c>
      <c r="B191" s="28">
        <v>21</v>
      </c>
      <c r="C191" s="33" t="s">
        <v>80</v>
      </c>
      <c r="D191" s="122">
        <v>17400000000</v>
      </c>
      <c r="E191" s="122">
        <v>16355750842</v>
      </c>
      <c r="F191" s="122">
        <v>16349024176</v>
      </c>
      <c r="G191" s="122">
        <v>0</v>
      </c>
      <c r="H191" s="123">
        <v>0</v>
      </c>
    </row>
    <row r="192" spans="1:8" ht="47.4" customHeight="1" x14ac:dyDescent="0.3">
      <c r="A192" s="27">
        <v>249906002</v>
      </c>
      <c r="B192" s="28">
        <v>20</v>
      </c>
      <c r="C192" s="33" t="s">
        <v>160</v>
      </c>
      <c r="D192" s="122">
        <v>150000000</v>
      </c>
      <c r="E192" s="122">
        <v>0</v>
      </c>
      <c r="F192" s="122">
        <v>0</v>
      </c>
      <c r="G192" s="122">
        <v>0</v>
      </c>
      <c r="H192" s="123">
        <v>0</v>
      </c>
    </row>
    <row r="193" spans="1:8" ht="61.95" customHeight="1" x14ac:dyDescent="0.3">
      <c r="A193" s="27">
        <v>249906003</v>
      </c>
      <c r="B193" s="28">
        <v>21</v>
      </c>
      <c r="C193" s="33" t="s">
        <v>79</v>
      </c>
      <c r="D193" s="122">
        <v>5772038700</v>
      </c>
      <c r="E193" s="122">
        <v>1471926759</v>
      </c>
      <c r="F193" s="122">
        <v>1470789902</v>
      </c>
      <c r="G193" s="122">
        <v>0</v>
      </c>
      <c r="H193" s="123">
        <v>0</v>
      </c>
    </row>
    <row r="194" spans="1:8" ht="33.6" customHeight="1" thickBot="1" x14ac:dyDescent="0.35">
      <c r="A194" s="27">
        <v>249906004</v>
      </c>
      <c r="B194" s="28">
        <v>20</v>
      </c>
      <c r="C194" s="33" t="s">
        <v>161</v>
      </c>
      <c r="D194" s="122">
        <v>25103336524</v>
      </c>
      <c r="E194" s="122">
        <v>17296070664</v>
      </c>
      <c r="F194" s="122">
        <v>15715090495</v>
      </c>
      <c r="G194" s="122">
        <v>40493951</v>
      </c>
      <c r="H194" s="123">
        <v>40493951</v>
      </c>
    </row>
    <row r="195" spans="1:8" ht="15" customHeight="1" thickBot="1" x14ac:dyDescent="0.35">
      <c r="A195" s="3642" t="s">
        <v>162</v>
      </c>
      <c r="B195" s="3643"/>
      <c r="C195" s="3644"/>
      <c r="D195" s="149">
        <f>+D137+D133+D11</f>
        <v>2496240643789</v>
      </c>
      <c r="E195" s="149">
        <f>+E137+E133+E11</f>
        <v>1316044196991.74</v>
      </c>
      <c r="F195" s="149">
        <f>+F11+F133+F137</f>
        <v>1274257448749.74</v>
      </c>
      <c r="G195" s="149">
        <f>+G137+G133+G11</f>
        <v>4854631861</v>
      </c>
      <c r="H195" s="150">
        <f>+H137+H133+H11</f>
        <v>4265079268</v>
      </c>
    </row>
    <row r="196" spans="1:8" ht="12" customHeight="1" x14ac:dyDescent="0.3">
      <c r="A196" s="151"/>
      <c r="B196" s="110"/>
      <c r="C196" s="111"/>
      <c r="D196" s="112"/>
      <c r="E196" s="152"/>
      <c r="F196" s="153"/>
      <c r="G196" s="153"/>
      <c r="H196" s="113"/>
    </row>
    <row r="197" spans="1:8" ht="18.600000000000001" customHeight="1" x14ac:dyDescent="0.3">
      <c r="A197" s="2"/>
      <c r="F197" s="148"/>
      <c r="G197" s="148"/>
      <c r="H197" s="5"/>
    </row>
    <row r="198" spans="1:8" ht="18.600000000000001" customHeight="1" x14ac:dyDescent="0.3">
      <c r="A198" s="2"/>
      <c r="F198" s="148"/>
      <c r="G198" s="148"/>
      <c r="H198" s="5"/>
    </row>
    <row r="199" spans="1:8" ht="18.600000000000001" customHeight="1" x14ac:dyDescent="0.3">
      <c r="A199" s="2"/>
      <c r="F199" s="148"/>
      <c r="G199" s="148"/>
      <c r="H199" s="5"/>
    </row>
    <row r="200" spans="1:8" ht="18.600000000000001" customHeight="1" x14ac:dyDescent="0.3">
      <c r="A200" s="2"/>
      <c r="F200" s="148"/>
      <c r="G200" s="148"/>
      <c r="H200" s="5"/>
    </row>
    <row r="201" spans="1:8" ht="30.6" customHeight="1" x14ac:dyDescent="0.3">
      <c r="A201" s="2"/>
      <c r="C201" s="66" t="s">
        <v>163</v>
      </c>
      <c r="D201" s="154"/>
      <c r="E201" s="1"/>
      <c r="F201" s="148" t="s">
        <v>164</v>
      </c>
      <c r="G201" s="148"/>
      <c r="H201" s="5"/>
    </row>
    <row r="202" spans="1:8" x14ac:dyDescent="0.3">
      <c r="A202" s="6"/>
      <c r="C202" s="155" t="s">
        <v>192</v>
      </c>
      <c r="D202" s="1"/>
      <c r="E202" s="154"/>
      <c r="F202" s="107" t="s">
        <v>165</v>
      </c>
      <c r="H202" s="5"/>
    </row>
    <row r="203" spans="1:8" x14ac:dyDescent="0.3">
      <c r="A203" s="6"/>
      <c r="C203" s="155" t="s">
        <v>166</v>
      </c>
      <c r="D203" s="154"/>
      <c r="E203" s="1"/>
      <c r="F203" s="107" t="s">
        <v>167</v>
      </c>
      <c r="H203" s="156"/>
    </row>
    <row r="204" spans="1:8" x14ac:dyDescent="0.3">
      <c r="A204" s="6"/>
      <c r="C204" s="155"/>
      <c r="D204" s="1"/>
      <c r="E204" s="1"/>
      <c r="F204" s="107"/>
      <c r="H204" s="156"/>
    </row>
    <row r="205" spans="1:8" ht="16.5" hidden="1" customHeight="1" x14ac:dyDescent="0.3">
      <c r="A205" s="2"/>
      <c r="D205" s="107"/>
      <c r="H205" s="5"/>
    </row>
    <row r="206" spans="1:8" ht="16.5" hidden="1" customHeight="1" thickBot="1" x14ac:dyDescent="0.35">
      <c r="A206" s="2"/>
      <c r="D206" s="107"/>
      <c r="E206" s="1"/>
      <c r="H206" s="5"/>
    </row>
    <row r="207" spans="1:8" ht="16.5" customHeight="1" x14ac:dyDescent="0.3">
      <c r="A207" s="2"/>
      <c r="D207" s="107"/>
      <c r="E207" s="1"/>
      <c r="H207" s="5"/>
    </row>
    <row r="208" spans="1:8" ht="16.5" customHeight="1" x14ac:dyDescent="0.3">
      <c r="A208" s="2"/>
      <c r="D208" s="107"/>
      <c r="E208" s="1"/>
      <c r="H208" s="5"/>
    </row>
    <row r="209" spans="1:8" x14ac:dyDescent="0.3">
      <c r="A209" s="2"/>
      <c r="D209" s="107"/>
      <c r="E209" s="1"/>
      <c r="H209" s="5"/>
    </row>
    <row r="210" spans="1:8" ht="2.25" customHeight="1" x14ac:dyDescent="0.3">
      <c r="A210" s="2"/>
      <c r="D210" s="107"/>
      <c r="E210" s="1"/>
      <c r="H210" s="5"/>
    </row>
    <row r="211" spans="1:8" x14ac:dyDescent="0.3">
      <c r="A211" s="2"/>
      <c r="C211" s="157" t="s">
        <v>164</v>
      </c>
      <c r="D211" s="107" t="s">
        <v>164</v>
      </c>
      <c r="E211" s="1"/>
      <c r="F211" s="107" t="s">
        <v>164</v>
      </c>
      <c r="H211" s="5"/>
    </row>
    <row r="212" spans="1:8" ht="12.75" customHeight="1" x14ac:dyDescent="0.3">
      <c r="A212" s="2"/>
      <c r="C212" s="155" t="s">
        <v>168</v>
      </c>
      <c r="D212" s="107" t="s">
        <v>169</v>
      </c>
      <c r="E212" s="1"/>
      <c r="F212" s="107" t="s">
        <v>91</v>
      </c>
      <c r="H212" s="5"/>
    </row>
    <row r="213" spans="1:8" ht="17.25" customHeight="1" thickBot="1" x14ac:dyDescent="0.35">
      <c r="A213" s="46"/>
      <c r="B213" s="47"/>
      <c r="C213" s="158" t="s">
        <v>170</v>
      </c>
      <c r="D213" s="159" t="s">
        <v>171</v>
      </c>
      <c r="E213" s="47"/>
      <c r="F213" s="159" t="s">
        <v>172</v>
      </c>
      <c r="G213" s="48"/>
      <c r="H213" s="50"/>
    </row>
  </sheetData>
  <mergeCells count="39">
    <mergeCell ref="A178:H178"/>
    <mergeCell ref="A179:H179"/>
    <mergeCell ref="A195:C195"/>
    <mergeCell ref="FG152:FN152"/>
    <mergeCell ref="FO152:FV152"/>
    <mergeCell ref="BO152:BV152"/>
    <mergeCell ref="BW152:CD152"/>
    <mergeCell ref="CE152:CL152"/>
    <mergeCell ref="CM152:CT152"/>
    <mergeCell ref="CU152:DB152"/>
    <mergeCell ref="DC152:DJ152"/>
    <mergeCell ref="S152:Z152"/>
    <mergeCell ref="AA152:AH152"/>
    <mergeCell ref="AI152:AP152"/>
    <mergeCell ref="AQ152:AX152"/>
    <mergeCell ref="AY152:BF152"/>
    <mergeCell ref="FW152:GD152"/>
    <mergeCell ref="GE152:GL152"/>
    <mergeCell ref="GM152:GT152"/>
    <mergeCell ref="GU152:HB152"/>
    <mergeCell ref="DK152:DR152"/>
    <mergeCell ref="DS152:DZ152"/>
    <mergeCell ref="EA152:EH152"/>
    <mergeCell ref="EI152:EP152"/>
    <mergeCell ref="EQ152:EX152"/>
    <mergeCell ref="EY152:FF152"/>
    <mergeCell ref="BG152:BN152"/>
    <mergeCell ref="A117:H117"/>
    <mergeCell ref="A118:H118"/>
    <mergeCell ref="A151:H151"/>
    <mergeCell ref="A152:H152"/>
    <mergeCell ref="I152:J152"/>
    <mergeCell ref="K152:R152"/>
    <mergeCell ref="A80:H80"/>
    <mergeCell ref="A2:H2"/>
    <mergeCell ref="A3:H3"/>
    <mergeCell ref="A49:H49"/>
    <mergeCell ref="A50:H50"/>
    <mergeCell ref="A79:H79"/>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78" max="7" man="1"/>
    <brk id="116" max="16383" man="1"/>
    <brk id="149" max="7" man="1"/>
    <brk id="17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3087-03B2-49AC-BBEB-D495AC5C2B3F}">
  <sheetPr>
    <tabColor theme="0"/>
  </sheetPr>
  <dimension ref="A1:GC226"/>
  <sheetViews>
    <sheetView zoomScale="95" zoomScaleNormal="95" workbookViewId="0">
      <selection activeCell="D15" sqref="D15"/>
    </sheetView>
  </sheetViews>
  <sheetFormatPr baseColWidth="10" defaultColWidth="11.44140625" defaultRowHeight="14.4" x14ac:dyDescent="0.3"/>
  <cols>
    <col min="1" max="1" width="15.44140625" style="2712" customWidth="1"/>
    <col min="2" max="2" width="9.5546875" style="2712" customWidth="1"/>
    <col min="3" max="3" width="14.44140625" style="2712" customWidth="1"/>
    <col min="4" max="4" width="49.88671875" style="2713" customWidth="1"/>
    <col min="5" max="5" width="22.5546875" style="2714" customWidth="1"/>
    <col min="6" max="6" width="23" style="2714" customWidth="1"/>
    <col min="7" max="7" width="22.88671875" style="2714" customWidth="1"/>
    <col min="8" max="8" width="23.44140625" style="2714" customWidth="1"/>
    <col min="9" max="9" width="22.44140625" style="2714" customWidth="1"/>
    <col min="10" max="10" width="13.88671875" style="2712" customWidth="1"/>
    <col min="11" max="256" width="11.44140625" style="2712"/>
    <col min="257" max="257" width="15.44140625" style="2712" customWidth="1"/>
    <col min="258" max="258" width="9.5546875" style="2712" customWidth="1"/>
    <col min="259" max="259" width="14.44140625" style="2712" customWidth="1"/>
    <col min="260" max="260" width="49.88671875" style="2712" customWidth="1"/>
    <col min="261" max="261" width="22.5546875" style="2712" customWidth="1"/>
    <col min="262" max="262" width="23" style="2712" customWidth="1"/>
    <col min="263" max="263" width="22.88671875" style="2712" customWidth="1"/>
    <col min="264" max="264" width="23.44140625" style="2712" customWidth="1"/>
    <col min="265" max="265" width="22.44140625" style="2712" customWidth="1"/>
    <col min="266" max="266" width="13.88671875" style="2712" customWidth="1"/>
    <col min="267" max="512" width="11.44140625" style="2712"/>
    <col min="513" max="513" width="15.44140625" style="2712" customWidth="1"/>
    <col min="514" max="514" width="9.5546875" style="2712" customWidth="1"/>
    <col min="515" max="515" width="14.44140625" style="2712" customWidth="1"/>
    <col min="516" max="516" width="49.88671875" style="2712" customWidth="1"/>
    <col min="517" max="517" width="22.5546875" style="2712" customWidth="1"/>
    <col min="518" max="518" width="23" style="2712" customWidth="1"/>
    <col min="519" max="519" width="22.88671875" style="2712" customWidth="1"/>
    <col min="520" max="520" width="23.44140625" style="2712" customWidth="1"/>
    <col min="521" max="521" width="22.44140625" style="2712" customWidth="1"/>
    <col min="522" max="522" width="13.88671875" style="2712" customWidth="1"/>
    <col min="523" max="768" width="11.44140625" style="2712"/>
    <col min="769" max="769" width="15.44140625" style="2712" customWidth="1"/>
    <col min="770" max="770" width="9.5546875" style="2712" customWidth="1"/>
    <col min="771" max="771" width="14.44140625" style="2712" customWidth="1"/>
    <col min="772" max="772" width="49.88671875" style="2712" customWidth="1"/>
    <col min="773" max="773" width="22.5546875" style="2712" customWidth="1"/>
    <col min="774" max="774" width="23" style="2712" customWidth="1"/>
    <col min="775" max="775" width="22.88671875" style="2712" customWidth="1"/>
    <col min="776" max="776" width="23.44140625" style="2712" customWidth="1"/>
    <col min="777" max="777" width="22.44140625" style="2712" customWidth="1"/>
    <col min="778" max="778" width="13.88671875" style="2712" customWidth="1"/>
    <col min="779" max="1024" width="11.44140625" style="2712"/>
    <col min="1025" max="1025" width="15.44140625" style="2712" customWidth="1"/>
    <col min="1026" max="1026" width="9.5546875" style="2712" customWidth="1"/>
    <col min="1027" max="1027" width="14.44140625" style="2712" customWidth="1"/>
    <col min="1028" max="1028" width="49.88671875" style="2712" customWidth="1"/>
    <col min="1029" max="1029" width="22.5546875" style="2712" customWidth="1"/>
    <col min="1030" max="1030" width="23" style="2712" customWidth="1"/>
    <col min="1031" max="1031" width="22.88671875" style="2712" customWidth="1"/>
    <col min="1032" max="1032" width="23.44140625" style="2712" customWidth="1"/>
    <col min="1033" max="1033" width="22.44140625" style="2712" customWidth="1"/>
    <col min="1034" max="1034" width="13.88671875" style="2712" customWidth="1"/>
    <col min="1035" max="1280" width="11.44140625" style="2712"/>
    <col min="1281" max="1281" width="15.44140625" style="2712" customWidth="1"/>
    <col min="1282" max="1282" width="9.5546875" style="2712" customWidth="1"/>
    <col min="1283" max="1283" width="14.44140625" style="2712" customWidth="1"/>
    <col min="1284" max="1284" width="49.88671875" style="2712" customWidth="1"/>
    <col min="1285" max="1285" width="22.5546875" style="2712" customWidth="1"/>
    <col min="1286" max="1286" width="23" style="2712" customWidth="1"/>
    <col min="1287" max="1287" width="22.88671875" style="2712" customWidth="1"/>
    <col min="1288" max="1288" width="23.44140625" style="2712" customWidth="1"/>
    <col min="1289" max="1289" width="22.44140625" style="2712" customWidth="1"/>
    <col min="1290" max="1290" width="13.88671875" style="2712" customWidth="1"/>
    <col min="1291" max="1536" width="11.44140625" style="2712"/>
    <col min="1537" max="1537" width="15.44140625" style="2712" customWidth="1"/>
    <col min="1538" max="1538" width="9.5546875" style="2712" customWidth="1"/>
    <col min="1539" max="1539" width="14.44140625" style="2712" customWidth="1"/>
    <col min="1540" max="1540" width="49.88671875" style="2712" customWidth="1"/>
    <col min="1541" max="1541" width="22.5546875" style="2712" customWidth="1"/>
    <col min="1542" max="1542" width="23" style="2712" customWidth="1"/>
    <col min="1543" max="1543" width="22.88671875" style="2712" customWidth="1"/>
    <col min="1544" max="1544" width="23.44140625" style="2712" customWidth="1"/>
    <col min="1545" max="1545" width="22.44140625" style="2712" customWidth="1"/>
    <col min="1546" max="1546" width="13.88671875" style="2712" customWidth="1"/>
    <col min="1547" max="1792" width="11.44140625" style="2712"/>
    <col min="1793" max="1793" width="15.44140625" style="2712" customWidth="1"/>
    <col min="1794" max="1794" width="9.5546875" style="2712" customWidth="1"/>
    <col min="1795" max="1795" width="14.44140625" style="2712" customWidth="1"/>
    <col min="1796" max="1796" width="49.88671875" style="2712" customWidth="1"/>
    <col min="1797" max="1797" width="22.5546875" style="2712" customWidth="1"/>
    <col min="1798" max="1798" width="23" style="2712" customWidth="1"/>
    <col min="1799" max="1799" width="22.88671875" style="2712" customWidth="1"/>
    <col min="1800" max="1800" width="23.44140625" style="2712" customWidth="1"/>
    <col min="1801" max="1801" width="22.44140625" style="2712" customWidth="1"/>
    <col min="1802" max="1802" width="13.88671875" style="2712" customWidth="1"/>
    <col min="1803" max="2048" width="11.44140625" style="2712"/>
    <col min="2049" max="2049" width="15.44140625" style="2712" customWidth="1"/>
    <col min="2050" max="2050" width="9.5546875" style="2712" customWidth="1"/>
    <col min="2051" max="2051" width="14.44140625" style="2712" customWidth="1"/>
    <col min="2052" max="2052" width="49.88671875" style="2712" customWidth="1"/>
    <col min="2053" max="2053" width="22.5546875" style="2712" customWidth="1"/>
    <col min="2054" max="2054" width="23" style="2712" customWidth="1"/>
    <col min="2055" max="2055" width="22.88671875" style="2712" customWidth="1"/>
    <col min="2056" max="2056" width="23.44140625" style="2712" customWidth="1"/>
    <col min="2057" max="2057" width="22.44140625" style="2712" customWidth="1"/>
    <col min="2058" max="2058" width="13.88671875" style="2712" customWidth="1"/>
    <col min="2059" max="2304" width="11.44140625" style="2712"/>
    <col min="2305" max="2305" width="15.44140625" style="2712" customWidth="1"/>
    <col min="2306" max="2306" width="9.5546875" style="2712" customWidth="1"/>
    <col min="2307" max="2307" width="14.44140625" style="2712" customWidth="1"/>
    <col min="2308" max="2308" width="49.88671875" style="2712" customWidth="1"/>
    <col min="2309" max="2309" width="22.5546875" style="2712" customWidth="1"/>
    <col min="2310" max="2310" width="23" style="2712" customWidth="1"/>
    <col min="2311" max="2311" width="22.88671875" style="2712" customWidth="1"/>
    <col min="2312" max="2312" width="23.44140625" style="2712" customWidth="1"/>
    <col min="2313" max="2313" width="22.44140625" style="2712" customWidth="1"/>
    <col min="2314" max="2314" width="13.88671875" style="2712" customWidth="1"/>
    <col min="2315" max="2560" width="11.44140625" style="2712"/>
    <col min="2561" max="2561" width="15.44140625" style="2712" customWidth="1"/>
    <col min="2562" max="2562" width="9.5546875" style="2712" customWidth="1"/>
    <col min="2563" max="2563" width="14.44140625" style="2712" customWidth="1"/>
    <col min="2564" max="2564" width="49.88671875" style="2712" customWidth="1"/>
    <col min="2565" max="2565" width="22.5546875" style="2712" customWidth="1"/>
    <col min="2566" max="2566" width="23" style="2712" customWidth="1"/>
    <col min="2567" max="2567" width="22.88671875" style="2712" customWidth="1"/>
    <col min="2568" max="2568" width="23.44140625" style="2712" customWidth="1"/>
    <col min="2569" max="2569" width="22.44140625" style="2712" customWidth="1"/>
    <col min="2570" max="2570" width="13.88671875" style="2712" customWidth="1"/>
    <col min="2571" max="2816" width="11.44140625" style="2712"/>
    <col min="2817" max="2817" width="15.44140625" style="2712" customWidth="1"/>
    <col min="2818" max="2818" width="9.5546875" style="2712" customWidth="1"/>
    <col min="2819" max="2819" width="14.44140625" style="2712" customWidth="1"/>
    <col min="2820" max="2820" width="49.88671875" style="2712" customWidth="1"/>
    <col min="2821" max="2821" width="22.5546875" style="2712" customWidth="1"/>
    <col min="2822" max="2822" width="23" style="2712" customWidth="1"/>
    <col min="2823" max="2823" width="22.88671875" style="2712" customWidth="1"/>
    <col min="2824" max="2824" width="23.44140625" style="2712" customWidth="1"/>
    <col min="2825" max="2825" width="22.44140625" style="2712" customWidth="1"/>
    <col min="2826" max="2826" width="13.88671875" style="2712" customWidth="1"/>
    <col min="2827" max="3072" width="11.44140625" style="2712"/>
    <col min="3073" max="3073" width="15.44140625" style="2712" customWidth="1"/>
    <col min="3074" max="3074" width="9.5546875" style="2712" customWidth="1"/>
    <col min="3075" max="3075" width="14.44140625" style="2712" customWidth="1"/>
    <col min="3076" max="3076" width="49.88671875" style="2712" customWidth="1"/>
    <col min="3077" max="3077" width="22.5546875" style="2712" customWidth="1"/>
    <col min="3078" max="3078" width="23" style="2712" customWidth="1"/>
    <col min="3079" max="3079" width="22.88671875" style="2712" customWidth="1"/>
    <col min="3080" max="3080" width="23.44140625" style="2712" customWidth="1"/>
    <col min="3081" max="3081" width="22.44140625" style="2712" customWidth="1"/>
    <col min="3082" max="3082" width="13.88671875" style="2712" customWidth="1"/>
    <col min="3083" max="3328" width="11.44140625" style="2712"/>
    <col min="3329" max="3329" width="15.44140625" style="2712" customWidth="1"/>
    <col min="3330" max="3330" width="9.5546875" style="2712" customWidth="1"/>
    <col min="3331" max="3331" width="14.44140625" style="2712" customWidth="1"/>
    <col min="3332" max="3332" width="49.88671875" style="2712" customWidth="1"/>
    <col min="3333" max="3333" width="22.5546875" style="2712" customWidth="1"/>
    <col min="3334" max="3334" width="23" style="2712" customWidth="1"/>
    <col min="3335" max="3335" width="22.88671875" style="2712" customWidth="1"/>
    <col min="3336" max="3336" width="23.44140625" style="2712" customWidth="1"/>
    <col min="3337" max="3337" width="22.44140625" style="2712" customWidth="1"/>
    <col min="3338" max="3338" width="13.88671875" style="2712" customWidth="1"/>
    <col min="3339" max="3584" width="11.44140625" style="2712"/>
    <col min="3585" max="3585" width="15.44140625" style="2712" customWidth="1"/>
    <col min="3586" max="3586" width="9.5546875" style="2712" customWidth="1"/>
    <col min="3587" max="3587" width="14.44140625" style="2712" customWidth="1"/>
    <col min="3588" max="3588" width="49.88671875" style="2712" customWidth="1"/>
    <col min="3589" max="3589" width="22.5546875" style="2712" customWidth="1"/>
    <col min="3590" max="3590" width="23" style="2712" customWidth="1"/>
    <col min="3591" max="3591" width="22.88671875" style="2712" customWidth="1"/>
    <col min="3592" max="3592" width="23.44140625" style="2712" customWidth="1"/>
    <col min="3593" max="3593" width="22.44140625" style="2712" customWidth="1"/>
    <col min="3594" max="3594" width="13.88671875" style="2712" customWidth="1"/>
    <col min="3595" max="3840" width="11.44140625" style="2712"/>
    <col min="3841" max="3841" width="15.44140625" style="2712" customWidth="1"/>
    <col min="3842" max="3842" width="9.5546875" style="2712" customWidth="1"/>
    <col min="3843" max="3843" width="14.44140625" style="2712" customWidth="1"/>
    <col min="3844" max="3844" width="49.88671875" style="2712" customWidth="1"/>
    <col min="3845" max="3845" width="22.5546875" style="2712" customWidth="1"/>
    <col min="3846" max="3846" width="23" style="2712" customWidth="1"/>
    <col min="3847" max="3847" width="22.88671875" style="2712" customWidth="1"/>
    <col min="3848" max="3848" width="23.44140625" style="2712" customWidth="1"/>
    <col min="3849" max="3849" width="22.44140625" style="2712" customWidth="1"/>
    <col min="3850" max="3850" width="13.88671875" style="2712" customWidth="1"/>
    <col min="3851" max="4096" width="11.44140625" style="2712"/>
    <col min="4097" max="4097" width="15.44140625" style="2712" customWidth="1"/>
    <col min="4098" max="4098" width="9.5546875" style="2712" customWidth="1"/>
    <col min="4099" max="4099" width="14.44140625" style="2712" customWidth="1"/>
    <col min="4100" max="4100" width="49.88671875" style="2712" customWidth="1"/>
    <col min="4101" max="4101" width="22.5546875" style="2712" customWidth="1"/>
    <col min="4102" max="4102" width="23" style="2712" customWidth="1"/>
    <col min="4103" max="4103" width="22.88671875" style="2712" customWidth="1"/>
    <col min="4104" max="4104" width="23.44140625" style="2712" customWidth="1"/>
    <col min="4105" max="4105" width="22.44140625" style="2712" customWidth="1"/>
    <col min="4106" max="4106" width="13.88671875" style="2712" customWidth="1"/>
    <col min="4107" max="4352" width="11.44140625" style="2712"/>
    <col min="4353" max="4353" width="15.44140625" style="2712" customWidth="1"/>
    <col min="4354" max="4354" width="9.5546875" style="2712" customWidth="1"/>
    <col min="4355" max="4355" width="14.44140625" style="2712" customWidth="1"/>
    <col min="4356" max="4356" width="49.88671875" style="2712" customWidth="1"/>
    <col min="4357" max="4357" width="22.5546875" style="2712" customWidth="1"/>
    <col min="4358" max="4358" width="23" style="2712" customWidth="1"/>
    <col min="4359" max="4359" width="22.88671875" style="2712" customWidth="1"/>
    <col min="4360" max="4360" width="23.44140625" style="2712" customWidth="1"/>
    <col min="4361" max="4361" width="22.44140625" style="2712" customWidth="1"/>
    <col min="4362" max="4362" width="13.88671875" style="2712" customWidth="1"/>
    <col min="4363" max="4608" width="11.44140625" style="2712"/>
    <col min="4609" max="4609" width="15.44140625" style="2712" customWidth="1"/>
    <col min="4610" max="4610" width="9.5546875" style="2712" customWidth="1"/>
    <col min="4611" max="4611" width="14.44140625" style="2712" customWidth="1"/>
    <col min="4612" max="4612" width="49.88671875" style="2712" customWidth="1"/>
    <col min="4613" max="4613" width="22.5546875" style="2712" customWidth="1"/>
    <col min="4614" max="4614" width="23" style="2712" customWidth="1"/>
    <col min="4615" max="4615" width="22.88671875" style="2712" customWidth="1"/>
    <col min="4616" max="4616" width="23.44140625" style="2712" customWidth="1"/>
    <col min="4617" max="4617" width="22.44140625" style="2712" customWidth="1"/>
    <col min="4618" max="4618" width="13.88671875" style="2712" customWidth="1"/>
    <col min="4619" max="4864" width="11.44140625" style="2712"/>
    <col min="4865" max="4865" width="15.44140625" style="2712" customWidth="1"/>
    <col min="4866" max="4866" width="9.5546875" style="2712" customWidth="1"/>
    <col min="4867" max="4867" width="14.44140625" style="2712" customWidth="1"/>
    <col min="4868" max="4868" width="49.88671875" style="2712" customWidth="1"/>
    <col min="4869" max="4869" width="22.5546875" style="2712" customWidth="1"/>
    <col min="4870" max="4870" width="23" style="2712" customWidth="1"/>
    <col min="4871" max="4871" width="22.88671875" style="2712" customWidth="1"/>
    <col min="4872" max="4872" width="23.44140625" style="2712" customWidth="1"/>
    <col min="4873" max="4873" width="22.44140625" style="2712" customWidth="1"/>
    <col min="4874" max="4874" width="13.88671875" style="2712" customWidth="1"/>
    <col min="4875" max="5120" width="11.44140625" style="2712"/>
    <col min="5121" max="5121" width="15.44140625" style="2712" customWidth="1"/>
    <col min="5122" max="5122" width="9.5546875" style="2712" customWidth="1"/>
    <col min="5123" max="5123" width="14.44140625" style="2712" customWidth="1"/>
    <col min="5124" max="5124" width="49.88671875" style="2712" customWidth="1"/>
    <col min="5125" max="5125" width="22.5546875" style="2712" customWidth="1"/>
    <col min="5126" max="5126" width="23" style="2712" customWidth="1"/>
    <col min="5127" max="5127" width="22.88671875" style="2712" customWidth="1"/>
    <col min="5128" max="5128" width="23.44140625" style="2712" customWidth="1"/>
    <col min="5129" max="5129" width="22.44140625" style="2712" customWidth="1"/>
    <col min="5130" max="5130" width="13.88671875" style="2712" customWidth="1"/>
    <col min="5131" max="5376" width="11.44140625" style="2712"/>
    <col min="5377" max="5377" width="15.44140625" style="2712" customWidth="1"/>
    <col min="5378" max="5378" width="9.5546875" style="2712" customWidth="1"/>
    <col min="5379" max="5379" width="14.44140625" style="2712" customWidth="1"/>
    <col min="5380" max="5380" width="49.88671875" style="2712" customWidth="1"/>
    <col min="5381" max="5381" width="22.5546875" style="2712" customWidth="1"/>
    <col min="5382" max="5382" width="23" style="2712" customWidth="1"/>
    <col min="5383" max="5383" width="22.88671875" style="2712" customWidth="1"/>
    <col min="5384" max="5384" width="23.44140625" style="2712" customWidth="1"/>
    <col min="5385" max="5385" width="22.44140625" style="2712" customWidth="1"/>
    <col min="5386" max="5386" width="13.88671875" style="2712" customWidth="1"/>
    <col min="5387" max="5632" width="11.44140625" style="2712"/>
    <col min="5633" max="5633" width="15.44140625" style="2712" customWidth="1"/>
    <col min="5634" max="5634" width="9.5546875" style="2712" customWidth="1"/>
    <col min="5635" max="5635" width="14.44140625" style="2712" customWidth="1"/>
    <col min="5636" max="5636" width="49.88671875" style="2712" customWidth="1"/>
    <col min="5637" max="5637" width="22.5546875" style="2712" customWidth="1"/>
    <col min="5638" max="5638" width="23" style="2712" customWidth="1"/>
    <col min="5639" max="5639" width="22.88671875" style="2712" customWidth="1"/>
    <col min="5640" max="5640" width="23.44140625" style="2712" customWidth="1"/>
    <col min="5641" max="5641" width="22.44140625" style="2712" customWidth="1"/>
    <col min="5642" max="5642" width="13.88671875" style="2712" customWidth="1"/>
    <col min="5643" max="5888" width="11.44140625" style="2712"/>
    <col min="5889" max="5889" width="15.44140625" style="2712" customWidth="1"/>
    <col min="5890" max="5890" width="9.5546875" style="2712" customWidth="1"/>
    <col min="5891" max="5891" width="14.44140625" style="2712" customWidth="1"/>
    <col min="5892" max="5892" width="49.88671875" style="2712" customWidth="1"/>
    <col min="5893" max="5893" width="22.5546875" style="2712" customWidth="1"/>
    <col min="5894" max="5894" width="23" style="2712" customWidth="1"/>
    <col min="5895" max="5895" width="22.88671875" style="2712" customWidth="1"/>
    <col min="5896" max="5896" width="23.44140625" style="2712" customWidth="1"/>
    <col min="5897" max="5897" width="22.44140625" style="2712" customWidth="1"/>
    <col min="5898" max="5898" width="13.88671875" style="2712" customWidth="1"/>
    <col min="5899" max="6144" width="11.44140625" style="2712"/>
    <col min="6145" max="6145" width="15.44140625" style="2712" customWidth="1"/>
    <col min="6146" max="6146" width="9.5546875" style="2712" customWidth="1"/>
    <col min="6147" max="6147" width="14.44140625" style="2712" customWidth="1"/>
    <col min="6148" max="6148" width="49.88671875" style="2712" customWidth="1"/>
    <col min="6149" max="6149" width="22.5546875" style="2712" customWidth="1"/>
    <col min="6150" max="6150" width="23" style="2712" customWidth="1"/>
    <col min="6151" max="6151" width="22.88671875" style="2712" customWidth="1"/>
    <col min="6152" max="6152" width="23.44140625" style="2712" customWidth="1"/>
    <col min="6153" max="6153" width="22.44140625" style="2712" customWidth="1"/>
    <col min="6154" max="6154" width="13.88671875" style="2712" customWidth="1"/>
    <col min="6155" max="6400" width="11.44140625" style="2712"/>
    <col min="6401" max="6401" width="15.44140625" style="2712" customWidth="1"/>
    <col min="6402" max="6402" width="9.5546875" style="2712" customWidth="1"/>
    <col min="6403" max="6403" width="14.44140625" style="2712" customWidth="1"/>
    <col min="6404" max="6404" width="49.88671875" style="2712" customWidth="1"/>
    <col min="6405" max="6405" width="22.5546875" style="2712" customWidth="1"/>
    <col min="6406" max="6406" width="23" style="2712" customWidth="1"/>
    <col min="6407" max="6407" width="22.88671875" style="2712" customWidth="1"/>
    <col min="6408" max="6408" width="23.44140625" style="2712" customWidth="1"/>
    <col min="6409" max="6409" width="22.44140625" style="2712" customWidth="1"/>
    <col min="6410" max="6410" width="13.88671875" style="2712" customWidth="1"/>
    <col min="6411" max="6656" width="11.44140625" style="2712"/>
    <col min="6657" max="6657" width="15.44140625" style="2712" customWidth="1"/>
    <col min="6658" max="6658" width="9.5546875" style="2712" customWidth="1"/>
    <col min="6659" max="6659" width="14.44140625" style="2712" customWidth="1"/>
    <col min="6660" max="6660" width="49.88671875" style="2712" customWidth="1"/>
    <col min="6661" max="6661" width="22.5546875" style="2712" customWidth="1"/>
    <col min="6662" max="6662" width="23" style="2712" customWidth="1"/>
    <col min="6663" max="6663" width="22.88671875" style="2712" customWidth="1"/>
    <col min="6664" max="6664" width="23.44140625" style="2712" customWidth="1"/>
    <col min="6665" max="6665" width="22.44140625" style="2712" customWidth="1"/>
    <col min="6666" max="6666" width="13.88671875" style="2712" customWidth="1"/>
    <col min="6667" max="6912" width="11.44140625" style="2712"/>
    <col min="6913" max="6913" width="15.44140625" style="2712" customWidth="1"/>
    <col min="6914" max="6914" width="9.5546875" style="2712" customWidth="1"/>
    <col min="6915" max="6915" width="14.44140625" style="2712" customWidth="1"/>
    <col min="6916" max="6916" width="49.88671875" style="2712" customWidth="1"/>
    <col min="6917" max="6917" width="22.5546875" style="2712" customWidth="1"/>
    <col min="6918" max="6918" width="23" style="2712" customWidth="1"/>
    <col min="6919" max="6919" width="22.88671875" style="2712" customWidth="1"/>
    <col min="6920" max="6920" width="23.44140625" style="2712" customWidth="1"/>
    <col min="6921" max="6921" width="22.44140625" style="2712" customWidth="1"/>
    <col min="6922" max="6922" width="13.88671875" style="2712" customWidth="1"/>
    <col min="6923" max="7168" width="11.44140625" style="2712"/>
    <col min="7169" max="7169" width="15.44140625" style="2712" customWidth="1"/>
    <col min="7170" max="7170" width="9.5546875" style="2712" customWidth="1"/>
    <col min="7171" max="7171" width="14.44140625" style="2712" customWidth="1"/>
    <col min="7172" max="7172" width="49.88671875" style="2712" customWidth="1"/>
    <col min="7173" max="7173" width="22.5546875" style="2712" customWidth="1"/>
    <col min="7174" max="7174" width="23" style="2712" customWidth="1"/>
    <col min="7175" max="7175" width="22.88671875" style="2712" customWidth="1"/>
    <col min="7176" max="7176" width="23.44140625" style="2712" customWidth="1"/>
    <col min="7177" max="7177" width="22.44140625" style="2712" customWidth="1"/>
    <col min="7178" max="7178" width="13.88671875" style="2712" customWidth="1"/>
    <col min="7179" max="7424" width="11.44140625" style="2712"/>
    <col min="7425" max="7425" width="15.44140625" style="2712" customWidth="1"/>
    <col min="7426" max="7426" width="9.5546875" style="2712" customWidth="1"/>
    <col min="7427" max="7427" width="14.44140625" style="2712" customWidth="1"/>
    <col min="7428" max="7428" width="49.88671875" style="2712" customWidth="1"/>
    <col min="7429" max="7429" width="22.5546875" style="2712" customWidth="1"/>
    <col min="7430" max="7430" width="23" style="2712" customWidth="1"/>
    <col min="7431" max="7431" width="22.88671875" style="2712" customWidth="1"/>
    <col min="7432" max="7432" width="23.44140625" style="2712" customWidth="1"/>
    <col min="7433" max="7433" width="22.44140625" style="2712" customWidth="1"/>
    <col min="7434" max="7434" width="13.88671875" style="2712" customWidth="1"/>
    <col min="7435" max="7680" width="11.44140625" style="2712"/>
    <col min="7681" max="7681" width="15.44140625" style="2712" customWidth="1"/>
    <col min="7682" max="7682" width="9.5546875" style="2712" customWidth="1"/>
    <col min="7683" max="7683" width="14.44140625" style="2712" customWidth="1"/>
    <col min="7684" max="7684" width="49.88671875" style="2712" customWidth="1"/>
    <col min="7685" max="7685" width="22.5546875" style="2712" customWidth="1"/>
    <col min="7686" max="7686" width="23" style="2712" customWidth="1"/>
    <col min="7687" max="7687" width="22.88671875" style="2712" customWidth="1"/>
    <col min="7688" max="7688" width="23.44140625" style="2712" customWidth="1"/>
    <col min="7689" max="7689" width="22.44140625" style="2712" customWidth="1"/>
    <col min="7690" max="7690" width="13.88671875" style="2712" customWidth="1"/>
    <col min="7691" max="7936" width="11.44140625" style="2712"/>
    <col min="7937" max="7937" width="15.44140625" style="2712" customWidth="1"/>
    <col min="7938" max="7938" width="9.5546875" style="2712" customWidth="1"/>
    <col min="7939" max="7939" width="14.44140625" style="2712" customWidth="1"/>
    <col min="7940" max="7940" width="49.88671875" style="2712" customWidth="1"/>
    <col min="7941" max="7941" width="22.5546875" style="2712" customWidth="1"/>
    <col min="7942" max="7942" width="23" style="2712" customWidth="1"/>
    <col min="7943" max="7943" width="22.88671875" style="2712" customWidth="1"/>
    <col min="7944" max="7944" width="23.44140625" style="2712" customWidth="1"/>
    <col min="7945" max="7945" width="22.44140625" style="2712" customWidth="1"/>
    <col min="7946" max="7946" width="13.88671875" style="2712" customWidth="1"/>
    <col min="7947" max="8192" width="11.44140625" style="2712"/>
    <col min="8193" max="8193" width="15.44140625" style="2712" customWidth="1"/>
    <col min="8194" max="8194" width="9.5546875" style="2712" customWidth="1"/>
    <col min="8195" max="8195" width="14.44140625" style="2712" customWidth="1"/>
    <col min="8196" max="8196" width="49.88671875" style="2712" customWidth="1"/>
    <col min="8197" max="8197" width="22.5546875" style="2712" customWidth="1"/>
    <col min="8198" max="8198" width="23" style="2712" customWidth="1"/>
    <col min="8199" max="8199" width="22.88671875" style="2712" customWidth="1"/>
    <col min="8200" max="8200" width="23.44140625" style="2712" customWidth="1"/>
    <col min="8201" max="8201" width="22.44140625" style="2712" customWidth="1"/>
    <col min="8202" max="8202" width="13.88671875" style="2712" customWidth="1"/>
    <col min="8203" max="8448" width="11.44140625" style="2712"/>
    <col min="8449" max="8449" width="15.44140625" style="2712" customWidth="1"/>
    <col min="8450" max="8450" width="9.5546875" style="2712" customWidth="1"/>
    <col min="8451" max="8451" width="14.44140625" style="2712" customWidth="1"/>
    <col min="8452" max="8452" width="49.88671875" style="2712" customWidth="1"/>
    <col min="8453" max="8453" width="22.5546875" style="2712" customWidth="1"/>
    <col min="8454" max="8454" width="23" style="2712" customWidth="1"/>
    <col min="8455" max="8455" width="22.88671875" style="2712" customWidth="1"/>
    <col min="8456" max="8456" width="23.44140625" style="2712" customWidth="1"/>
    <col min="8457" max="8457" width="22.44140625" style="2712" customWidth="1"/>
    <col min="8458" max="8458" width="13.88671875" style="2712" customWidth="1"/>
    <col min="8459" max="8704" width="11.44140625" style="2712"/>
    <col min="8705" max="8705" width="15.44140625" style="2712" customWidth="1"/>
    <col min="8706" max="8706" width="9.5546875" style="2712" customWidth="1"/>
    <col min="8707" max="8707" width="14.44140625" style="2712" customWidth="1"/>
    <col min="8708" max="8708" width="49.88671875" style="2712" customWidth="1"/>
    <col min="8709" max="8709" width="22.5546875" style="2712" customWidth="1"/>
    <col min="8710" max="8710" width="23" style="2712" customWidth="1"/>
    <col min="8711" max="8711" width="22.88671875" style="2712" customWidth="1"/>
    <col min="8712" max="8712" width="23.44140625" style="2712" customWidth="1"/>
    <col min="8713" max="8713" width="22.44140625" style="2712" customWidth="1"/>
    <col min="8714" max="8714" width="13.88671875" style="2712" customWidth="1"/>
    <col min="8715" max="8960" width="11.44140625" style="2712"/>
    <col min="8961" max="8961" width="15.44140625" style="2712" customWidth="1"/>
    <col min="8962" max="8962" width="9.5546875" style="2712" customWidth="1"/>
    <col min="8963" max="8963" width="14.44140625" style="2712" customWidth="1"/>
    <col min="8964" max="8964" width="49.88671875" style="2712" customWidth="1"/>
    <col min="8965" max="8965" width="22.5546875" style="2712" customWidth="1"/>
    <col min="8966" max="8966" width="23" style="2712" customWidth="1"/>
    <col min="8967" max="8967" width="22.88671875" style="2712" customWidth="1"/>
    <col min="8968" max="8968" width="23.44140625" style="2712" customWidth="1"/>
    <col min="8969" max="8969" width="22.44140625" style="2712" customWidth="1"/>
    <col min="8970" max="8970" width="13.88671875" style="2712" customWidth="1"/>
    <col min="8971" max="9216" width="11.44140625" style="2712"/>
    <col min="9217" max="9217" width="15.44140625" style="2712" customWidth="1"/>
    <col min="9218" max="9218" width="9.5546875" style="2712" customWidth="1"/>
    <col min="9219" max="9219" width="14.44140625" style="2712" customWidth="1"/>
    <col min="9220" max="9220" width="49.88671875" style="2712" customWidth="1"/>
    <col min="9221" max="9221" width="22.5546875" style="2712" customWidth="1"/>
    <col min="9222" max="9222" width="23" style="2712" customWidth="1"/>
    <col min="9223" max="9223" width="22.88671875" style="2712" customWidth="1"/>
    <col min="9224" max="9224" width="23.44140625" style="2712" customWidth="1"/>
    <col min="9225" max="9225" width="22.44140625" style="2712" customWidth="1"/>
    <col min="9226" max="9226" width="13.88671875" style="2712" customWidth="1"/>
    <col min="9227" max="9472" width="11.44140625" style="2712"/>
    <col min="9473" max="9473" width="15.44140625" style="2712" customWidth="1"/>
    <col min="9474" max="9474" width="9.5546875" style="2712" customWidth="1"/>
    <col min="9475" max="9475" width="14.44140625" style="2712" customWidth="1"/>
    <col min="9476" max="9476" width="49.88671875" style="2712" customWidth="1"/>
    <col min="9477" max="9477" width="22.5546875" style="2712" customWidth="1"/>
    <col min="9478" max="9478" width="23" style="2712" customWidth="1"/>
    <col min="9479" max="9479" width="22.88671875" style="2712" customWidth="1"/>
    <col min="9480" max="9480" width="23.44140625" style="2712" customWidth="1"/>
    <col min="9481" max="9481" width="22.44140625" style="2712" customWidth="1"/>
    <col min="9482" max="9482" width="13.88671875" style="2712" customWidth="1"/>
    <col min="9483" max="9728" width="11.44140625" style="2712"/>
    <col min="9729" max="9729" width="15.44140625" style="2712" customWidth="1"/>
    <col min="9730" max="9730" width="9.5546875" style="2712" customWidth="1"/>
    <col min="9731" max="9731" width="14.44140625" style="2712" customWidth="1"/>
    <col min="9732" max="9732" width="49.88671875" style="2712" customWidth="1"/>
    <col min="9733" max="9733" width="22.5546875" style="2712" customWidth="1"/>
    <col min="9734" max="9734" width="23" style="2712" customWidth="1"/>
    <col min="9735" max="9735" width="22.88671875" style="2712" customWidth="1"/>
    <col min="9736" max="9736" width="23.44140625" style="2712" customWidth="1"/>
    <col min="9737" max="9737" width="22.44140625" style="2712" customWidth="1"/>
    <col min="9738" max="9738" width="13.88671875" style="2712" customWidth="1"/>
    <col min="9739" max="9984" width="11.44140625" style="2712"/>
    <col min="9985" max="9985" width="15.44140625" style="2712" customWidth="1"/>
    <col min="9986" max="9986" width="9.5546875" style="2712" customWidth="1"/>
    <col min="9987" max="9987" width="14.44140625" style="2712" customWidth="1"/>
    <col min="9988" max="9988" width="49.88671875" style="2712" customWidth="1"/>
    <col min="9989" max="9989" width="22.5546875" style="2712" customWidth="1"/>
    <col min="9990" max="9990" width="23" style="2712" customWidth="1"/>
    <col min="9991" max="9991" width="22.88671875" style="2712" customWidth="1"/>
    <col min="9992" max="9992" width="23.44140625" style="2712" customWidth="1"/>
    <col min="9993" max="9993" width="22.44140625" style="2712" customWidth="1"/>
    <col min="9994" max="9994" width="13.88671875" style="2712" customWidth="1"/>
    <col min="9995" max="10240" width="11.44140625" style="2712"/>
    <col min="10241" max="10241" width="15.44140625" style="2712" customWidth="1"/>
    <col min="10242" max="10242" width="9.5546875" style="2712" customWidth="1"/>
    <col min="10243" max="10243" width="14.44140625" style="2712" customWidth="1"/>
    <col min="10244" max="10244" width="49.88671875" style="2712" customWidth="1"/>
    <col min="10245" max="10245" width="22.5546875" style="2712" customWidth="1"/>
    <col min="10246" max="10246" width="23" style="2712" customWidth="1"/>
    <col min="10247" max="10247" width="22.88671875" style="2712" customWidth="1"/>
    <col min="10248" max="10248" width="23.44140625" style="2712" customWidth="1"/>
    <col min="10249" max="10249" width="22.44140625" style="2712" customWidth="1"/>
    <col min="10250" max="10250" width="13.88671875" style="2712" customWidth="1"/>
    <col min="10251" max="10496" width="11.44140625" style="2712"/>
    <col min="10497" max="10497" width="15.44140625" style="2712" customWidth="1"/>
    <col min="10498" max="10498" width="9.5546875" style="2712" customWidth="1"/>
    <col min="10499" max="10499" width="14.44140625" style="2712" customWidth="1"/>
    <col min="10500" max="10500" width="49.88671875" style="2712" customWidth="1"/>
    <col min="10501" max="10501" width="22.5546875" style="2712" customWidth="1"/>
    <col min="10502" max="10502" width="23" style="2712" customWidth="1"/>
    <col min="10503" max="10503" width="22.88671875" style="2712" customWidth="1"/>
    <col min="10504" max="10504" width="23.44140625" style="2712" customWidth="1"/>
    <col min="10505" max="10505" width="22.44140625" style="2712" customWidth="1"/>
    <col min="10506" max="10506" width="13.88671875" style="2712" customWidth="1"/>
    <col min="10507" max="10752" width="11.44140625" style="2712"/>
    <col min="10753" max="10753" width="15.44140625" style="2712" customWidth="1"/>
    <col min="10754" max="10754" width="9.5546875" style="2712" customWidth="1"/>
    <col min="10755" max="10755" width="14.44140625" style="2712" customWidth="1"/>
    <col min="10756" max="10756" width="49.88671875" style="2712" customWidth="1"/>
    <col min="10757" max="10757" width="22.5546875" style="2712" customWidth="1"/>
    <col min="10758" max="10758" width="23" style="2712" customWidth="1"/>
    <col min="10759" max="10759" width="22.88671875" style="2712" customWidth="1"/>
    <col min="10760" max="10760" width="23.44140625" style="2712" customWidth="1"/>
    <col min="10761" max="10761" width="22.44140625" style="2712" customWidth="1"/>
    <col min="10762" max="10762" width="13.88671875" style="2712" customWidth="1"/>
    <col min="10763" max="11008" width="11.44140625" style="2712"/>
    <col min="11009" max="11009" width="15.44140625" style="2712" customWidth="1"/>
    <col min="11010" max="11010" width="9.5546875" style="2712" customWidth="1"/>
    <col min="11011" max="11011" width="14.44140625" style="2712" customWidth="1"/>
    <col min="11012" max="11012" width="49.88671875" style="2712" customWidth="1"/>
    <col min="11013" max="11013" width="22.5546875" style="2712" customWidth="1"/>
    <col min="11014" max="11014" width="23" style="2712" customWidth="1"/>
    <col min="11015" max="11015" width="22.88671875" style="2712" customWidth="1"/>
    <col min="11016" max="11016" width="23.44140625" style="2712" customWidth="1"/>
    <col min="11017" max="11017" width="22.44140625" style="2712" customWidth="1"/>
    <col min="11018" max="11018" width="13.88671875" style="2712" customWidth="1"/>
    <col min="11019" max="11264" width="11.44140625" style="2712"/>
    <col min="11265" max="11265" width="15.44140625" style="2712" customWidth="1"/>
    <col min="11266" max="11266" width="9.5546875" style="2712" customWidth="1"/>
    <col min="11267" max="11267" width="14.44140625" style="2712" customWidth="1"/>
    <col min="11268" max="11268" width="49.88671875" style="2712" customWidth="1"/>
    <col min="11269" max="11269" width="22.5546875" style="2712" customWidth="1"/>
    <col min="11270" max="11270" width="23" style="2712" customWidth="1"/>
    <col min="11271" max="11271" width="22.88671875" style="2712" customWidth="1"/>
    <col min="11272" max="11272" width="23.44140625" style="2712" customWidth="1"/>
    <col min="11273" max="11273" width="22.44140625" style="2712" customWidth="1"/>
    <col min="11274" max="11274" width="13.88671875" style="2712" customWidth="1"/>
    <col min="11275" max="11520" width="11.44140625" style="2712"/>
    <col min="11521" max="11521" width="15.44140625" style="2712" customWidth="1"/>
    <col min="11522" max="11522" width="9.5546875" style="2712" customWidth="1"/>
    <col min="11523" max="11523" width="14.44140625" style="2712" customWidth="1"/>
    <col min="11524" max="11524" width="49.88671875" style="2712" customWidth="1"/>
    <col min="11525" max="11525" width="22.5546875" style="2712" customWidth="1"/>
    <col min="11526" max="11526" width="23" style="2712" customWidth="1"/>
    <col min="11527" max="11527" width="22.88671875" style="2712" customWidth="1"/>
    <col min="11528" max="11528" width="23.44140625" style="2712" customWidth="1"/>
    <col min="11529" max="11529" width="22.44140625" style="2712" customWidth="1"/>
    <col min="11530" max="11530" width="13.88671875" style="2712" customWidth="1"/>
    <col min="11531" max="11776" width="11.44140625" style="2712"/>
    <col min="11777" max="11777" width="15.44140625" style="2712" customWidth="1"/>
    <col min="11778" max="11778" width="9.5546875" style="2712" customWidth="1"/>
    <col min="11779" max="11779" width="14.44140625" style="2712" customWidth="1"/>
    <col min="11780" max="11780" width="49.88671875" style="2712" customWidth="1"/>
    <col min="11781" max="11781" width="22.5546875" style="2712" customWidth="1"/>
    <col min="11782" max="11782" width="23" style="2712" customWidth="1"/>
    <col min="11783" max="11783" width="22.88671875" style="2712" customWidth="1"/>
    <col min="11784" max="11784" width="23.44140625" style="2712" customWidth="1"/>
    <col min="11785" max="11785" width="22.44140625" style="2712" customWidth="1"/>
    <col min="11786" max="11786" width="13.88671875" style="2712" customWidth="1"/>
    <col min="11787" max="12032" width="11.44140625" style="2712"/>
    <col min="12033" max="12033" width="15.44140625" style="2712" customWidth="1"/>
    <col min="12034" max="12034" width="9.5546875" style="2712" customWidth="1"/>
    <col min="12035" max="12035" width="14.44140625" style="2712" customWidth="1"/>
    <col min="12036" max="12036" width="49.88671875" style="2712" customWidth="1"/>
    <col min="12037" max="12037" width="22.5546875" style="2712" customWidth="1"/>
    <col min="12038" max="12038" width="23" style="2712" customWidth="1"/>
    <col min="12039" max="12039" width="22.88671875" style="2712" customWidth="1"/>
    <col min="12040" max="12040" width="23.44140625" style="2712" customWidth="1"/>
    <col min="12041" max="12041" width="22.44140625" style="2712" customWidth="1"/>
    <col min="12042" max="12042" width="13.88671875" style="2712" customWidth="1"/>
    <col min="12043" max="12288" width="11.44140625" style="2712"/>
    <col min="12289" max="12289" width="15.44140625" style="2712" customWidth="1"/>
    <col min="12290" max="12290" width="9.5546875" style="2712" customWidth="1"/>
    <col min="12291" max="12291" width="14.44140625" style="2712" customWidth="1"/>
    <col min="12292" max="12292" width="49.88671875" style="2712" customWidth="1"/>
    <col min="12293" max="12293" width="22.5546875" style="2712" customWidth="1"/>
    <col min="12294" max="12294" width="23" style="2712" customWidth="1"/>
    <col min="12295" max="12295" width="22.88671875" style="2712" customWidth="1"/>
    <col min="12296" max="12296" width="23.44140625" style="2712" customWidth="1"/>
    <col min="12297" max="12297" width="22.44140625" style="2712" customWidth="1"/>
    <col min="12298" max="12298" width="13.88671875" style="2712" customWidth="1"/>
    <col min="12299" max="12544" width="11.44140625" style="2712"/>
    <col min="12545" max="12545" width="15.44140625" style="2712" customWidth="1"/>
    <col min="12546" max="12546" width="9.5546875" style="2712" customWidth="1"/>
    <col min="12547" max="12547" width="14.44140625" style="2712" customWidth="1"/>
    <col min="12548" max="12548" width="49.88671875" style="2712" customWidth="1"/>
    <col min="12549" max="12549" width="22.5546875" style="2712" customWidth="1"/>
    <col min="12550" max="12550" width="23" style="2712" customWidth="1"/>
    <col min="12551" max="12551" width="22.88671875" style="2712" customWidth="1"/>
    <col min="12552" max="12552" width="23.44140625" style="2712" customWidth="1"/>
    <col min="12553" max="12553" width="22.44140625" style="2712" customWidth="1"/>
    <col min="12554" max="12554" width="13.88671875" style="2712" customWidth="1"/>
    <col min="12555" max="12800" width="11.44140625" style="2712"/>
    <col min="12801" max="12801" width="15.44140625" style="2712" customWidth="1"/>
    <col min="12802" max="12802" width="9.5546875" style="2712" customWidth="1"/>
    <col min="12803" max="12803" width="14.44140625" style="2712" customWidth="1"/>
    <col min="12804" max="12804" width="49.88671875" style="2712" customWidth="1"/>
    <col min="12805" max="12805" width="22.5546875" style="2712" customWidth="1"/>
    <col min="12806" max="12806" width="23" style="2712" customWidth="1"/>
    <col min="12807" max="12807" width="22.88671875" style="2712" customWidth="1"/>
    <col min="12808" max="12808" width="23.44140625" style="2712" customWidth="1"/>
    <col min="12809" max="12809" width="22.44140625" style="2712" customWidth="1"/>
    <col min="12810" max="12810" width="13.88671875" style="2712" customWidth="1"/>
    <col min="12811" max="13056" width="11.44140625" style="2712"/>
    <col min="13057" max="13057" width="15.44140625" style="2712" customWidth="1"/>
    <col min="13058" max="13058" width="9.5546875" style="2712" customWidth="1"/>
    <col min="13059" max="13059" width="14.44140625" style="2712" customWidth="1"/>
    <col min="13060" max="13060" width="49.88671875" style="2712" customWidth="1"/>
    <col min="13061" max="13061" width="22.5546875" style="2712" customWidth="1"/>
    <col min="13062" max="13062" width="23" style="2712" customWidth="1"/>
    <col min="13063" max="13063" width="22.88671875" style="2712" customWidth="1"/>
    <col min="13064" max="13064" width="23.44140625" style="2712" customWidth="1"/>
    <col min="13065" max="13065" width="22.44140625" style="2712" customWidth="1"/>
    <col min="13066" max="13066" width="13.88671875" style="2712" customWidth="1"/>
    <col min="13067" max="13312" width="11.44140625" style="2712"/>
    <col min="13313" max="13313" width="15.44140625" style="2712" customWidth="1"/>
    <col min="13314" max="13314" width="9.5546875" style="2712" customWidth="1"/>
    <col min="13315" max="13315" width="14.44140625" style="2712" customWidth="1"/>
    <col min="13316" max="13316" width="49.88671875" style="2712" customWidth="1"/>
    <col min="13317" max="13317" width="22.5546875" style="2712" customWidth="1"/>
    <col min="13318" max="13318" width="23" style="2712" customWidth="1"/>
    <col min="13319" max="13319" width="22.88671875" style="2712" customWidth="1"/>
    <col min="13320" max="13320" width="23.44140625" style="2712" customWidth="1"/>
    <col min="13321" max="13321" width="22.44140625" style="2712" customWidth="1"/>
    <col min="13322" max="13322" width="13.88671875" style="2712" customWidth="1"/>
    <col min="13323" max="13568" width="11.44140625" style="2712"/>
    <col min="13569" max="13569" width="15.44140625" style="2712" customWidth="1"/>
    <col min="13570" max="13570" width="9.5546875" style="2712" customWidth="1"/>
    <col min="13571" max="13571" width="14.44140625" style="2712" customWidth="1"/>
    <col min="13572" max="13572" width="49.88671875" style="2712" customWidth="1"/>
    <col min="13573" max="13573" width="22.5546875" style="2712" customWidth="1"/>
    <col min="13574" max="13574" width="23" style="2712" customWidth="1"/>
    <col min="13575" max="13575" width="22.88671875" style="2712" customWidth="1"/>
    <col min="13576" max="13576" width="23.44140625" style="2712" customWidth="1"/>
    <col min="13577" max="13577" width="22.44140625" style="2712" customWidth="1"/>
    <col min="13578" max="13578" width="13.88671875" style="2712" customWidth="1"/>
    <col min="13579" max="13824" width="11.44140625" style="2712"/>
    <col min="13825" max="13825" width="15.44140625" style="2712" customWidth="1"/>
    <col min="13826" max="13826" width="9.5546875" style="2712" customWidth="1"/>
    <col min="13827" max="13827" width="14.44140625" style="2712" customWidth="1"/>
    <col min="13828" max="13828" width="49.88671875" style="2712" customWidth="1"/>
    <col min="13829" max="13829" width="22.5546875" style="2712" customWidth="1"/>
    <col min="13830" max="13830" width="23" style="2712" customWidth="1"/>
    <col min="13831" max="13831" width="22.88671875" style="2712" customWidth="1"/>
    <col min="13832" max="13832" width="23.44140625" style="2712" customWidth="1"/>
    <col min="13833" max="13833" width="22.44140625" style="2712" customWidth="1"/>
    <col min="13834" max="13834" width="13.88671875" style="2712" customWidth="1"/>
    <col min="13835" max="14080" width="11.44140625" style="2712"/>
    <col min="14081" max="14081" width="15.44140625" style="2712" customWidth="1"/>
    <col min="14082" max="14082" width="9.5546875" style="2712" customWidth="1"/>
    <col min="14083" max="14083" width="14.44140625" style="2712" customWidth="1"/>
    <col min="14084" max="14084" width="49.88671875" style="2712" customWidth="1"/>
    <col min="14085" max="14085" width="22.5546875" style="2712" customWidth="1"/>
    <col min="14086" max="14086" width="23" style="2712" customWidth="1"/>
    <col min="14087" max="14087" width="22.88671875" style="2712" customWidth="1"/>
    <col min="14088" max="14088" width="23.44140625" style="2712" customWidth="1"/>
    <col min="14089" max="14089" width="22.44140625" style="2712" customWidth="1"/>
    <col min="14090" max="14090" width="13.88671875" style="2712" customWidth="1"/>
    <col min="14091" max="14336" width="11.44140625" style="2712"/>
    <col min="14337" max="14337" width="15.44140625" style="2712" customWidth="1"/>
    <col min="14338" max="14338" width="9.5546875" style="2712" customWidth="1"/>
    <col min="14339" max="14339" width="14.44140625" style="2712" customWidth="1"/>
    <col min="14340" max="14340" width="49.88671875" style="2712" customWidth="1"/>
    <col min="14341" max="14341" width="22.5546875" style="2712" customWidth="1"/>
    <col min="14342" max="14342" width="23" style="2712" customWidth="1"/>
    <col min="14343" max="14343" width="22.88671875" style="2712" customWidth="1"/>
    <col min="14344" max="14344" width="23.44140625" style="2712" customWidth="1"/>
    <col min="14345" max="14345" width="22.44140625" style="2712" customWidth="1"/>
    <col min="14346" max="14346" width="13.88671875" style="2712" customWidth="1"/>
    <col min="14347" max="14592" width="11.44140625" style="2712"/>
    <col min="14593" max="14593" width="15.44140625" style="2712" customWidth="1"/>
    <col min="14594" max="14594" width="9.5546875" style="2712" customWidth="1"/>
    <col min="14595" max="14595" width="14.44140625" style="2712" customWidth="1"/>
    <col min="14596" max="14596" width="49.88671875" style="2712" customWidth="1"/>
    <col min="14597" max="14597" width="22.5546875" style="2712" customWidth="1"/>
    <col min="14598" max="14598" width="23" style="2712" customWidth="1"/>
    <col min="14599" max="14599" width="22.88671875" style="2712" customWidth="1"/>
    <col min="14600" max="14600" width="23.44140625" style="2712" customWidth="1"/>
    <col min="14601" max="14601" width="22.44140625" style="2712" customWidth="1"/>
    <col min="14602" max="14602" width="13.88671875" style="2712" customWidth="1"/>
    <col min="14603" max="14848" width="11.44140625" style="2712"/>
    <col min="14849" max="14849" width="15.44140625" style="2712" customWidth="1"/>
    <col min="14850" max="14850" width="9.5546875" style="2712" customWidth="1"/>
    <col min="14851" max="14851" width="14.44140625" style="2712" customWidth="1"/>
    <col min="14852" max="14852" width="49.88671875" style="2712" customWidth="1"/>
    <col min="14853" max="14853" width="22.5546875" style="2712" customWidth="1"/>
    <col min="14854" max="14854" width="23" style="2712" customWidth="1"/>
    <col min="14855" max="14855" width="22.88671875" style="2712" customWidth="1"/>
    <col min="14856" max="14856" width="23.44140625" style="2712" customWidth="1"/>
    <col min="14857" max="14857" width="22.44140625" style="2712" customWidth="1"/>
    <col min="14858" max="14858" width="13.88671875" style="2712" customWidth="1"/>
    <col min="14859" max="15104" width="11.44140625" style="2712"/>
    <col min="15105" max="15105" width="15.44140625" style="2712" customWidth="1"/>
    <col min="15106" max="15106" width="9.5546875" style="2712" customWidth="1"/>
    <col min="15107" max="15107" width="14.44140625" style="2712" customWidth="1"/>
    <col min="15108" max="15108" width="49.88671875" style="2712" customWidth="1"/>
    <col min="15109" max="15109" width="22.5546875" style="2712" customWidth="1"/>
    <col min="15110" max="15110" width="23" style="2712" customWidth="1"/>
    <col min="15111" max="15111" width="22.88671875" style="2712" customWidth="1"/>
    <col min="15112" max="15112" width="23.44140625" style="2712" customWidth="1"/>
    <col min="15113" max="15113" width="22.44140625" style="2712" customWidth="1"/>
    <col min="15114" max="15114" width="13.88671875" style="2712" customWidth="1"/>
    <col min="15115" max="15360" width="11.44140625" style="2712"/>
    <col min="15361" max="15361" width="15.44140625" style="2712" customWidth="1"/>
    <col min="15362" max="15362" width="9.5546875" style="2712" customWidth="1"/>
    <col min="15363" max="15363" width="14.44140625" style="2712" customWidth="1"/>
    <col min="15364" max="15364" width="49.88671875" style="2712" customWidth="1"/>
    <col min="15365" max="15365" width="22.5546875" style="2712" customWidth="1"/>
    <col min="15366" max="15366" width="23" style="2712" customWidth="1"/>
    <col min="15367" max="15367" width="22.88671875" style="2712" customWidth="1"/>
    <col min="15368" max="15368" width="23.44140625" style="2712" customWidth="1"/>
    <col min="15369" max="15369" width="22.44140625" style="2712" customWidth="1"/>
    <col min="15370" max="15370" width="13.88671875" style="2712" customWidth="1"/>
    <col min="15371" max="15616" width="11.44140625" style="2712"/>
    <col min="15617" max="15617" width="15.44140625" style="2712" customWidth="1"/>
    <col min="15618" max="15618" width="9.5546875" style="2712" customWidth="1"/>
    <col min="15619" max="15619" width="14.44140625" style="2712" customWidth="1"/>
    <col min="15620" max="15620" width="49.88671875" style="2712" customWidth="1"/>
    <col min="15621" max="15621" width="22.5546875" style="2712" customWidth="1"/>
    <col min="15622" max="15622" width="23" style="2712" customWidth="1"/>
    <col min="15623" max="15623" width="22.88671875" style="2712" customWidth="1"/>
    <col min="15624" max="15624" width="23.44140625" style="2712" customWidth="1"/>
    <col min="15625" max="15625" width="22.44140625" style="2712" customWidth="1"/>
    <col min="15626" max="15626" width="13.88671875" style="2712" customWidth="1"/>
    <col min="15627" max="15872" width="11.44140625" style="2712"/>
    <col min="15873" max="15873" width="15.44140625" style="2712" customWidth="1"/>
    <col min="15874" max="15874" width="9.5546875" style="2712" customWidth="1"/>
    <col min="15875" max="15875" width="14.44140625" style="2712" customWidth="1"/>
    <col min="15876" max="15876" width="49.88671875" style="2712" customWidth="1"/>
    <col min="15877" max="15877" width="22.5546875" style="2712" customWidth="1"/>
    <col min="15878" max="15878" width="23" style="2712" customWidth="1"/>
    <col min="15879" max="15879" width="22.88671875" style="2712" customWidth="1"/>
    <col min="15880" max="15880" width="23.44140625" style="2712" customWidth="1"/>
    <col min="15881" max="15881" width="22.44140625" style="2712" customWidth="1"/>
    <col min="15882" max="15882" width="13.88671875" style="2712" customWidth="1"/>
    <col min="15883" max="16128" width="11.44140625" style="2712"/>
    <col min="16129" max="16129" width="15.44140625" style="2712" customWidth="1"/>
    <col min="16130" max="16130" width="9.5546875" style="2712" customWidth="1"/>
    <col min="16131" max="16131" width="14.44140625" style="2712" customWidth="1"/>
    <col min="16132" max="16132" width="49.88671875" style="2712" customWidth="1"/>
    <col min="16133" max="16133" width="22.5546875" style="2712" customWidth="1"/>
    <col min="16134" max="16134" width="23" style="2712" customWidth="1"/>
    <col min="16135" max="16135" width="22.88671875" style="2712" customWidth="1"/>
    <col min="16136" max="16136" width="23.44140625" style="2712" customWidth="1"/>
    <col min="16137" max="16137" width="22.44140625" style="2712" customWidth="1"/>
    <col min="16138" max="16138" width="13.88671875" style="2712" customWidth="1"/>
    <col min="16139" max="16384" width="11.44140625" style="2712"/>
  </cols>
  <sheetData>
    <row r="1" spans="1:9" ht="15" thickBot="1" x14ac:dyDescent="0.35"/>
    <row r="2" spans="1:9" s="2715" customFormat="1" x14ac:dyDescent="0.3">
      <c r="A2" s="3738" t="s">
        <v>1</v>
      </c>
      <c r="B2" s="3739"/>
      <c r="C2" s="3739"/>
      <c r="D2" s="3739"/>
      <c r="E2" s="3739"/>
      <c r="F2" s="3739"/>
      <c r="G2" s="3739"/>
      <c r="H2" s="3739"/>
      <c r="I2" s="3740"/>
    </row>
    <row r="3" spans="1:9" s="2715" customFormat="1" ht="12.6" customHeight="1" x14ac:dyDescent="0.3">
      <c r="A3" s="3735" t="s">
        <v>95</v>
      </c>
      <c r="B3" s="3736"/>
      <c r="C3" s="3736"/>
      <c r="D3" s="3736"/>
      <c r="E3" s="3736"/>
      <c r="F3" s="3736"/>
      <c r="G3" s="3736"/>
      <c r="H3" s="3736"/>
      <c r="I3" s="3737"/>
    </row>
    <row r="4" spans="1:9" ht="0.75" customHeight="1" x14ac:dyDescent="0.3">
      <c r="A4" s="2716"/>
      <c r="I4" s="2717"/>
    </row>
    <row r="5" spans="1:9" ht="21.75" customHeight="1" x14ac:dyDescent="0.3">
      <c r="A5" s="2718" t="s">
        <v>0</v>
      </c>
      <c r="I5" s="2717"/>
    </row>
    <row r="6" spans="1:9" ht="16.5" hidden="1" customHeight="1" x14ac:dyDescent="0.3">
      <c r="A6" s="2716"/>
      <c r="I6" s="2719"/>
    </row>
    <row r="7" spans="1:9" ht="21.75" customHeight="1" thickBot="1" x14ac:dyDescent="0.35">
      <c r="A7" s="2716" t="s">
        <v>96</v>
      </c>
      <c r="D7" s="2713" t="s">
        <v>4</v>
      </c>
      <c r="F7" s="2714" t="s">
        <v>97</v>
      </c>
      <c r="G7" s="2714" t="s">
        <v>381</v>
      </c>
      <c r="H7" s="2714" t="s">
        <v>200</v>
      </c>
      <c r="I7" s="2717"/>
    </row>
    <row r="8" spans="1:9" ht="9.75" hidden="1" customHeight="1" thickBot="1" x14ac:dyDescent="0.35">
      <c r="A8" s="2720"/>
      <c r="B8" s="2721"/>
      <c r="C8" s="2721"/>
      <c r="D8" s="2722"/>
      <c r="E8" s="2723"/>
      <c r="F8" s="2723"/>
      <c r="G8" s="2723"/>
      <c r="H8" s="2723"/>
      <c r="I8" s="2724"/>
    </row>
    <row r="9" spans="1:9" ht="15" thickBot="1" x14ac:dyDescent="0.35">
      <c r="A9" s="2725"/>
      <c r="B9" s="2726"/>
      <c r="C9" s="2726"/>
      <c r="D9" s="2727"/>
      <c r="E9" s="2728"/>
      <c r="F9" s="2728"/>
      <c r="G9" s="2728"/>
      <c r="H9" s="2728"/>
      <c r="I9" s="2729"/>
    </row>
    <row r="10" spans="1:9" ht="39" customHeight="1" thickBot="1" x14ac:dyDescent="0.35">
      <c r="A10" s="2730" t="s">
        <v>228</v>
      </c>
      <c r="B10" s="2731" t="s">
        <v>227</v>
      </c>
      <c r="C10" s="2731" t="s">
        <v>226</v>
      </c>
      <c r="D10" s="2731" t="s">
        <v>225</v>
      </c>
      <c r="E10" s="2732" t="s">
        <v>224</v>
      </c>
      <c r="F10" s="2732" t="s">
        <v>101</v>
      </c>
      <c r="G10" s="2732" t="s">
        <v>102</v>
      </c>
      <c r="H10" s="2732" t="s">
        <v>103</v>
      </c>
      <c r="I10" s="2733" t="s">
        <v>195</v>
      </c>
    </row>
    <row r="11" spans="1:9" s="2715" customFormat="1" ht="16.2" thickBot="1" x14ac:dyDescent="0.35">
      <c r="A11" s="2734" t="s">
        <v>12</v>
      </c>
      <c r="B11" s="2735"/>
      <c r="C11" s="2735"/>
      <c r="D11" s="2736" t="s">
        <v>13</v>
      </c>
      <c r="E11" s="2737">
        <f>+E12+E58+E118</f>
        <v>73583023604</v>
      </c>
      <c r="F11" s="2737">
        <f>+F12+F58+F118</f>
        <v>67213378037.779999</v>
      </c>
      <c r="G11" s="2737">
        <f>+G12+G58+G118</f>
        <v>54753912109.610001</v>
      </c>
      <c r="H11" s="2737">
        <f>+H12+H58+H118</f>
        <v>51183710545.039993</v>
      </c>
      <c r="I11" s="2738">
        <f>+I12+I58+I118</f>
        <v>50532800145.039993</v>
      </c>
    </row>
    <row r="12" spans="1:9" ht="15.6" x14ac:dyDescent="0.3">
      <c r="A12" s="2739" t="s">
        <v>349</v>
      </c>
      <c r="B12" s="2740"/>
      <c r="C12" s="2740"/>
      <c r="D12" s="2741" t="s">
        <v>14</v>
      </c>
      <c r="E12" s="2742">
        <f>+E13</f>
        <v>51485706132</v>
      </c>
      <c r="F12" s="2742">
        <f>+F13</f>
        <v>51444669410</v>
      </c>
      <c r="G12" s="2742">
        <f>+G13</f>
        <v>39853567989</v>
      </c>
      <c r="H12" s="2742">
        <f>+H13</f>
        <v>38388900444</v>
      </c>
      <c r="I12" s="2743">
        <f>+I13</f>
        <v>37737990044</v>
      </c>
    </row>
    <row r="13" spans="1:9" ht="15.6" x14ac:dyDescent="0.3">
      <c r="A13" s="2744" t="s">
        <v>348</v>
      </c>
      <c r="B13" s="2745"/>
      <c r="C13" s="2745"/>
      <c r="D13" s="2746" t="s">
        <v>14</v>
      </c>
      <c r="E13" s="2747">
        <f>+E14+E34+E37</f>
        <v>51485706132</v>
      </c>
      <c r="F13" s="2747">
        <f>+F14+F34+F37</f>
        <v>51444669410</v>
      </c>
      <c r="G13" s="2747">
        <f>+G14+G34+G37</f>
        <v>39853567989</v>
      </c>
      <c r="H13" s="2747">
        <f>+H14+H34+H37</f>
        <v>38388900444</v>
      </c>
      <c r="I13" s="2748">
        <f>+I14+I34+I37</f>
        <v>37737990044</v>
      </c>
    </row>
    <row r="14" spans="1:9" ht="14.25" customHeight="1" x14ac:dyDescent="0.3">
      <c r="A14" s="2744" t="s">
        <v>347</v>
      </c>
      <c r="B14" s="2745"/>
      <c r="C14" s="2745"/>
      <c r="D14" s="2746" t="s">
        <v>15</v>
      </c>
      <c r="E14" s="2747">
        <f>+E15+E19+E22+E30+E33</f>
        <v>34140398291</v>
      </c>
      <c r="F14" s="2747">
        <f>+F15+F19+F22+F30+F33</f>
        <v>34140398291</v>
      </c>
      <c r="G14" s="2747">
        <f>+G15+G19+G22+G30+G33</f>
        <v>25426309175</v>
      </c>
      <c r="H14" s="2747">
        <f>+H15+H19+H22+H30+H33</f>
        <v>25305378948</v>
      </c>
      <c r="I14" s="2748">
        <f>+I15+I19+I22+I30+I33</f>
        <v>25305378948</v>
      </c>
    </row>
    <row r="15" spans="1:9" ht="15.6" x14ac:dyDescent="0.3">
      <c r="A15" s="2744" t="s">
        <v>346</v>
      </c>
      <c r="B15" s="2745"/>
      <c r="C15" s="2745"/>
      <c r="D15" s="2746" t="s">
        <v>104</v>
      </c>
      <c r="E15" s="2747">
        <f>SUM(E16:E18)</f>
        <v>22594663000</v>
      </c>
      <c r="F15" s="2747">
        <f>SUM(F16:F18)</f>
        <v>22594663000</v>
      </c>
      <c r="G15" s="2747">
        <f>SUM(G16:G18)</f>
        <v>19649085104</v>
      </c>
      <c r="H15" s="2747">
        <f>SUM(H16:H18)</f>
        <v>19528154877</v>
      </c>
      <c r="I15" s="2748">
        <f>SUM(I16:I18)</f>
        <v>19528154877</v>
      </c>
    </row>
    <row r="16" spans="1:9" ht="15.6" x14ac:dyDescent="0.3">
      <c r="A16" s="2749" t="s">
        <v>345</v>
      </c>
      <c r="B16" s="2750">
        <v>20</v>
      </c>
      <c r="C16" s="2750" t="s">
        <v>217</v>
      </c>
      <c r="D16" s="2751" t="s">
        <v>17</v>
      </c>
      <c r="E16" s="2752">
        <v>21117479321</v>
      </c>
      <c r="F16" s="2752">
        <v>21117479321</v>
      </c>
      <c r="G16" s="2752">
        <v>18473211970</v>
      </c>
      <c r="H16" s="2752">
        <v>18473211970</v>
      </c>
      <c r="I16" s="2753">
        <v>18473211970</v>
      </c>
    </row>
    <row r="17" spans="1:9" ht="15.6" x14ac:dyDescent="0.3">
      <c r="A17" s="2749" t="s">
        <v>344</v>
      </c>
      <c r="B17" s="2750">
        <v>20</v>
      </c>
      <c r="C17" s="2750" t="s">
        <v>217</v>
      </c>
      <c r="D17" s="2751" t="s">
        <v>18</v>
      </c>
      <c r="E17" s="2752">
        <v>1268319272</v>
      </c>
      <c r="F17" s="2752">
        <v>1268319272</v>
      </c>
      <c r="G17" s="2752">
        <v>967550089</v>
      </c>
      <c r="H17" s="2752">
        <v>967550089</v>
      </c>
      <c r="I17" s="2753">
        <v>967550089</v>
      </c>
    </row>
    <row r="18" spans="1:9" ht="20.25" customHeight="1" x14ac:dyDescent="0.3">
      <c r="A18" s="2749" t="s">
        <v>343</v>
      </c>
      <c r="B18" s="2750">
        <v>20</v>
      </c>
      <c r="C18" s="2750" t="s">
        <v>217</v>
      </c>
      <c r="D18" s="2751" t="s">
        <v>19</v>
      </c>
      <c r="E18" s="2754">
        <v>208864407</v>
      </c>
      <c r="F18" s="2754">
        <v>208864407</v>
      </c>
      <c r="G18" s="2754">
        <v>208323045</v>
      </c>
      <c r="H18" s="2752">
        <v>87392818</v>
      </c>
      <c r="I18" s="2753">
        <v>87392818</v>
      </c>
    </row>
    <row r="19" spans="1:9" ht="15.6" x14ac:dyDescent="0.3">
      <c r="A19" s="2744" t="s">
        <v>342</v>
      </c>
      <c r="B19" s="2745"/>
      <c r="C19" s="2745"/>
      <c r="D19" s="2746" t="s">
        <v>20</v>
      </c>
      <c r="E19" s="2755">
        <f>SUM(E20:E21)</f>
        <v>4304408326</v>
      </c>
      <c r="F19" s="2755">
        <f>SUM(F20:F21)</f>
        <v>4304408326</v>
      </c>
      <c r="G19" s="2755">
        <f>SUM(G20:G21)</f>
        <v>3158159457</v>
      </c>
      <c r="H19" s="2747">
        <f>SUM(H20:H21)</f>
        <v>3158159457</v>
      </c>
      <c r="I19" s="2748">
        <f>SUM(I20:I21)</f>
        <v>3158159457</v>
      </c>
    </row>
    <row r="20" spans="1:9" ht="15.6" x14ac:dyDescent="0.3">
      <c r="A20" s="2749" t="s">
        <v>341</v>
      </c>
      <c r="B20" s="2750">
        <v>20</v>
      </c>
      <c r="C20" s="2750" t="s">
        <v>217</v>
      </c>
      <c r="D20" s="2751" t="s">
        <v>21</v>
      </c>
      <c r="E20" s="2754">
        <v>1075186180</v>
      </c>
      <c r="F20" s="2754">
        <v>1075186180</v>
      </c>
      <c r="G20" s="2754">
        <v>1029249647</v>
      </c>
      <c r="H20" s="2752">
        <v>1029249647</v>
      </c>
      <c r="I20" s="2753">
        <v>1029249647</v>
      </c>
    </row>
    <row r="21" spans="1:9" ht="15.6" x14ac:dyDescent="0.3">
      <c r="A21" s="2749" t="s">
        <v>340</v>
      </c>
      <c r="B21" s="2750">
        <v>20</v>
      </c>
      <c r="C21" s="2750" t="s">
        <v>217</v>
      </c>
      <c r="D21" s="2751" t="s">
        <v>22</v>
      </c>
      <c r="E21" s="2754">
        <v>3229222146</v>
      </c>
      <c r="F21" s="2754">
        <v>3229222146</v>
      </c>
      <c r="G21" s="2754">
        <v>2128909810</v>
      </c>
      <c r="H21" s="2752">
        <v>2128909810</v>
      </c>
      <c r="I21" s="2753">
        <v>2128909810</v>
      </c>
    </row>
    <row r="22" spans="1:9" ht="15.75" customHeight="1" x14ac:dyDescent="0.3">
      <c r="A22" s="2744" t="s">
        <v>339</v>
      </c>
      <c r="B22" s="2745"/>
      <c r="C22" s="2745"/>
      <c r="D22" s="2746" t="s">
        <v>23</v>
      </c>
      <c r="E22" s="2755">
        <f>SUM(E23:E29)</f>
        <v>4721278363</v>
      </c>
      <c r="F22" s="2755">
        <f>SUM(F23:F29)</f>
        <v>4721278363</v>
      </c>
      <c r="G22" s="2755">
        <f>SUM(G23:G29)</f>
        <v>2434691861</v>
      </c>
      <c r="H22" s="2747">
        <f>SUM(H23:H29)</f>
        <v>2434691861</v>
      </c>
      <c r="I22" s="2748">
        <f>SUM(I23:I29)</f>
        <v>2434691861</v>
      </c>
    </row>
    <row r="23" spans="1:9" ht="15.6" x14ac:dyDescent="0.3">
      <c r="A23" s="2749" t="s">
        <v>338</v>
      </c>
      <c r="B23" s="2750">
        <v>20</v>
      </c>
      <c r="C23" s="2750" t="s">
        <v>217</v>
      </c>
      <c r="D23" s="2751" t="s">
        <v>24</v>
      </c>
      <c r="E23" s="2754">
        <v>790730085</v>
      </c>
      <c r="F23" s="2754">
        <v>790730085</v>
      </c>
      <c r="G23" s="2754">
        <v>529677735</v>
      </c>
      <c r="H23" s="2752">
        <v>529677735</v>
      </c>
      <c r="I23" s="2753">
        <v>529677735</v>
      </c>
    </row>
    <row r="24" spans="1:9" ht="15.6" x14ac:dyDescent="0.3">
      <c r="A24" s="2749" t="s">
        <v>337</v>
      </c>
      <c r="B24" s="2750">
        <v>20</v>
      </c>
      <c r="C24" s="2750" t="s">
        <v>217</v>
      </c>
      <c r="D24" s="2751" t="s">
        <v>25</v>
      </c>
      <c r="E24" s="2754">
        <v>193757002</v>
      </c>
      <c r="F24" s="2754">
        <v>193757002</v>
      </c>
      <c r="G24" s="2754">
        <v>88174489</v>
      </c>
      <c r="H24" s="2752">
        <v>88174489</v>
      </c>
      <c r="I24" s="2753">
        <v>88174489</v>
      </c>
    </row>
    <row r="25" spans="1:9" ht="15.6" x14ac:dyDescent="0.3">
      <c r="A25" s="2749" t="s">
        <v>336</v>
      </c>
      <c r="B25" s="2750">
        <v>20</v>
      </c>
      <c r="C25" s="2750" t="s">
        <v>217</v>
      </c>
      <c r="D25" s="2751" t="s">
        <v>105</v>
      </c>
      <c r="E25" s="2754">
        <v>2980139</v>
      </c>
      <c r="F25" s="2754">
        <v>2980139</v>
      </c>
      <c r="G25" s="2754">
        <v>1670721</v>
      </c>
      <c r="H25" s="2752">
        <v>1670721</v>
      </c>
      <c r="I25" s="2753">
        <v>1670721</v>
      </c>
    </row>
    <row r="26" spans="1:9" ht="15.6" x14ac:dyDescent="0.3">
      <c r="A26" s="2749" t="s">
        <v>335</v>
      </c>
      <c r="B26" s="2750">
        <v>20</v>
      </c>
      <c r="C26" s="2750" t="s">
        <v>217</v>
      </c>
      <c r="D26" s="2751" t="s">
        <v>106</v>
      </c>
      <c r="E26" s="2752">
        <v>1260827200</v>
      </c>
      <c r="F26" s="2752">
        <v>1260827200</v>
      </c>
      <c r="G26" s="2754">
        <v>1039121125</v>
      </c>
      <c r="H26" s="2754">
        <v>1039121125</v>
      </c>
      <c r="I26" s="2756">
        <v>1039121125</v>
      </c>
    </row>
    <row r="27" spans="1:9" ht="15.6" x14ac:dyDescent="0.3">
      <c r="A27" s="2749" t="s">
        <v>334</v>
      </c>
      <c r="B27" s="2750">
        <v>20</v>
      </c>
      <c r="C27" s="2750" t="s">
        <v>217</v>
      </c>
      <c r="D27" s="2751" t="s">
        <v>26</v>
      </c>
      <c r="E27" s="2752">
        <v>1618820500</v>
      </c>
      <c r="F27" s="2752">
        <v>1618820500</v>
      </c>
      <c r="G27" s="2752">
        <v>722410765</v>
      </c>
      <c r="H27" s="2752">
        <v>722410765</v>
      </c>
      <c r="I27" s="2753">
        <v>722410765</v>
      </c>
    </row>
    <row r="28" spans="1:9" ht="15.6" x14ac:dyDescent="0.3">
      <c r="A28" s="2749" t="s">
        <v>333</v>
      </c>
      <c r="B28" s="2750">
        <v>20</v>
      </c>
      <c r="C28" s="2750" t="s">
        <v>217</v>
      </c>
      <c r="D28" s="2751" t="s">
        <v>27</v>
      </c>
      <c r="E28" s="2752">
        <v>778296108</v>
      </c>
      <c r="F28" s="2752">
        <v>778296108</v>
      </c>
      <c r="G28" s="2752">
        <v>18654556</v>
      </c>
      <c r="H28" s="2752">
        <v>18654556</v>
      </c>
      <c r="I28" s="2753">
        <v>18654556</v>
      </c>
    </row>
    <row r="29" spans="1:9" ht="15.6" x14ac:dyDescent="0.3">
      <c r="A29" s="2749" t="s">
        <v>332</v>
      </c>
      <c r="B29" s="2750">
        <v>20</v>
      </c>
      <c r="C29" s="2750" t="s">
        <v>217</v>
      </c>
      <c r="D29" s="2751" t="s">
        <v>107</v>
      </c>
      <c r="E29" s="2752">
        <v>75867329</v>
      </c>
      <c r="F29" s="2752">
        <v>75867329</v>
      </c>
      <c r="G29" s="2752">
        <v>34982470</v>
      </c>
      <c r="H29" s="2752">
        <v>34982470</v>
      </c>
      <c r="I29" s="2753">
        <v>34982470</v>
      </c>
    </row>
    <row r="30" spans="1:9" ht="31.2" x14ac:dyDescent="0.3">
      <c r="A30" s="2744" t="s">
        <v>331</v>
      </c>
      <c r="B30" s="2745"/>
      <c r="C30" s="2745"/>
      <c r="D30" s="2746" t="s">
        <v>28</v>
      </c>
      <c r="E30" s="2747">
        <f>+E31+E32</f>
        <v>202966280</v>
      </c>
      <c r="F30" s="2747">
        <f>+F31+F32</f>
        <v>202966280</v>
      </c>
      <c r="G30" s="2747">
        <f>+G31+G32</f>
        <v>184372753</v>
      </c>
      <c r="H30" s="2747">
        <f>+H31+H32</f>
        <v>184372753</v>
      </c>
      <c r="I30" s="2748">
        <f>+I31+I32</f>
        <v>184372753</v>
      </c>
    </row>
    <row r="31" spans="1:9" ht="15.6" x14ac:dyDescent="0.3">
      <c r="A31" s="2749" t="s">
        <v>330</v>
      </c>
      <c r="B31" s="2750">
        <v>20</v>
      </c>
      <c r="C31" s="2750" t="s">
        <v>217</v>
      </c>
      <c r="D31" s="2751" t="s">
        <v>29</v>
      </c>
      <c r="E31" s="2752">
        <v>71466280</v>
      </c>
      <c r="F31" s="2752">
        <v>71466280</v>
      </c>
      <c r="G31" s="2752">
        <v>71371084</v>
      </c>
      <c r="H31" s="2752">
        <v>71371084</v>
      </c>
      <c r="I31" s="2753">
        <v>71371084</v>
      </c>
    </row>
    <row r="32" spans="1:9" ht="15.6" x14ac:dyDescent="0.3">
      <c r="A32" s="2749" t="s">
        <v>329</v>
      </c>
      <c r="B32" s="2750">
        <v>20</v>
      </c>
      <c r="C32" s="2750" t="s">
        <v>217</v>
      </c>
      <c r="D32" s="2751" t="s">
        <v>30</v>
      </c>
      <c r="E32" s="2752">
        <v>131500000</v>
      </c>
      <c r="F32" s="2752">
        <v>131500000</v>
      </c>
      <c r="G32" s="2752">
        <v>113001669</v>
      </c>
      <c r="H32" s="2752">
        <v>113001669</v>
      </c>
      <c r="I32" s="2753">
        <v>113001669</v>
      </c>
    </row>
    <row r="33" spans="1:9" ht="30.75" customHeight="1" x14ac:dyDescent="0.3">
      <c r="A33" s="2744" t="s">
        <v>328</v>
      </c>
      <c r="B33" s="2745">
        <v>20</v>
      </c>
      <c r="C33" s="2750" t="s">
        <v>217</v>
      </c>
      <c r="D33" s="2746" t="s">
        <v>108</v>
      </c>
      <c r="E33" s="2755">
        <v>2317082322</v>
      </c>
      <c r="F33" s="2755">
        <v>2317082322</v>
      </c>
      <c r="G33" s="2755">
        <v>0</v>
      </c>
      <c r="H33" s="2755">
        <v>0</v>
      </c>
      <c r="I33" s="2755">
        <v>0</v>
      </c>
    </row>
    <row r="34" spans="1:9" ht="15.6" x14ac:dyDescent="0.3">
      <c r="A34" s="2744" t="s">
        <v>327</v>
      </c>
      <c r="B34" s="2745"/>
      <c r="C34" s="2745"/>
      <c r="D34" s="2746" t="s">
        <v>31</v>
      </c>
      <c r="E34" s="2755">
        <f>SUM(E35:E36)</f>
        <v>7405061141</v>
      </c>
      <c r="F34" s="2755">
        <f>SUM(F35:F36)</f>
        <v>7364024419</v>
      </c>
      <c r="G34" s="2755">
        <f>SUM(G35:G36)</f>
        <v>5575097417</v>
      </c>
      <c r="H34" s="2755">
        <f>SUM(H35:H36)</f>
        <v>4231360099</v>
      </c>
      <c r="I34" s="2757">
        <f>SUM(I35:I36)</f>
        <v>4231360099</v>
      </c>
    </row>
    <row r="35" spans="1:9" ht="15.6" x14ac:dyDescent="0.3">
      <c r="A35" s="2749" t="s">
        <v>326</v>
      </c>
      <c r="B35" s="2750">
        <v>20</v>
      </c>
      <c r="C35" s="2750" t="s">
        <v>217</v>
      </c>
      <c r="D35" s="2751" t="s">
        <v>32</v>
      </c>
      <c r="E35" s="2752">
        <v>305000000</v>
      </c>
      <c r="F35" s="2752">
        <v>305000000</v>
      </c>
      <c r="G35" s="2752">
        <v>156491814</v>
      </c>
      <c r="H35" s="2752">
        <v>89899674</v>
      </c>
      <c r="I35" s="2753">
        <v>89899674</v>
      </c>
    </row>
    <row r="36" spans="1:9" ht="15.6" x14ac:dyDescent="0.3">
      <c r="A36" s="2749" t="s">
        <v>325</v>
      </c>
      <c r="B36" s="2750">
        <v>20</v>
      </c>
      <c r="C36" s="2750" t="s">
        <v>217</v>
      </c>
      <c r="D36" s="2751" t="s">
        <v>33</v>
      </c>
      <c r="E36" s="2752">
        <v>7100061141</v>
      </c>
      <c r="F36" s="2752">
        <v>7059024419</v>
      </c>
      <c r="G36" s="2752">
        <v>5418605603</v>
      </c>
      <c r="H36" s="2752">
        <v>4141460425</v>
      </c>
      <c r="I36" s="2753">
        <v>4141460425</v>
      </c>
    </row>
    <row r="37" spans="1:9" ht="31.5" customHeight="1" x14ac:dyDescent="0.3">
      <c r="A37" s="2744" t="s">
        <v>324</v>
      </c>
      <c r="B37" s="2745"/>
      <c r="C37" s="2745"/>
      <c r="D37" s="2746" t="s">
        <v>109</v>
      </c>
      <c r="E37" s="2747">
        <f>+E38+E42+E46+E47</f>
        <v>9940246700</v>
      </c>
      <c r="F37" s="2747">
        <f>+F38+F42+F46+F47</f>
        <v>9940246700</v>
      </c>
      <c r="G37" s="2747">
        <f>+G38+G42+G46+G47</f>
        <v>8852161397</v>
      </c>
      <c r="H37" s="2747">
        <f>+H38+H42+H46+H47</f>
        <v>8852161397</v>
      </c>
      <c r="I37" s="2748">
        <f>+I38+I42+I46+I47</f>
        <v>8201250997</v>
      </c>
    </row>
    <row r="38" spans="1:9" ht="15.6" x14ac:dyDescent="0.3">
      <c r="A38" s="2744" t="s">
        <v>323</v>
      </c>
      <c r="B38" s="2745"/>
      <c r="C38" s="2745"/>
      <c r="D38" s="2746" t="s">
        <v>35</v>
      </c>
      <c r="E38" s="2747">
        <f>SUM(E39:E41)</f>
        <v>5053456926</v>
      </c>
      <c r="F38" s="2747">
        <f>SUM(F39:F41)</f>
        <v>5053456926</v>
      </c>
      <c r="G38" s="2747">
        <f>SUM(G39:G41)</f>
        <v>4063032700</v>
      </c>
      <c r="H38" s="2747">
        <f>SUM(H39:H41)</f>
        <v>4063032700</v>
      </c>
      <c r="I38" s="2748">
        <f>SUM(I39:I41)</f>
        <v>3658764500</v>
      </c>
    </row>
    <row r="39" spans="1:9" ht="15.6" x14ac:dyDescent="0.3">
      <c r="A39" s="2749" t="s">
        <v>322</v>
      </c>
      <c r="B39" s="2750">
        <v>20</v>
      </c>
      <c r="C39" s="2750" t="s">
        <v>217</v>
      </c>
      <c r="D39" s="2751" t="s">
        <v>36</v>
      </c>
      <c r="E39" s="2752">
        <v>1297907238</v>
      </c>
      <c r="F39" s="2752">
        <v>1297907238</v>
      </c>
      <c r="G39" s="2752">
        <v>898503600</v>
      </c>
      <c r="H39" s="2752">
        <v>898503600</v>
      </c>
      <c r="I39" s="2753">
        <v>812541400</v>
      </c>
    </row>
    <row r="40" spans="1:9" ht="31.2" x14ac:dyDescent="0.3">
      <c r="A40" s="2749" t="s">
        <v>321</v>
      </c>
      <c r="B40" s="2750">
        <v>20</v>
      </c>
      <c r="C40" s="2750" t="s">
        <v>217</v>
      </c>
      <c r="D40" s="2751" t="s">
        <v>110</v>
      </c>
      <c r="E40" s="2752">
        <v>1774692898</v>
      </c>
      <c r="F40" s="2752">
        <v>1774692898</v>
      </c>
      <c r="G40" s="2752">
        <v>1339909200</v>
      </c>
      <c r="H40" s="2752">
        <v>1339909200</v>
      </c>
      <c r="I40" s="2753">
        <v>1206953600</v>
      </c>
    </row>
    <row r="41" spans="1:9" ht="15.6" x14ac:dyDescent="0.3">
      <c r="A41" s="2749" t="s">
        <v>320</v>
      </c>
      <c r="B41" s="2750">
        <v>20</v>
      </c>
      <c r="C41" s="2750" t="s">
        <v>217</v>
      </c>
      <c r="D41" s="2751" t="s">
        <v>38</v>
      </c>
      <c r="E41" s="2752">
        <v>1980856790</v>
      </c>
      <c r="F41" s="2752">
        <v>1980856790</v>
      </c>
      <c r="G41" s="2752">
        <v>1824619900</v>
      </c>
      <c r="H41" s="2752">
        <v>1824619900</v>
      </c>
      <c r="I41" s="2753">
        <v>1639269500</v>
      </c>
    </row>
    <row r="42" spans="1:9" ht="15.6" x14ac:dyDescent="0.3">
      <c r="A42" s="2744" t="s">
        <v>319</v>
      </c>
      <c r="B42" s="2745"/>
      <c r="C42" s="2745"/>
      <c r="D42" s="2746" t="s">
        <v>111</v>
      </c>
      <c r="E42" s="2747">
        <f>+E43+E44+E45</f>
        <v>3688154160</v>
      </c>
      <c r="F42" s="2747">
        <f>+F43+F44+F45</f>
        <v>3688154160</v>
      </c>
      <c r="G42" s="2747">
        <f>+G43+G44+G45</f>
        <v>3665898697</v>
      </c>
      <c r="H42" s="2747">
        <f>+H43+H44+H45</f>
        <v>3665898697</v>
      </c>
      <c r="I42" s="2748">
        <f>+I43+I44+I45</f>
        <v>3526719397</v>
      </c>
    </row>
    <row r="43" spans="1:9" ht="15.6" x14ac:dyDescent="0.3">
      <c r="A43" s="2749" t="s">
        <v>318</v>
      </c>
      <c r="B43" s="2750">
        <v>20</v>
      </c>
      <c r="C43" s="2750" t="s">
        <v>217</v>
      </c>
      <c r="D43" s="2751" t="s">
        <v>40</v>
      </c>
      <c r="E43" s="2752">
        <v>2326659880</v>
      </c>
      <c r="F43" s="2752">
        <v>2326659880</v>
      </c>
      <c r="G43" s="2752">
        <v>2325500497</v>
      </c>
      <c r="H43" s="2752">
        <v>2325500497</v>
      </c>
      <c r="I43" s="2753">
        <v>2325500497</v>
      </c>
    </row>
    <row r="44" spans="1:9" ht="31.2" x14ac:dyDescent="0.3">
      <c r="A44" s="2749" t="s">
        <v>317</v>
      </c>
      <c r="B44" s="2750">
        <v>20</v>
      </c>
      <c r="C44" s="2750" t="s">
        <v>217</v>
      </c>
      <c r="D44" s="2751" t="s">
        <v>41</v>
      </c>
      <c r="E44" s="2752">
        <v>1236107636</v>
      </c>
      <c r="F44" s="2752">
        <v>1236107636</v>
      </c>
      <c r="G44" s="2752">
        <v>1236080000</v>
      </c>
      <c r="H44" s="2752">
        <v>1236080000</v>
      </c>
      <c r="I44" s="2753">
        <v>1107361600</v>
      </c>
    </row>
    <row r="45" spans="1:9" ht="46.8" x14ac:dyDescent="0.3">
      <c r="A45" s="2749" t="s">
        <v>316</v>
      </c>
      <c r="B45" s="2750">
        <v>20</v>
      </c>
      <c r="C45" s="2750" t="s">
        <v>217</v>
      </c>
      <c r="D45" s="2751" t="s">
        <v>112</v>
      </c>
      <c r="E45" s="2752">
        <v>125386644</v>
      </c>
      <c r="F45" s="2752">
        <v>125386644</v>
      </c>
      <c r="G45" s="2752">
        <v>104318200</v>
      </c>
      <c r="H45" s="2752">
        <v>104318200</v>
      </c>
      <c r="I45" s="2753">
        <v>93857300</v>
      </c>
    </row>
    <row r="46" spans="1:9" ht="15.6" x14ac:dyDescent="0.3">
      <c r="A46" s="2749" t="s">
        <v>315</v>
      </c>
      <c r="B46" s="2750">
        <v>20</v>
      </c>
      <c r="C46" s="2750" t="s">
        <v>217</v>
      </c>
      <c r="D46" s="2751" t="s">
        <v>43</v>
      </c>
      <c r="E46" s="2752">
        <v>674248970</v>
      </c>
      <c r="F46" s="2752">
        <v>674248970</v>
      </c>
      <c r="G46" s="2752">
        <v>673907400</v>
      </c>
      <c r="H46" s="2752">
        <v>673907400</v>
      </c>
      <c r="I46" s="2753">
        <v>609432900</v>
      </c>
    </row>
    <row r="47" spans="1:9" ht="16.2" thickBot="1" x14ac:dyDescent="0.35">
      <c r="A47" s="2758" t="s">
        <v>314</v>
      </c>
      <c r="B47" s="2759">
        <v>20</v>
      </c>
      <c r="C47" s="2759" t="s">
        <v>217</v>
      </c>
      <c r="D47" s="2760" t="s">
        <v>44</v>
      </c>
      <c r="E47" s="2761">
        <v>524386644</v>
      </c>
      <c r="F47" s="2761">
        <v>524386644</v>
      </c>
      <c r="G47" s="2761">
        <v>449322600</v>
      </c>
      <c r="H47" s="2761">
        <v>449322600</v>
      </c>
      <c r="I47" s="2762">
        <v>406334200</v>
      </c>
    </row>
    <row r="48" spans="1:9" ht="6" customHeight="1" thickBot="1" x14ac:dyDescent="0.35">
      <c r="A48" s="2763"/>
      <c r="B48" s="2764"/>
      <c r="C48" s="2764"/>
      <c r="D48" s="2765"/>
      <c r="E48" s="2766"/>
      <c r="F48" s="2766"/>
      <c r="G48" s="2767"/>
      <c r="H48" s="2766"/>
      <c r="I48" s="2768"/>
    </row>
    <row r="49" spans="1:9" s="2715" customFormat="1" x14ac:dyDescent="0.3">
      <c r="A49" s="3738" t="s">
        <v>1</v>
      </c>
      <c r="B49" s="3739"/>
      <c r="C49" s="3739"/>
      <c r="D49" s="3739"/>
      <c r="E49" s="3739"/>
      <c r="F49" s="3739"/>
      <c r="G49" s="3739"/>
      <c r="H49" s="3739"/>
      <c r="I49" s="3740"/>
    </row>
    <row r="50" spans="1:9" s="2715" customFormat="1" x14ac:dyDescent="0.3">
      <c r="A50" s="3735" t="s">
        <v>95</v>
      </c>
      <c r="B50" s="3736"/>
      <c r="C50" s="3736"/>
      <c r="D50" s="3736"/>
      <c r="E50" s="3736"/>
      <c r="F50" s="3736"/>
      <c r="G50" s="3736"/>
      <c r="H50" s="3736"/>
      <c r="I50" s="3737"/>
    </row>
    <row r="51" spans="1:9" hidden="1" x14ac:dyDescent="0.3">
      <c r="A51" s="2716"/>
      <c r="I51" s="2717"/>
    </row>
    <row r="52" spans="1:9" x14ac:dyDescent="0.3">
      <c r="A52" s="2718" t="s">
        <v>0</v>
      </c>
      <c r="E52" s="2769"/>
      <c r="I52" s="2717"/>
    </row>
    <row r="53" spans="1:9" ht="1.5" customHeight="1" x14ac:dyDescent="0.3">
      <c r="A53" s="2716"/>
      <c r="I53" s="2719"/>
    </row>
    <row r="54" spans="1:9" ht="21" customHeight="1" thickBot="1" x14ac:dyDescent="0.35">
      <c r="A54" s="2716" t="s">
        <v>96</v>
      </c>
      <c r="D54" s="2713" t="s">
        <v>4</v>
      </c>
      <c r="F54" s="2714" t="str">
        <f>F7</f>
        <v>MES:</v>
      </c>
      <c r="G54" s="2714" t="str">
        <f>G7</f>
        <v>OCTUBRE</v>
      </c>
      <c r="H54" s="2714" t="str">
        <f>H7</f>
        <v xml:space="preserve">                                VIGENCIA FISCAL:      2018</v>
      </c>
      <c r="I54" s="2717"/>
    </row>
    <row r="55" spans="1:9" ht="28.5" hidden="1" customHeight="1" thickBot="1" x14ac:dyDescent="0.35">
      <c r="A55" s="2716"/>
      <c r="I55" s="2717"/>
    </row>
    <row r="56" spans="1:9" ht="15" thickBot="1" x14ac:dyDescent="0.35">
      <c r="A56" s="2770"/>
      <c r="B56" s="2771"/>
      <c r="C56" s="2771"/>
      <c r="D56" s="2772"/>
      <c r="E56" s="2773"/>
      <c r="F56" s="2773"/>
      <c r="G56" s="2773"/>
      <c r="H56" s="2773"/>
      <c r="I56" s="2774"/>
    </row>
    <row r="57" spans="1:9" ht="33.75" customHeight="1" thickBot="1" x14ac:dyDescent="0.35">
      <c r="A57" s="2730" t="s">
        <v>228</v>
      </c>
      <c r="B57" s="2731" t="s">
        <v>227</v>
      </c>
      <c r="C57" s="2731" t="s">
        <v>226</v>
      </c>
      <c r="D57" s="2731" t="s">
        <v>225</v>
      </c>
      <c r="E57" s="2732" t="s">
        <v>224</v>
      </c>
      <c r="F57" s="2732" t="s">
        <v>101</v>
      </c>
      <c r="G57" s="2732" t="s">
        <v>102</v>
      </c>
      <c r="H57" s="2732" t="s">
        <v>103</v>
      </c>
      <c r="I57" s="2733" t="s">
        <v>195</v>
      </c>
    </row>
    <row r="58" spans="1:9" ht="31.5" customHeight="1" x14ac:dyDescent="0.3">
      <c r="A58" s="2744" t="s">
        <v>313</v>
      </c>
      <c r="B58" s="2745"/>
      <c r="C58" s="2745"/>
      <c r="D58" s="2775" t="s">
        <v>45</v>
      </c>
      <c r="E58" s="2776">
        <f>+E59</f>
        <v>10357914969</v>
      </c>
      <c r="F58" s="2776">
        <f>+F59</f>
        <v>10277415818.190001</v>
      </c>
      <c r="G58" s="2776">
        <f>+G59</f>
        <v>9658688687.0200005</v>
      </c>
      <c r="H58" s="2776">
        <f>+H59</f>
        <v>8119464667.4499998</v>
      </c>
      <c r="I58" s="2777">
        <f>+I59</f>
        <v>8119464667.4499998</v>
      </c>
    </row>
    <row r="59" spans="1:9" ht="15.6" x14ac:dyDescent="0.3">
      <c r="A59" s="2744" t="s">
        <v>312</v>
      </c>
      <c r="B59" s="2745"/>
      <c r="C59" s="2745"/>
      <c r="D59" s="2746" t="s">
        <v>45</v>
      </c>
      <c r="E59" s="2747">
        <f>+E63+E60</f>
        <v>10357914969</v>
      </c>
      <c r="F59" s="2747">
        <f>+F63+F60</f>
        <v>10277415818.190001</v>
      </c>
      <c r="G59" s="2747">
        <f>+G63+G60</f>
        <v>9658688687.0200005</v>
      </c>
      <c r="H59" s="2747">
        <f>+H63+H60</f>
        <v>8119464667.4499998</v>
      </c>
      <c r="I59" s="2748">
        <f>+I63+I60</f>
        <v>8119464667.4499998</v>
      </c>
    </row>
    <row r="60" spans="1:9" ht="20.25" customHeight="1" x14ac:dyDescent="0.3">
      <c r="A60" s="2744" t="s">
        <v>311</v>
      </c>
      <c r="B60" s="2745"/>
      <c r="C60" s="2745"/>
      <c r="D60" s="2746" t="s">
        <v>113</v>
      </c>
      <c r="E60" s="2747">
        <f t="shared" ref="E60:I61" si="0">+E61</f>
        <v>0</v>
      </c>
      <c r="F60" s="2747">
        <f t="shared" si="0"/>
        <v>0</v>
      </c>
      <c r="G60" s="2747">
        <f t="shared" si="0"/>
        <v>0</v>
      </c>
      <c r="H60" s="2747">
        <f t="shared" si="0"/>
        <v>0</v>
      </c>
      <c r="I60" s="2748">
        <f t="shared" si="0"/>
        <v>0</v>
      </c>
    </row>
    <row r="61" spans="1:9" ht="15.6" x14ac:dyDescent="0.3">
      <c r="A61" s="2744" t="s">
        <v>310</v>
      </c>
      <c r="B61" s="2745"/>
      <c r="C61" s="2745"/>
      <c r="D61" s="2746" t="s">
        <v>114</v>
      </c>
      <c r="E61" s="2755">
        <f t="shared" si="0"/>
        <v>0</v>
      </c>
      <c r="F61" s="2755">
        <f t="shared" si="0"/>
        <v>0</v>
      </c>
      <c r="G61" s="2755">
        <f t="shared" si="0"/>
        <v>0</v>
      </c>
      <c r="H61" s="2755">
        <f t="shared" si="0"/>
        <v>0</v>
      </c>
      <c r="I61" s="2757">
        <f t="shared" si="0"/>
        <v>0</v>
      </c>
    </row>
    <row r="62" spans="1:9" ht="21" customHeight="1" x14ac:dyDescent="0.3">
      <c r="A62" s="2749" t="s">
        <v>309</v>
      </c>
      <c r="B62" s="2750">
        <v>20</v>
      </c>
      <c r="C62" s="2750" t="s">
        <v>217</v>
      </c>
      <c r="D62" s="2751" t="s">
        <v>115</v>
      </c>
      <c r="E62" s="2754">
        <v>0</v>
      </c>
      <c r="F62" s="2754">
        <v>0</v>
      </c>
      <c r="G62" s="2754">
        <v>0</v>
      </c>
      <c r="H62" s="2754">
        <v>0</v>
      </c>
      <c r="I62" s="2753">
        <v>0</v>
      </c>
    </row>
    <row r="63" spans="1:9" ht="21.75" customHeight="1" x14ac:dyDescent="0.3">
      <c r="A63" s="2744" t="s">
        <v>308</v>
      </c>
      <c r="B63" s="2745"/>
      <c r="C63" s="2745"/>
      <c r="D63" s="2746" t="s">
        <v>46</v>
      </c>
      <c r="E63" s="2755">
        <f>+E69+E64+E76+E92+E96+E99+E104+E108+E113+E114+E116+E110+E66</f>
        <v>10357914969</v>
      </c>
      <c r="F63" s="2755">
        <f>+F69+F64+F76+F92+F96+F99+F104+F108+F113+F114+F116+F110+F66</f>
        <v>10277415818.190001</v>
      </c>
      <c r="G63" s="2755">
        <f>+G69+G64+G76+G92+G96+G99+G104+G108+G113+G114+G116+G110+G66</f>
        <v>9658688687.0200005</v>
      </c>
      <c r="H63" s="2755">
        <f>+H69+H64+H76+H92+H96+H99+H104+H108+H113+H114+H116+H110+H66</f>
        <v>8119464667.4499998</v>
      </c>
      <c r="I63" s="2757">
        <f>+I69+I64+I76+I92+I96+I99+I104+I108+I113+I114+I116+I110+I66</f>
        <v>8119464667.4499998</v>
      </c>
    </row>
    <row r="64" spans="1:9" ht="22.5" customHeight="1" x14ac:dyDescent="0.3">
      <c r="A64" s="2744" t="s">
        <v>307</v>
      </c>
      <c r="B64" s="2745"/>
      <c r="C64" s="2745"/>
      <c r="D64" s="2746" t="s">
        <v>116</v>
      </c>
      <c r="E64" s="2747">
        <f>SUM(E65:E65)</f>
        <v>0</v>
      </c>
      <c r="F64" s="2747">
        <f>SUM(F65:F65)</f>
        <v>0</v>
      </c>
      <c r="G64" s="2747">
        <f>SUM(G65:G65)</f>
        <v>0</v>
      </c>
      <c r="H64" s="2747">
        <f>SUM(H65:H65)</f>
        <v>0</v>
      </c>
      <c r="I64" s="2748">
        <f>SUM(I65:I65)</f>
        <v>0</v>
      </c>
    </row>
    <row r="65" spans="1:9" ht="24.75" customHeight="1" x14ac:dyDescent="0.3">
      <c r="A65" s="2749" t="s">
        <v>306</v>
      </c>
      <c r="B65" s="2750">
        <v>20</v>
      </c>
      <c r="C65" s="2750" t="s">
        <v>217</v>
      </c>
      <c r="D65" s="2751" t="s">
        <v>117</v>
      </c>
      <c r="E65" s="2752">
        <v>0</v>
      </c>
      <c r="F65" s="2752">
        <v>0</v>
      </c>
      <c r="G65" s="2752">
        <v>0</v>
      </c>
      <c r="H65" s="2752">
        <v>0</v>
      </c>
      <c r="I65" s="2753">
        <v>0</v>
      </c>
    </row>
    <row r="66" spans="1:9" ht="31.5" customHeight="1" x14ac:dyDescent="0.3">
      <c r="A66" s="2744" t="s">
        <v>305</v>
      </c>
      <c r="B66" s="2750"/>
      <c r="C66" s="2750"/>
      <c r="D66" s="2746" t="s">
        <v>304</v>
      </c>
      <c r="E66" s="2747">
        <f>+E67+E68</f>
        <v>347445850</v>
      </c>
      <c r="F66" s="2747">
        <f>+F67+F68</f>
        <v>317508000</v>
      </c>
      <c r="G66" s="2747">
        <f>+G67+G68</f>
        <v>55258000</v>
      </c>
      <c r="H66" s="2747">
        <f>+H67+H68</f>
        <v>5258000</v>
      </c>
      <c r="I66" s="2748">
        <f>+I67+I68</f>
        <v>5258000</v>
      </c>
    </row>
    <row r="67" spans="1:9" ht="24.75" customHeight="1" x14ac:dyDescent="0.3">
      <c r="A67" s="2749" t="s">
        <v>303</v>
      </c>
      <c r="B67" s="2750">
        <v>20</v>
      </c>
      <c r="C67" s="2750" t="s">
        <v>217</v>
      </c>
      <c r="D67" s="2751" t="s">
        <v>302</v>
      </c>
      <c r="E67" s="2752">
        <v>236711230</v>
      </c>
      <c r="F67" s="2752">
        <v>235955000</v>
      </c>
      <c r="G67" s="2752">
        <v>50955000</v>
      </c>
      <c r="H67" s="2752">
        <v>955000</v>
      </c>
      <c r="I67" s="2753">
        <v>955000</v>
      </c>
    </row>
    <row r="68" spans="1:9" ht="24.75" customHeight="1" x14ac:dyDescent="0.3">
      <c r="A68" s="2749" t="s">
        <v>301</v>
      </c>
      <c r="B68" s="2750">
        <v>20</v>
      </c>
      <c r="C68" s="2750" t="s">
        <v>217</v>
      </c>
      <c r="D68" s="2751" t="s">
        <v>300</v>
      </c>
      <c r="E68" s="2752">
        <v>110734620</v>
      </c>
      <c r="F68" s="2752">
        <v>81553000</v>
      </c>
      <c r="G68" s="2752">
        <v>4303000</v>
      </c>
      <c r="H68" s="2752">
        <v>4303000</v>
      </c>
      <c r="I68" s="2753">
        <v>4303000</v>
      </c>
    </row>
    <row r="69" spans="1:9" ht="31.5" customHeight="1" x14ac:dyDescent="0.3">
      <c r="A69" s="2744" t="s">
        <v>299</v>
      </c>
      <c r="B69" s="2745"/>
      <c r="C69" s="2745"/>
      <c r="D69" s="2746" t="s">
        <v>47</v>
      </c>
      <c r="E69" s="2747">
        <f>SUM(E70:E75)</f>
        <v>145008279</v>
      </c>
      <c r="F69" s="2747">
        <f>SUM(F70:F75)</f>
        <v>122791824.68000001</v>
      </c>
      <c r="G69" s="2747">
        <f>SUM(G70:G75)</f>
        <v>122791824.68000001</v>
      </c>
      <c r="H69" s="2747">
        <f>SUM(H70:H75)</f>
        <v>94343167.670000002</v>
      </c>
      <c r="I69" s="2748">
        <f>SUM(I70:I75)</f>
        <v>94343167.670000002</v>
      </c>
    </row>
    <row r="70" spans="1:9" ht="31.5" customHeight="1" x14ac:dyDescent="0.3">
      <c r="A70" s="2749" t="s">
        <v>298</v>
      </c>
      <c r="B70" s="2750">
        <v>20</v>
      </c>
      <c r="C70" s="2750" t="s">
        <v>217</v>
      </c>
      <c r="D70" s="2751" t="s">
        <v>48</v>
      </c>
      <c r="E70" s="2752">
        <v>67000277</v>
      </c>
      <c r="F70" s="2752">
        <v>65766449</v>
      </c>
      <c r="G70" s="2752">
        <v>65766449</v>
      </c>
      <c r="H70" s="2752">
        <v>47766449</v>
      </c>
      <c r="I70" s="2753">
        <v>47766449</v>
      </c>
    </row>
    <row r="71" spans="1:9" ht="31.5" customHeight="1" x14ac:dyDescent="0.3">
      <c r="A71" s="2749" t="s">
        <v>370</v>
      </c>
      <c r="B71" s="2750">
        <v>20</v>
      </c>
      <c r="C71" s="2750" t="s">
        <v>217</v>
      </c>
      <c r="D71" s="2751" t="s">
        <v>371</v>
      </c>
      <c r="E71" s="2752">
        <v>4000000</v>
      </c>
      <c r="F71" s="2752">
        <v>0</v>
      </c>
      <c r="G71" s="2752">
        <v>0</v>
      </c>
      <c r="H71" s="2752">
        <v>0</v>
      </c>
      <c r="I71" s="2753">
        <v>0</v>
      </c>
    </row>
    <row r="72" spans="1:9" ht="31.5" customHeight="1" x14ac:dyDescent="0.3">
      <c r="A72" s="2749" t="s">
        <v>372</v>
      </c>
      <c r="B72" s="2750">
        <v>20</v>
      </c>
      <c r="C72" s="2750" t="s">
        <v>217</v>
      </c>
      <c r="D72" s="2751" t="s">
        <v>373</v>
      </c>
      <c r="E72" s="2752">
        <v>1000000</v>
      </c>
      <c r="F72" s="2752">
        <v>0</v>
      </c>
      <c r="G72" s="2752">
        <v>0</v>
      </c>
      <c r="H72" s="2752">
        <v>0</v>
      </c>
      <c r="I72" s="2753">
        <v>0</v>
      </c>
    </row>
    <row r="73" spans="1:9" ht="31.5" customHeight="1" x14ac:dyDescent="0.3">
      <c r="A73" s="2749" t="s">
        <v>297</v>
      </c>
      <c r="B73" s="2750">
        <v>20</v>
      </c>
      <c r="C73" s="2750" t="s">
        <v>217</v>
      </c>
      <c r="D73" s="2751" t="s">
        <v>119</v>
      </c>
      <c r="E73" s="2752">
        <v>39508002</v>
      </c>
      <c r="F73" s="2752">
        <v>35295807.68</v>
      </c>
      <c r="G73" s="2752">
        <v>35295807.68</v>
      </c>
      <c r="H73" s="2752">
        <v>35295807.670000002</v>
      </c>
      <c r="I73" s="2753">
        <v>35295807.670000002</v>
      </c>
    </row>
    <row r="74" spans="1:9" ht="31.5" customHeight="1" x14ac:dyDescent="0.3">
      <c r="A74" s="2749" t="s">
        <v>296</v>
      </c>
      <c r="B74" s="2750">
        <v>20</v>
      </c>
      <c r="C74" s="2750" t="s">
        <v>217</v>
      </c>
      <c r="D74" s="2751" t="s">
        <v>120</v>
      </c>
      <c r="E74" s="2752">
        <v>31000000</v>
      </c>
      <c r="F74" s="2752">
        <v>21429568</v>
      </c>
      <c r="G74" s="2752">
        <v>21429568</v>
      </c>
      <c r="H74" s="2752">
        <v>10980911</v>
      </c>
      <c r="I74" s="2753">
        <v>10980911</v>
      </c>
    </row>
    <row r="75" spans="1:9" ht="31.5" customHeight="1" x14ac:dyDescent="0.3">
      <c r="A75" s="2749" t="s">
        <v>295</v>
      </c>
      <c r="B75" s="2750">
        <v>20</v>
      </c>
      <c r="C75" s="2750" t="s">
        <v>217</v>
      </c>
      <c r="D75" s="2751" t="s">
        <v>121</v>
      </c>
      <c r="E75" s="2752">
        <v>2500000</v>
      </c>
      <c r="F75" s="2752">
        <v>300000</v>
      </c>
      <c r="G75" s="2752">
        <v>300000</v>
      </c>
      <c r="H75" s="2752">
        <v>300000</v>
      </c>
      <c r="I75" s="2753">
        <v>300000</v>
      </c>
    </row>
    <row r="76" spans="1:9" ht="31.5" customHeight="1" x14ac:dyDescent="0.3">
      <c r="A76" s="2744" t="s">
        <v>294</v>
      </c>
      <c r="B76" s="2745"/>
      <c r="C76" s="2745"/>
      <c r="D76" s="2746" t="s">
        <v>49</v>
      </c>
      <c r="E76" s="2747">
        <f>SUM(E77:E82)</f>
        <v>813872171</v>
      </c>
      <c r="F76" s="2747">
        <f>SUM(F77:F82)</f>
        <v>808327332.39999998</v>
      </c>
      <c r="G76" s="2747">
        <f>SUM(G77:G82)</f>
        <v>708327332.39999998</v>
      </c>
      <c r="H76" s="2747">
        <f>SUM(H77:H82)</f>
        <v>468746244.84000003</v>
      </c>
      <c r="I76" s="2748">
        <f>SUM(I77:I82)</f>
        <v>468746244.84000003</v>
      </c>
    </row>
    <row r="77" spans="1:9" ht="27.75" customHeight="1" x14ac:dyDescent="0.3">
      <c r="A77" s="2749" t="s">
        <v>293</v>
      </c>
      <c r="B77" s="2750">
        <v>20</v>
      </c>
      <c r="C77" s="2750" t="s">
        <v>217</v>
      </c>
      <c r="D77" s="2751" t="s">
        <v>50</v>
      </c>
      <c r="E77" s="2752">
        <v>50000001</v>
      </c>
      <c r="F77" s="2752">
        <v>50000000</v>
      </c>
      <c r="G77" s="2752">
        <v>25000000</v>
      </c>
      <c r="H77" s="2752">
        <v>4927541.82</v>
      </c>
      <c r="I77" s="2753">
        <v>4927541.82</v>
      </c>
    </row>
    <row r="78" spans="1:9" ht="29.25" customHeight="1" x14ac:dyDescent="0.3">
      <c r="A78" s="2749" t="s">
        <v>292</v>
      </c>
      <c r="B78" s="2750">
        <v>20</v>
      </c>
      <c r="C78" s="2750" t="s">
        <v>217</v>
      </c>
      <c r="D78" s="2751" t="s">
        <v>122</v>
      </c>
      <c r="E78" s="2752">
        <v>100000002</v>
      </c>
      <c r="F78" s="2752">
        <v>100000000</v>
      </c>
      <c r="G78" s="2752">
        <v>25000000</v>
      </c>
      <c r="H78" s="2752">
        <v>4927541.82</v>
      </c>
      <c r="I78" s="2753">
        <v>4927541.82</v>
      </c>
    </row>
    <row r="79" spans="1:9" ht="30.6" customHeight="1" x14ac:dyDescent="0.3">
      <c r="A79" s="2749" t="s">
        <v>291</v>
      </c>
      <c r="B79" s="2750">
        <v>20</v>
      </c>
      <c r="C79" s="2750" t="s">
        <v>217</v>
      </c>
      <c r="D79" s="2778" t="s">
        <v>123</v>
      </c>
      <c r="E79" s="2752">
        <v>78200000</v>
      </c>
      <c r="F79" s="2752">
        <v>78200000</v>
      </c>
      <c r="G79" s="2752">
        <v>78200000</v>
      </c>
      <c r="H79" s="2752">
        <v>33210861</v>
      </c>
      <c r="I79" s="2753">
        <v>33210861</v>
      </c>
    </row>
    <row r="80" spans="1:9" ht="27.75" customHeight="1" x14ac:dyDescent="0.3">
      <c r="A80" s="2749" t="s">
        <v>290</v>
      </c>
      <c r="B80" s="2750">
        <v>20</v>
      </c>
      <c r="C80" s="2750" t="s">
        <v>217</v>
      </c>
      <c r="D80" s="2751" t="s">
        <v>124</v>
      </c>
      <c r="E80" s="2752">
        <v>164000000</v>
      </c>
      <c r="F80" s="2752">
        <v>160452702.40000001</v>
      </c>
      <c r="G80" s="2752">
        <v>160452702.40000001</v>
      </c>
      <c r="H80" s="2752">
        <v>117842985.2</v>
      </c>
      <c r="I80" s="2753">
        <v>117842985.2</v>
      </c>
    </row>
    <row r="81" spans="1:9" ht="27.75" customHeight="1" x14ac:dyDescent="0.3">
      <c r="A81" s="2749" t="s">
        <v>289</v>
      </c>
      <c r="B81" s="2750">
        <v>20</v>
      </c>
      <c r="C81" s="2750" t="s">
        <v>217</v>
      </c>
      <c r="D81" s="2751" t="s">
        <v>53</v>
      </c>
      <c r="E81" s="2752">
        <v>421672168</v>
      </c>
      <c r="F81" s="2752">
        <v>419674630</v>
      </c>
      <c r="G81" s="2752">
        <v>419674630</v>
      </c>
      <c r="H81" s="2752">
        <v>307837315</v>
      </c>
      <c r="I81" s="2753">
        <v>307837315</v>
      </c>
    </row>
    <row r="82" spans="1:9" ht="27.75" customHeight="1" thickBot="1" x14ac:dyDescent="0.35">
      <c r="A82" s="2758" t="s">
        <v>288</v>
      </c>
      <c r="B82" s="2759">
        <v>20</v>
      </c>
      <c r="C82" s="2759" t="s">
        <v>217</v>
      </c>
      <c r="D82" s="2760" t="s">
        <v>125</v>
      </c>
      <c r="E82" s="2761">
        <v>0</v>
      </c>
      <c r="F82" s="2761">
        <v>0</v>
      </c>
      <c r="G82" s="2761">
        <v>0</v>
      </c>
      <c r="H82" s="2761">
        <v>0</v>
      </c>
      <c r="I82" s="2762">
        <v>0</v>
      </c>
    </row>
    <row r="83" spans="1:9" ht="16.2" thickBot="1" x14ac:dyDescent="0.35">
      <c r="A83" s="2763"/>
      <c r="B83" s="2764"/>
      <c r="C83" s="2764"/>
      <c r="D83" s="2765"/>
      <c r="E83" s="2766"/>
      <c r="F83" s="2766"/>
      <c r="G83" s="2766"/>
      <c r="H83" s="2766"/>
      <c r="I83" s="2766"/>
    </row>
    <row r="84" spans="1:9" s="2715" customFormat="1" x14ac:dyDescent="0.3">
      <c r="A84" s="3738" t="s">
        <v>1</v>
      </c>
      <c r="B84" s="3739"/>
      <c r="C84" s="3739"/>
      <c r="D84" s="3739"/>
      <c r="E84" s="3739"/>
      <c r="F84" s="3739"/>
      <c r="G84" s="3739"/>
      <c r="H84" s="3739"/>
      <c r="I84" s="3740"/>
    </row>
    <row r="85" spans="1:9" s="2715" customFormat="1" x14ac:dyDescent="0.3">
      <c r="A85" s="3735" t="s">
        <v>95</v>
      </c>
      <c r="B85" s="3736"/>
      <c r="C85" s="3736"/>
      <c r="D85" s="3736"/>
      <c r="E85" s="3736"/>
      <c r="F85" s="3736"/>
      <c r="G85" s="3736"/>
      <c r="H85" s="3736"/>
      <c r="I85" s="3737"/>
    </row>
    <row r="86" spans="1:9" x14ac:dyDescent="0.3">
      <c r="A86" s="2718" t="s">
        <v>0</v>
      </c>
      <c r="I86" s="2717"/>
    </row>
    <row r="87" spans="1:9" ht="3.75" customHeight="1" x14ac:dyDescent="0.3">
      <c r="A87" s="2716"/>
      <c r="I87" s="2719"/>
    </row>
    <row r="88" spans="1:9" ht="15" thickBot="1" x14ac:dyDescent="0.35">
      <c r="A88" s="2716" t="s">
        <v>96</v>
      </c>
      <c r="D88" s="2713" t="s">
        <v>4</v>
      </c>
      <c r="F88" s="2714" t="str">
        <f>F54</f>
        <v>MES:</v>
      </c>
      <c r="G88" s="2714" t="str">
        <f>G7</f>
        <v>OCTUBRE</v>
      </c>
      <c r="H88" s="2714" t="str">
        <f>H54</f>
        <v xml:space="preserve">                                VIGENCIA FISCAL:      2018</v>
      </c>
      <c r="I88" s="2717"/>
    </row>
    <row r="89" spans="1:9" ht="6.75" hidden="1" customHeight="1" thickBot="1" x14ac:dyDescent="0.35">
      <c r="A89" s="2716"/>
      <c r="I89" s="2717"/>
    </row>
    <row r="90" spans="1:9" ht="15" thickBot="1" x14ac:dyDescent="0.35">
      <c r="A90" s="2770"/>
      <c r="B90" s="2771"/>
      <c r="C90" s="2771"/>
      <c r="D90" s="2772"/>
      <c r="E90" s="2773"/>
      <c r="F90" s="2773"/>
      <c r="G90" s="2773"/>
      <c r="H90" s="2773"/>
      <c r="I90" s="2774"/>
    </row>
    <row r="91" spans="1:9" ht="36" customHeight="1" thickBot="1" x14ac:dyDescent="0.35">
      <c r="A91" s="2730" t="s">
        <v>228</v>
      </c>
      <c r="B91" s="2731" t="s">
        <v>227</v>
      </c>
      <c r="C91" s="2731" t="s">
        <v>226</v>
      </c>
      <c r="D91" s="2731" t="s">
        <v>225</v>
      </c>
      <c r="E91" s="2732" t="s">
        <v>224</v>
      </c>
      <c r="F91" s="2732" t="s">
        <v>101</v>
      </c>
      <c r="G91" s="2732" t="s">
        <v>102</v>
      </c>
      <c r="H91" s="2732" t="s">
        <v>103</v>
      </c>
      <c r="I91" s="2733" t="s">
        <v>195</v>
      </c>
    </row>
    <row r="92" spans="1:9" ht="18.75" customHeight="1" x14ac:dyDescent="0.3">
      <c r="A92" s="2744" t="s">
        <v>287</v>
      </c>
      <c r="B92" s="2745"/>
      <c r="C92" s="2745"/>
      <c r="D92" s="2746" t="s">
        <v>55</v>
      </c>
      <c r="E92" s="2747">
        <f>+E94+E95+E93</f>
        <v>54491949</v>
      </c>
      <c r="F92" s="2747">
        <f>+F94+F95+F93</f>
        <v>53704697.960000001</v>
      </c>
      <c r="G92" s="2747">
        <f>+G94+G95+G93</f>
        <v>45704697.960000001</v>
      </c>
      <c r="H92" s="2747">
        <f>+H94+H95+H93</f>
        <v>31992297.960000001</v>
      </c>
      <c r="I92" s="2748">
        <f>+I94+I95+I93</f>
        <v>31992297.960000001</v>
      </c>
    </row>
    <row r="93" spans="1:9" ht="18.75" customHeight="1" x14ac:dyDescent="0.3">
      <c r="A93" s="2749" t="s">
        <v>286</v>
      </c>
      <c r="B93" s="2750">
        <v>20</v>
      </c>
      <c r="C93" s="2750" t="s">
        <v>217</v>
      </c>
      <c r="D93" s="2751" t="s">
        <v>56</v>
      </c>
      <c r="E93" s="2752">
        <v>38000000</v>
      </c>
      <c r="F93" s="2752">
        <v>38000000</v>
      </c>
      <c r="G93" s="2752">
        <v>30000000</v>
      </c>
      <c r="H93" s="2752">
        <v>16287600</v>
      </c>
      <c r="I93" s="2753">
        <v>16287600</v>
      </c>
    </row>
    <row r="94" spans="1:9" ht="18.75" customHeight="1" x14ac:dyDescent="0.3">
      <c r="A94" s="2749" t="s">
        <v>285</v>
      </c>
      <c r="B94" s="2750">
        <v>20</v>
      </c>
      <c r="C94" s="2750" t="s">
        <v>217</v>
      </c>
      <c r="D94" s="2751" t="s">
        <v>57</v>
      </c>
      <c r="E94" s="2752">
        <v>15491949</v>
      </c>
      <c r="F94" s="2752">
        <v>15491948.960000001</v>
      </c>
      <c r="G94" s="2752">
        <v>15491948.960000001</v>
      </c>
      <c r="H94" s="2752">
        <v>15491948.960000001</v>
      </c>
      <c r="I94" s="2753">
        <v>15491948.960000001</v>
      </c>
    </row>
    <row r="95" spans="1:9" ht="18.75" customHeight="1" x14ac:dyDescent="0.3">
      <c r="A95" s="2749" t="s">
        <v>284</v>
      </c>
      <c r="B95" s="2750">
        <v>20</v>
      </c>
      <c r="C95" s="2750" t="s">
        <v>217</v>
      </c>
      <c r="D95" s="2751" t="s">
        <v>126</v>
      </c>
      <c r="E95" s="2752">
        <v>1000000</v>
      </c>
      <c r="F95" s="2752">
        <v>212749</v>
      </c>
      <c r="G95" s="2752">
        <v>212749</v>
      </c>
      <c r="H95" s="2752">
        <v>212749</v>
      </c>
      <c r="I95" s="2753">
        <v>212749</v>
      </c>
    </row>
    <row r="96" spans="1:9" ht="18.75" customHeight="1" x14ac:dyDescent="0.3">
      <c r="A96" s="2744" t="s">
        <v>283</v>
      </c>
      <c r="B96" s="2745"/>
      <c r="C96" s="2745"/>
      <c r="D96" s="2746" t="s">
        <v>58</v>
      </c>
      <c r="E96" s="2747">
        <f>+E97+E98</f>
        <v>60839944</v>
      </c>
      <c r="F96" s="2747">
        <f>+F97+F98</f>
        <v>51489788</v>
      </c>
      <c r="G96" s="2747">
        <f>+G97+G98</f>
        <v>51489788</v>
      </c>
      <c r="H96" s="2747">
        <f>+H97+H98</f>
        <v>43516788</v>
      </c>
      <c r="I96" s="2747">
        <f>+I97+I98</f>
        <v>43516788</v>
      </c>
    </row>
    <row r="97" spans="1:9" ht="18.75" customHeight="1" x14ac:dyDescent="0.3">
      <c r="A97" s="2749" t="s">
        <v>362</v>
      </c>
      <c r="B97" s="2750">
        <v>20</v>
      </c>
      <c r="C97" s="2750" t="s">
        <v>217</v>
      </c>
      <c r="D97" s="2751" t="s">
        <v>363</v>
      </c>
      <c r="E97" s="2752">
        <v>774000</v>
      </c>
      <c r="F97" s="2752">
        <v>774000</v>
      </c>
      <c r="G97" s="2752">
        <v>774000</v>
      </c>
      <c r="H97" s="2752">
        <v>774000</v>
      </c>
      <c r="I97" s="2753">
        <v>774000</v>
      </c>
    </row>
    <row r="98" spans="1:9" ht="18.75" customHeight="1" x14ac:dyDescent="0.3">
      <c r="A98" s="2749" t="s">
        <v>282</v>
      </c>
      <c r="B98" s="2750">
        <v>20</v>
      </c>
      <c r="C98" s="2750" t="s">
        <v>217</v>
      </c>
      <c r="D98" s="2751" t="s">
        <v>59</v>
      </c>
      <c r="E98" s="2752">
        <v>60065944</v>
      </c>
      <c r="F98" s="2752">
        <v>50715788</v>
      </c>
      <c r="G98" s="2752">
        <v>50715788</v>
      </c>
      <c r="H98" s="2752">
        <v>42742788</v>
      </c>
      <c r="I98" s="2753">
        <v>42742788</v>
      </c>
    </row>
    <row r="99" spans="1:9" ht="18.75" customHeight="1" x14ac:dyDescent="0.3">
      <c r="A99" s="2744" t="s">
        <v>281</v>
      </c>
      <c r="B99" s="2745"/>
      <c r="C99" s="2745"/>
      <c r="D99" s="2746" t="s">
        <v>60</v>
      </c>
      <c r="E99" s="2747">
        <f>SUM(E100:E103)</f>
        <v>439500001</v>
      </c>
      <c r="F99" s="2747">
        <f>SUM(F100:F103)</f>
        <v>439500000.14999998</v>
      </c>
      <c r="G99" s="2747">
        <f>SUM(G100:G103)</f>
        <v>337194457.98000002</v>
      </c>
      <c r="H99" s="2747">
        <f>SUM(H100:H103)</f>
        <v>337194457.98000002</v>
      </c>
      <c r="I99" s="2748">
        <f>SUM(I100:I103)</f>
        <v>337194457.98000002</v>
      </c>
    </row>
    <row r="100" spans="1:9" ht="18.75" customHeight="1" x14ac:dyDescent="0.3">
      <c r="A100" s="2749" t="s">
        <v>280</v>
      </c>
      <c r="B100" s="2750">
        <v>20</v>
      </c>
      <c r="C100" s="2750" t="s">
        <v>217</v>
      </c>
      <c r="D100" s="2751" t="s">
        <v>127</v>
      </c>
      <c r="E100" s="2752">
        <v>5000000</v>
      </c>
      <c r="F100" s="2752">
        <v>5000000</v>
      </c>
      <c r="G100" s="2752">
        <v>2174601</v>
      </c>
      <c r="H100" s="2752">
        <v>2174601</v>
      </c>
      <c r="I100" s="2753">
        <v>2174601</v>
      </c>
    </row>
    <row r="101" spans="1:9" ht="18.75" customHeight="1" x14ac:dyDescent="0.3">
      <c r="A101" s="2749" t="s">
        <v>279</v>
      </c>
      <c r="B101" s="2750">
        <v>20</v>
      </c>
      <c r="C101" s="2750" t="s">
        <v>217</v>
      </c>
      <c r="D101" s="2751" t="s">
        <v>128</v>
      </c>
      <c r="E101" s="2752">
        <v>358500000</v>
      </c>
      <c r="F101" s="2752">
        <v>358500000</v>
      </c>
      <c r="G101" s="2752">
        <v>281298440</v>
      </c>
      <c r="H101" s="2752">
        <v>281298440</v>
      </c>
      <c r="I101" s="2753">
        <v>281298440</v>
      </c>
    </row>
    <row r="102" spans="1:9" ht="18.75" customHeight="1" x14ac:dyDescent="0.3">
      <c r="A102" s="2749" t="s">
        <v>278</v>
      </c>
      <c r="B102" s="2750">
        <v>20</v>
      </c>
      <c r="C102" s="2750" t="s">
        <v>217</v>
      </c>
      <c r="D102" s="2751" t="s">
        <v>129</v>
      </c>
      <c r="E102" s="2752">
        <v>16000000</v>
      </c>
      <c r="F102" s="2752">
        <v>15999999.15</v>
      </c>
      <c r="G102" s="2752">
        <v>9126448.9800000004</v>
      </c>
      <c r="H102" s="2752">
        <v>9126448.9800000004</v>
      </c>
      <c r="I102" s="2753">
        <v>9126448.9800000004</v>
      </c>
    </row>
    <row r="103" spans="1:9" ht="18.75" customHeight="1" x14ac:dyDescent="0.3">
      <c r="A103" s="2749" t="s">
        <v>277</v>
      </c>
      <c r="B103" s="2750">
        <v>20</v>
      </c>
      <c r="C103" s="2750" t="s">
        <v>217</v>
      </c>
      <c r="D103" s="2751" t="s">
        <v>61</v>
      </c>
      <c r="E103" s="2752">
        <v>60000001</v>
      </c>
      <c r="F103" s="2752">
        <v>60000001</v>
      </c>
      <c r="G103" s="2752">
        <v>44594968</v>
      </c>
      <c r="H103" s="2752">
        <v>44594968</v>
      </c>
      <c r="I103" s="2753">
        <v>44594968</v>
      </c>
    </row>
    <row r="104" spans="1:9" ht="18.75" customHeight="1" x14ac:dyDescent="0.3">
      <c r="A104" s="2744" t="s">
        <v>276</v>
      </c>
      <c r="B104" s="2745"/>
      <c r="C104" s="2745"/>
      <c r="D104" s="2746" t="s">
        <v>62</v>
      </c>
      <c r="E104" s="2747">
        <f>SUM(E105:E107)</f>
        <v>1748357376</v>
      </c>
      <c r="F104" s="2747">
        <f>SUM(F105:F107)</f>
        <v>1748357376</v>
      </c>
      <c r="G104" s="2747">
        <f>SUM(G105:G107)</f>
        <v>1748357376</v>
      </c>
      <c r="H104" s="2747">
        <f>SUM(H105:H107)</f>
        <v>1748357375</v>
      </c>
      <c r="I104" s="2748">
        <f>SUM(I105:I107)</f>
        <v>1748357375</v>
      </c>
    </row>
    <row r="105" spans="1:9" ht="18.75" customHeight="1" x14ac:dyDescent="0.3">
      <c r="A105" s="2749" t="s">
        <v>275</v>
      </c>
      <c r="B105" s="2750">
        <v>20</v>
      </c>
      <c r="C105" s="2750" t="s">
        <v>217</v>
      </c>
      <c r="D105" s="2751" t="s">
        <v>130</v>
      </c>
      <c r="E105" s="2752">
        <v>88086082</v>
      </c>
      <c r="F105" s="2752">
        <v>88086082</v>
      </c>
      <c r="G105" s="2752">
        <v>88086082</v>
      </c>
      <c r="H105" s="2752">
        <v>88086082</v>
      </c>
      <c r="I105" s="2753">
        <v>88086082</v>
      </c>
    </row>
    <row r="106" spans="1:9" ht="18.75" customHeight="1" x14ac:dyDescent="0.3">
      <c r="A106" s="2749" t="s">
        <v>274</v>
      </c>
      <c r="B106" s="2750">
        <v>20</v>
      </c>
      <c r="C106" s="2750" t="s">
        <v>217</v>
      </c>
      <c r="D106" s="2751" t="s">
        <v>131</v>
      </c>
      <c r="E106" s="2752">
        <v>253065719</v>
      </c>
      <c r="F106" s="2754">
        <v>253065719</v>
      </c>
      <c r="G106" s="2752">
        <v>253065719</v>
      </c>
      <c r="H106" s="2752">
        <v>253065718</v>
      </c>
      <c r="I106" s="2753">
        <v>253065718</v>
      </c>
    </row>
    <row r="107" spans="1:9" ht="18.75" customHeight="1" x14ac:dyDescent="0.3">
      <c r="A107" s="2749" t="s">
        <v>273</v>
      </c>
      <c r="B107" s="2750">
        <v>20</v>
      </c>
      <c r="C107" s="2750" t="s">
        <v>217</v>
      </c>
      <c r="D107" s="2751" t="s">
        <v>132</v>
      </c>
      <c r="E107" s="2752">
        <v>1407205575</v>
      </c>
      <c r="F107" s="2752">
        <v>1407205575</v>
      </c>
      <c r="G107" s="2752">
        <v>1407205575</v>
      </c>
      <c r="H107" s="2752">
        <v>1407205575</v>
      </c>
      <c r="I107" s="2753">
        <v>1407205575</v>
      </c>
    </row>
    <row r="108" spans="1:9" ht="18.75" customHeight="1" x14ac:dyDescent="0.3">
      <c r="A108" s="2744" t="s">
        <v>272</v>
      </c>
      <c r="B108" s="2745"/>
      <c r="C108" s="2745"/>
      <c r="D108" s="2746" t="s">
        <v>133</v>
      </c>
      <c r="E108" s="2747">
        <f>+E109</f>
        <v>5442514052</v>
      </c>
      <c r="F108" s="2747">
        <f>+F109</f>
        <v>5442514052</v>
      </c>
      <c r="G108" s="2747">
        <f>+G109</f>
        <v>5395736278</v>
      </c>
      <c r="H108" s="2747">
        <f>+H109</f>
        <v>4444847510</v>
      </c>
      <c r="I108" s="2748">
        <f>+I109</f>
        <v>4444847510</v>
      </c>
    </row>
    <row r="109" spans="1:9" ht="18.75" customHeight="1" x14ac:dyDescent="0.3">
      <c r="A109" s="2749" t="s">
        <v>271</v>
      </c>
      <c r="B109" s="2750">
        <v>20</v>
      </c>
      <c r="C109" s="2750" t="s">
        <v>217</v>
      </c>
      <c r="D109" s="2751" t="s">
        <v>134</v>
      </c>
      <c r="E109" s="2752">
        <v>5442514052</v>
      </c>
      <c r="F109" s="2752">
        <v>5442514052</v>
      </c>
      <c r="G109" s="2752">
        <v>5395736278</v>
      </c>
      <c r="H109" s="2752">
        <v>4444847510</v>
      </c>
      <c r="I109" s="2753">
        <v>4444847510</v>
      </c>
    </row>
    <row r="110" spans="1:9" ht="18.75" customHeight="1" x14ac:dyDescent="0.3">
      <c r="A110" s="2744" t="s">
        <v>270</v>
      </c>
      <c r="B110" s="2745"/>
      <c r="C110" s="2745"/>
      <c r="D110" s="2746" t="s">
        <v>135</v>
      </c>
      <c r="E110" s="2747">
        <f>+E111+E112</f>
        <v>0</v>
      </c>
      <c r="F110" s="2747">
        <f>+F111+F112</f>
        <v>0</v>
      </c>
      <c r="G110" s="2747">
        <f>+G111+G112</f>
        <v>0</v>
      </c>
      <c r="H110" s="2747">
        <f>+H111+H112</f>
        <v>0</v>
      </c>
      <c r="I110" s="2748">
        <f>+I111+I112</f>
        <v>0</v>
      </c>
    </row>
    <row r="111" spans="1:9" ht="18.75" customHeight="1" x14ac:dyDescent="0.3">
      <c r="A111" s="2749" t="s">
        <v>269</v>
      </c>
      <c r="B111" s="2750">
        <v>20</v>
      </c>
      <c r="C111" s="2750" t="s">
        <v>217</v>
      </c>
      <c r="D111" s="2751" t="s">
        <v>136</v>
      </c>
      <c r="E111" s="2752">
        <v>0</v>
      </c>
      <c r="F111" s="2752">
        <v>0</v>
      </c>
      <c r="G111" s="2752">
        <v>0</v>
      </c>
      <c r="H111" s="2752">
        <v>0</v>
      </c>
      <c r="I111" s="2753">
        <v>0</v>
      </c>
    </row>
    <row r="112" spans="1:9" ht="18.75" customHeight="1" x14ac:dyDescent="0.3">
      <c r="A112" s="2749" t="s">
        <v>268</v>
      </c>
      <c r="B112" s="2750">
        <v>20</v>
      </c>
      <c r="C112" s="2750" t="s">
        <v>217</v>
      </c>
      <c r="D112" s="2751" t="s">
        <v>137</v>
      </c>
      <c r="E112" s="2752">
        <v>0</v>
      </c>
      <c r="F112" s="2752">
        <v>0</v>
      </c>
      <c r="G112" s="2752">
        <v>0</v>
      </c>
      <c r="H112" s="2752">
        <v>0</v>
      </c>
      <c r="I112" s="2753">
        <v>0</v>
      </c>
    </row>
    <row r="113" spans="1:9" ht="18.75" customHeight="1" x14ac:dyDescent="0.3">
      <c r="A113" s="2749" t="s">
        <v>267</v>
      </c>
      <c r="B113" s="2750">
        <v>20</v>
      </c>
      <c r="C113" s="2750" t="s">
        <v>217</v>
      </c>
      <c r="D113" s="2746" t="s">
        <v>63</v>
      </c>
      <c r="E113" s="2747">
        <v>5000000</v>
      </c>
      <c r="F113" s="2747">
        <v>2500000</v>
      </c>
      <c r="G113" s="2747">
        <v>160000</v>
      </c>
      <c r="H113" s="2747">
        <v>160000</v>
      </c>
      <c r="I113" s="2748">
        <v>160000</v>
      </c>
    </row>
    <row r="114" spans="1:9" ht="18.75" customHeight="1" x14ac:dyDescent="0.3">
      <c r="A114" s="2744" t="s">
        <v>266</v>
      </c>
      <c r="B114" s="2745"/>
      <c r="C114" s="2745"/>
      <c r="D114" s="2746" t="s">
        <v>138</v>
      </c>
      <c r="E114" s="2747">
        <f>+E115</f>
        <v>111465000</v>
      </c>
      <c r="F114" s="2747">
        <f>+F115</f>
        <v>101302400</v>
      </c>
      <c r="G114" s="2747">
        <f>+G115</f>
        <v>101302400</v>
      </c>
      <c r="H114" s="2747">
        <f>+H115</f>
        <v>14548679</v>
      </c>
      <c r="I114" s="2748">
        <f>+I115</f>
        <v>14548679</v>
      </c>
    </row>
    <row r="115" spans="1:9" ht="18.75" customHeight="1" x14ac:dyDescent="0.3">
      <c r="A115" s="2749" t="s">
        <v>265</v>
      </c>
      <c r="B115" s="2750">
        <v>20</v>
      </c>
      <c r="C115" s="2750" t="s">
        <v>217</v>
      </c>
      <c r="D115" s="2751" t="s">
        <v>65</v>
      </c>
      <c r="E115" s="2752">
        <v>111465000</v>
      </c>
      <c r="F115" s="2752">
        <v>101302400</v>
      </c>
      <c r="G115" s="2752">
        <v>101302400</v>
      </c>
      <c r="H115" s="2752">
        <v>14548679</v>
      </c>
      <c r="I115" s="2753">
        <v>14548679</v>
      </c>
    </row>
    <row r="116" spans="1:9" ht="18.75" customHeight="1" x14ac:dyDescent="0.3">
      <c r="A116" s="2744" t="s">
        <v>264</v>
      </c>
      <c r="B116" s="2745"/>
      <c r="C116" s="2745"/>
      <c r="D116" s="2746" t="s">
        <v>66</v>
      </c>
      <c r="E116" s="2747">
        <f>+E117</f>
        <v>1189420347</v>
      </c>
      <c r="F116" s="2747">
        <f>+F117</f>
        <v>1189420347</v>
      </c>
      <c r="G116" s="2747">
        <f>+G117</f>
        <v>1092366532</v>
      </c>
      <c r="H116" s="2747">
        <f>+H117</f>
        <v>930500147</v>
      </c>
      <c r="I116" s="2748">
        <f>+I117</f>
        <v>930500147</v>
      </c>
    </row>
    <row r="117" spans="1:9" ht="18.75" customHeight="1" x14ac:dyDescent="0.3">
      <c r="A117" s="2749" t="s">
        <v>263</v>
      </c>
      <c r="B117" s="2750">
        <v>20</v>
      </c>
      <c r="C117" s="2750" t="s">
        <v>217</v>
      </c>
      <c r="D117" s="2751" t="s">
        <v>66</v>
      </c>
      <c r="E117" s="2752">
        <v>1189420347</v>
      </c>
      <c r="F117" s="2752">
        <v>1189420347</v>
      </c>
      <c r="G117" s="2752">
        <v>1092366532</v>
      </c>
      <c r="H117" s="2752">
        <v>930500147</v>
      </c>
      <c r="I117" s="2753">
        <v>930500147</v>
      </c>
    </row>
    <row r="118" spans="1:9" ht="18.75" customHeight="1" x14ac:dyDescent="0.3">
      <c r="A118" s="2744">
        <v>3</v>
      </c>
      <c r="B118" s="2745"/>
      <c r="C118" s="2745"/>
      <c r="D118" s="2746" t="s">
        <v>67</v>
      </c>
      <c r="E118" s="2747">
        <f>+E119+E122</f>
        <v>11739402503</v>
      </c>
      <c r="F118" s="2747">
        <f>+F119+F122</f>
        <v>5491292809.5900002</v>
      </c>
      <c r="G118" s="2747">
        <f>+G119+G122</f>
        <v>5241655433.5900002</v>
      </c>
      <c r="H118" s="2747">
        <f>+H119+H122</f>
        <v>4675345433.5900002</v>
      </c>
      <c r="I118" s="2748">
        <f>+I119+I122</f>
        <v>4675345433.5900002</v>
      </c>
    </row>
    <row r="119" spans="1:9" ht="18.75" customHeight="1" x14ac:dyDescent="0.3">
      <c r="A119" s="2744" t="s">
        <v>262</v>
      </c>
      <c r="B119" s="2745"/>
      <c r="C119" s="2745"/>
      <c r="D119" s="2746" t="s">
        <v>140</v>
      </c>
      <c r="E119" s="2747">
        <f t="shared" ref="E119:I120" si="1">+E120</f>
        <v>3471400000</v>
      </c>
      <c r="F119" s="2747">
        <f t="shared" si="1"/>
        <v>13123356.42</v>
      </c>
      <c r="G119" s="2747">
        <f t="shared" si="1"/>
        <v>13123356.42</v>
      </c>
      <c r="H119" s="2747">
        <f t="shared" si="1"/>
        <v>13123356.42</v>
      </c>
      <c r="I119" s="2748">
        <f t="shared" si="1"/>
        <v>13123356.42</v>
      </c>
    </row>
    <row r="120" spans="1:9" ht="18.75" customHeight="1" x14ac:dyDescent="0.3">
      <c r="A120" s="2744" t="s">
        <v>261</v>
      </c>
      <c r="B120" s="2745"/>
      <c r="C120" s="2745"/>
      <c r="D120" s="2746" t="s">
        <v>141</v>
      </c>
      <c r="E120" s="2747">
        <f t="shared" si="1"/>
        <v>3471400000</v>
      </c>
      <c r="F120" s="2747">
        <f t="shared" si="1"/>
        <v>13123356.42</v>
      </c>
      <c r="G120" s="2747">
        <f t="shared" si="1"/>
        <v>13123356.42</v>
      </c>
      <c r="H120" s="2747">
        <f t="shared" si="1"/>
        <v>13123356.42</v>
      </c>
      <c r="I120" s="2748">
        <f t="shared" si="1"/>
        <v>13123356.42</v>
      </c>
    </row>
    <row r="121" spans="1:9" ht="18.75" customHeight="1" x14ac:dyDescent="0.3">
      <c r="A121" s="2749" t="s">
        <v>260</v>
      </c>
      <c r="B121" s="2750">
        <v>20</v>
      </c>
      <c r="C121" s="2750" t="s">
        <v>217</v>
      </c>
      <c r="D121" s="2751" t="s">
        <v>142</v>
      </c>
      <c r="E121" s="2752">
        <v>3471400000</v>
      </c>
      <c r="F121" s="2752">
        <v>13123356.42</v>
      </c>
      <c r="G121" s="2752">
        <v>13123356.42</v>
      </c>
      <c r="H121" s="2752">
        <v>13123356.42</v>
      </c>
      <c r="I121" s="2753">
        <v>13123356.42</v>
      </c>
    </row>
    <row r="122" spans="1:9" ht="18.75" customHeight="1" thickBot="1" x14ac:dyDescent="0.35">
      <c r="A122" s="2779" t="s">
        <v>259</v>
      </c>
      <c r="B122" s="2780"/>
      <c r="C122" s="2780"/>
      <c r="D122" s="2781" t="s">
        <v>68</v>
      </c>
      <c r="E122" s="2782">
        <f>+E133</f>
        <v>8268002503</v>
      </c>
      <c r="F122" s="2782">
        <f>+F133</f>
        <v>5478169453.1700001</v>
      </c>
      <c r="G122" s="2782">
        <f>+G133</f>
        <v>5228532077.1700001</v>
      </c>
      <c r="H122" s="2782">
        <f>+H133</f>
        <v>4662222077.1700001</v>
      </c>
      <c r="I122" s="2783">
        <f>+I133</f>
        <v>4662222077.1700001</v>
      </c>
    </row>
    <row r="123" spans="1:9" ht="16.2" thickBot="1" x14ac:dyDescent="0.35">
      <c r="A123" s="2763"/>
      <c r="B123" s="2764"/>
      <c r="C123" s="2764"/>
      <c r="D123" s="2765"/>
      <c r="E123" s="2767"/>
      <c r="F123" s="2767"/>
      <c r="G123" s="2767"/>
      <c r="H123" s="2767"/>
      <c r="I123" s="2767"/>
    </row>
    <row r="124" spans="1:9" s="2715" customFormat="1" x14ac:dyDescent="0.3">
      <c r="A124" s="3738" t="s">
        <v>1</v>
      </c>
      <c r="B124" s="3739"/>
      <c r="C124" s="3739"/>
      <c r="D124" s="3739"/>
      <c r="E124" s="3739"/>
      <c r="F124" s="3739"/>
      <c r="G124" s="3739"/>
      <c r="H124" s="3739"/>
      <c r="I124" s="3740"/>
    </row>
    <row r="125" spans="1:9" s="2715" customFormat="1" ht="12" customHeight="1" x14ac:dyDescent="0.3">
      <c r="A125" s="3735" t="s">
        <v>95</v>
      </c>
      <c r="B125" s="3736"/>
      <c r="C125" s="3736"/>
      <c r="D125" s="3736"/>
      <c r="E125" s="3736"/>
      <c r="F125" s="3736"/>
      <c r="G125" s="3736"/>
      <c r="H125" s="3736"/>
      <c r="I125" s="3737"/>
    </row>
    <row r="126" spans="1:9" ht="3" hidden="1" customHeight="1" x14ac:dyDescent="0.3">
      <c r="A126" s="2716"/>
      <c r="I126" s="2717"/>
    </row>
    <row r="127" spans="1:9" ht="14.25" customHeight="1" x14ac:dyDescent="0.3">
      <c r="A127" s="2718" t="s">
        <v>0</v>
      </c>
      <c r="I127" s="2717"/>
    </row>
    <row r="128" spans="1:9" ht="9.75" hidden="1" customHeight="1" x14ac:dyDescent="0.3">
      <c r="A128" s="2716"/>
      <c r="I128" s="2719"/>
    </row>
    <row r="129" spans="1:10" x14ac:dyDescent="0.3">
      <c r="A129" s="2716" t="s">
        <v>96</v>
      </c>
      <c r="D129" s="2713" t="s">
        <v>4</v>
      </c>
      <c r="F129" s="2714" t="str">
        <f>F88</f>
        <v>MES:</v>
      </c>
      <c r="G129" s="2714" t="str">
        <f>G7</f>
        <v>OCTUBRE</v>
      </c>
      <c r="H129" s="2714" t="str">
        <f>H88:I88</f>
        <v xml:space="preserve">                                VIGENCIA FISCAL:      2018</v>
      </c>
      <c r="I129" s="2717"/>
    </row>
    <row r="130" spans="1:10" ht="1.5" customHeight="1" thickBot="1" x14ac:dyDescent="0.35">
      <c r="A130" s="2716"/>
      <c r="I130" s="2717"/>
    </row>
    <row r="131" spans="1:10" ht="15" thickBot="1" x14ac:dyDescent="0.35">
      <c r="A131" s="2770"/>
      <c r="B131" s="2771"/>
      <c r="C131" s="2771"/>
      <c r="D131" s="2772"/>
      <c r="E131" s="2773"/>
      <c r="F131" s="2773"/>
      <c r="G131" s="2773"/>
      <c r="H131" s="2773"/>
      <c r="I131" s="2774"/>
    </row>
    <row r="132" spans="1:10" ht="27" customHeight="1" thickBot="1" x14ac:dyDescent="0.35">
      <c r="A132" s="2730" t="s">
        <v>228</v>
      </c>
      <c r="B132" s="2731" t="s">
        <v>227</v>
      </c>
      <c r="C132" s="2731" t="s">
        <v>226</v>
      </c>
      <c r="D132" s="2731" t="s">
        <v>225</v>
      </c>
      <c r="E132" s="2732" t="s">
        <v>224</v>
      </c>
      <c r="F132" s="2732" t="s">
        <v>101</v>
      </c>
      <c r="G132" s="2732" t="s">
        <v>102</v>
      </c>
      <c r="H132" s="2732" t="s">
        <v>103</v>
      </c>
      <c r="I132" s="2733" t="s">
        <v>195</v>
      </c>
    </row>
    <row r="133" spans="1:10" ht="15.6" x14ac:dyDescent="0.3">
      <c r="A133" s="2744" t="s">
        <v>258</v>
      </c>
      <c r="B133" s="2745"/>
      <c r="C133" s="2745"/>
      <c r="D133" s="2741" t="s">
        <v>69</v>
      </c>
      <c r="E133" s="2784">
        <f>+E134+E135</f>
        <v>8268002503</v>
      </c>
      <c r="F133" s="2784">
        <f>+F134+F135</f>
        <v>5478169453.1700001</v>
      </c>
      <c r="G133" s="2784">
        <f>+G134+G135</f>
        <v>5228532077.1700001</v>
      </c>
      <c r="H133" s="2784">
        <f>+H134+H135</f>
        <v>4662222077.1700001</v>
      </c>
      <c r="I133" s="2785">
        <f>+I134+I135</f>
        <v>4662222077.1700001</v>
      </c>
    </row>
    <row r="134" spans="1:10" ht="15.6" x14ac:dyDescent="0.3">
      <c r="A134" s="2749" t="s">
        <v>257</v>
      </c>
      <c r="B134" s="2750">
        <v>10</v>
      </c>
      <c r="C134" s="2750" t="s">
        <v>148</v>
      </c>
      <c r="D134" s="2786" t="s">
        <v>69</v>
      </c>
      <c r="E134" s="2787">
        <f t="shared" ref="E134:I135" si="2">+E136+E138</f>
        <v>1741080189</v>
      </c>
      <c r="F134" s="2787">
        <f t="shared" si="2"/>
        <v>1306774900</v>
      </c>
      <c r="G134" s="2787">
        <f t="shared" si="2"/>
        <v>1200000000</v>
      </c>
      <c r="H134" s="2787">
        <f t="shared" si="2"/>
        <v>1200000000</v>
      </c>
      <c r="I134" s="2788">
        <f t="shared" si="2"/>
        <v>1200000000</v>
      </c>
    </row>
    <row r="135" spans="1:10" ht="15.6" x14ac:dyDescent="0.3">
      <c r="A135" s="2749" t="s">
        <v>257</v>
      </c>
      <c r="B135" s="2750">
        <v>20</v>
      </c>
      <c r="C135" s="2750" t="s">
        <v>217</v>
      </c>
      <c r="D135" s="2751" t="s">
        <v>69</v>
      </c>
      <c r="E135" s="2789">
        <f t="shared" si="2"/>
        <v>6526922314</v>
      </c>
      <c r="F135" s="2789">
        <f t="shared" si="2"/>
        <v>4171394553.1700001</v>
      </c>
      <c r="G135" s="2789">
        <f t="shared" si="2"/>
        <v>4028532077.1700001</v>
      </c>
      <c r="H135" s="2789">
        <f t="shared" si="2"/>
        <v>3462222077.1700001</v>
      </c>
      <c r="I135" s="2790">
        <f t="shared" si="2"/>
        <v>3462222077.1700001</v>
      </c>
    </row>
    <row r="136" spans="1:10" ht="15.6" x14ac:dyDescent="0.3">
      <c r="A136" s="2749" t="s">
        <v>256</v>
      </c>
      <c r="B136" s="2750">
        <v>10</v>
      </c>
      <c r="C136" s="2791" t="s">
        <v>148</v>
      </c>
      <c r="D136" s="2751" t="s">
        <v>143</v>
      </c>
      <c r="E136" s="2789">
        <v>541080189</v>
      </c>
      <c r="F136" s="2789">
        <v>106774900</v>
      </c>
      <c r="G136" s="2789">
        <v>0</v>
      </c>
      <c r="H136" s="2789">
        <v>0</v>
      </c>
      <c r="I136" s="2790">
        <v>0</v>
      </c>
    </row>
    <row r="137" spans="1:10" ht="15.6" x14ac:dyDescent="0.3">
      <c r="A137" s="2749" t="s">
        <v>255</v>
      </c>
      <c r="B137" s="2750">
        <v>20</v>
      </c>
      <c r="C137" s="2750" t="s">
        <v>217</v>
      </c>
      <c r="D137" s="2751" t="s">
        <v>144</v>
      </c>
      <c r="E137" s="2789">
        <v>1526922314</v>
      </c>
      <c r="F137" s="2789">
        <v>777826520</v>
      </c>
      <c r="G137" s="2789">
        <v>734964044</v>
      </c>
      <c r="H137" s="2789">
        <v>734964044</v>
      </c>
      <c r="I137" s="2790">
        <v>734964044</v>
      </c>
    </row>
    <row r="138" spans="1:10" ht="15.6" x14ac:dyDescent="0.3">
      <c r="A138" s="2749" t="s">
        <v>254</v>
      </c>
      <c r="B138" s="2750">
        <v>10</v>
      </c>
      <c r="C138" s="2791" t="s">
        <v>148</v>
      </c>
      <c r="D138" s="2751" t="s">
        <v>70</v>
      </c>
      <c r="E138" s="2789">
        <v>1200000000</v>
      </c>
      <c r="F138" s="2789">
        <v>1200000000</v>
      </c>
      <c r="G138" s="2789">
        <v>1200000000</v>
      </c>
      <c r="H138" s="2789">
        <v>1200000000</v>
      </c>
      <c r="I138" s="2790">
        <v>1200000000</v>
      </c>
    </row>
    <row r="139" spans="1:10" ht="16.2" thickBot="1" x14ac:dyDescent="0.35">
      <c r="A139" s="2792" t="s">
        <v>254</v>
      </c>
      <c r="B139" s="2791">
        <v>20</v>
      </c>
      <c r="C139" s="2750" t="s">
        <v>217</v>
      </c>
      <c r="D139" s="2786" t="s">
        <v>70</v>
      </c>
      <c r="E139" s="2787">
        <v>5000000000</v>
      </c>
      <c r="F139" s="2787">
        <v>3393568033.1700001</v>
      </c>
      <c r="G139" s="2787">
        <v>3293568033.1700001</v>
      </c>
      <c r="H139" s="2787">
        <v>2727258033.1700001</v>
      </c>
      <c r="I139" s="2788">
        <v>2727258033.1700001</v>
      </c>
    </row>
    <row r="140" spans="1:10" ht="16.5" customHeight="1" thickBot="1" x14ac:dyDescent="0.35">
      <c r="A140" s="2734" t="s">
        <v>145</v>
      </c>
      <c r="B140" s="2735"/>
      <c r="C140" s="2735"/>
      <c r="D140" s="2793" t="s">
        <v>146</v>
      </c>
      <c r="E140" s="2737">
        <f>+E141</f>
        <v>666693528550</v>
      </c>
      <c r="F140" s="2737">
        <f t="shared" ref="F140:I142" si="3">+F141</f>
        <v>497313883001.75</v>
      </c>
      <c r="G140" s="2737">
        <f t="shared" si="3"/>
        <v>497313883001.75</v>
      </c>
      <c r="H140" s="2737">
        <f t="shared" si="3"/>
        <v>497313883000.75</v>
      </c>
      <c r="I140" s="2738">
        <f t="shared" si="3"/>
        <v>497313883000.75</v>
      </c>
    </row>
    <row r="141" spans="1:10" ht="15.6" x14ac:dyDescent="0.3">
      <c r="A141" s="2739">
        <v>7</v>
      </c>
      <c r="B141" s="2740"/>
      <c r="C141" s="2740"/>
      <c r="D141" s="2741" t="s">
        <v>146</v>
      </c>
      <c r="E141" s="2784">
        <f>+E142</f>
        <v>666693528550</v>
      </c>
      <c r="F141" s="2784">
        <f t="shared" si="3"/>
        <v>497313883001.75</v>
      </c>
      <c r="G141" s="2784">
        <f t="shared" si="3"/>
        <v>497313883001.75</v>
      </c>
      <c r="H141" s="2784">
        <f t="shared" si="3"/>
        <v>497313883000.75</v>
      </c>
      <c r="I141" s="2785">
        <f t="shared" si="3"/>
        <v>497313883000.75</v>
      </c>
    </row>
    <row r="142" spans="1:10" ht="15.6" x14ac:dyDescent="0.3">
      <c r="A142" s="2744" t="s">
        <v>253</v>
      </c>
      <c r="B142" s="2745"/>
      <c r="C142" s="2745"/>
      <c r="D142" s="2746" t="s">
        <v>147</v>
      </c>
      <c r="E142" s="2794">
        <f>+E143</f>
        <v>666693528550</v>
      </c>
      <c r="F142" s="2794">
        <f t="shared" si="3"/>
        <v>497313883001.75</v>
      </c>
      <c r="G142" s="2794">
        <f t="shared" si="3"/>
        <v>497313883001.75</v>
      </c>
      <c r="H142" s="2794">
        <f t="shared" si="3"/>
        <v>497313883000.75</v>
      </c>
      <c r="I142" s="2795">
        <f t="shared" si="3"/>
        <v>497313883000.75</v>
      </c>
    </row>
    <row r="143" spans="1:10" ht="16.5" customHeight="1" thickBot="1" x14ac:dyDescent="0.35">
      <c r="A143" s="2758" t="s">
        <v>252</v>
      </c>
      <c r="B143" s="2759">
        <v>11</v>
      </c>
      <c r="C143" s="2759" t="s">
        <v>148</v>
      </c>
      <c r="D143" s="2760" t="s">
        <v>148</v>
      </c>
      <c r="E143" s="2796">
        <v>666693528550</v>
      </c>
      <c r="F143" s="2796">
        <v>497313883001.75</v>
      </c>
      <c r="G143" s="2796">
        <v>497313883001.75</v>
      </c>
      <c r="H143" s="2796">
        <v>497313883000.75</v>
      </c>
      <c r="I143" s="2797">
        <v>497313883000.75</v>
      </c>
      <c r="J143" s="2798"/>
    </row>
    <row r="144" spans="1:10" ht="18.600000000000001" customHeight="1" thickBot="1" x14ac:dyDescent="0.35">
      <c r="A144" s="2734" t="s">
        <v>71</v>
      </c>
      <c r="B144" s="2735"/>
      <c r="C144" s="2735"/>
      <c r="D144" s="2793" t="s">
        <v>72</v>
      </c>
      <c r="E144" s="2737">
        <f>+E145+E178+E182+E195</f>
        <v>1416964091635</v>
      </c>
      <c r="F144" s="2737">
        <f>+F145+F178+F182+F195</f>
        <v>1368474749416.5098</v>
      </c>
      <c r="G144" s="2737">
        <f>+G145+G178+G182+G195</f>
        <v>1321321340738.8799</v>
      </c>
      <c r="H144" s="2737">
        <f>+H145+H178+H182+H195</f>
        <v>112734487054.32001</v>
      </c>
      <c r="I144" s="2738">
        <f>+I145+I178+I182+I195</f>
        <v>112734487054.32001</v>
      </c>
    </row>
    <row r="145" spans="1:185" ht="21.75" customHeight="1" x14ac:dyDescent="0.3">
      <c r="A145" s="2739">
        <v>2401</v>
      </c>
      <c r="B145" s="2740"/>
      <c r="C145" s="2740"/>
      <c r="D145" s="2741" t="s">
        <v>149</v>
      </c>
      <c r="E145" s="2747">
        <f>+E146</f>
        <v>1215760244384</v>
      </c>
      <c r="F145" s="2747">
        <f>+F146</f>
        <v>1171002470029.3398</v>
      </c>
      <c r="G145" s="2747">
        <f>+G146</f>
        <v>1132584103179.3398</v>
      </c>
      <c r="H145" s="2747">
        <f>+H146</f>
        <v>3775363389.96</v>
      </c>
      <c r="I145" s="2748">
        <f>+I146</f>
        <v>3775363389.96</v>
      </c>
    </row>
    <row r="146" spans="1:185" ht="15.6" x14ac:dyDescent="0.3">
      <c r="A146" s="2744" t="s">
        <v>251</v>
      </c>
      <c r="B146" s="2745"/>
      <c r="C146" s="2745"/>
      <c r="D146" s="2746" t="s">
        <v>73</v>
      </c>
      <c r="E146" s="2747">
        <f>+E147+E148+E149+E150+E151+E152+E153+E154+E155+E156+E166+E167+E168+E169+E170+E171+E172+E173+E174+E175+E176+E177</f>
        <v>1215760244384</v>
      </c>
      <c r="F146" s="2747">
        <f>+F147+F148+F149+F150+F151+F152+F153+F154+F155+F156+F166+F167+F168+F169+F170+F171+F172+F173+F174+F175+F176+F177</f>
        <v>1171002470029.3398</v>
      </c>
      <c r="G146" s="2747">
        <f>+G147+G148+G149+G150+G151+G152+G153+G154+G155+G156+G166+G167+G168+G169+G170+G171+G172+G173+G174+G175+G176+G177</f>
        <v>1132584103179.3398</v>
      </c>
      <c r="H146" s="2747">
        <f>+H147+H148+H149+H150+H151+H152+H153+H154+H155+H156+H166+H167+H168+H169+H170+H171+H172+H173+H174+H175+H176+H177</f>
        <v>3775363389.96</v>
      </c>
      <c r="I146" s="2748">
        <f>+I147+I148+I149+I150+I151+I152+I153+I154+I155+I156+I166+I167+I168+I169+I170+I171+I172+I173+I174+I175+I176+I177</f>
        <v>3775363389.96</v>
      </c>
    </row>
    <row r="147" spans="1:185" ht="31.5" customHeight="1" x14ac:dyDescent="0.3">
      <c r="A147" s="2749" t="s">
        <v>250</v>
      </c>
      <c r="B147" s="2750">
        <v>10</v>
      </c>
      <c r="C147" s="2750" t="s">
        <v>148</v>
      </c>
      <c r="D147" s="2751" t="s">
        <v>150</v>
      </c>
      <c r="E147" s="2752">
        <v>5000000000</v>
      </c>
      <c r="F147" s="2752">
        <v>5000000000</v>
      </c>
      <c r="G147" s="2752">
        <v>5000000000</v>
      </c>
      <c r="H147" s="2752">
        <v>0</v>
      </c>
      <c r="I147" s="2753">
        <v>0</v>
      </c>
    </row>
    <row r="148" spans="1:185" ht="46.5" customHeight="1" x14ac:dyDescent="0.3">
      <c r="A148" s="2749" t="s">
        <v>249</v>
      </c>
      <c r="B148" s="2750">
        <v>10</v>
      </c>
      <c r="C148" s="2750" t="s">
        <v>148</v>
      </c>
      <c r="D148" s="2751" t="s">
        <v>81</v>
      </c>
      <c r="E148" s="2752">
        <v>38623567574</v>
      </c>
      <c r="F148" s="2752">
        <v>37745019378.339996</v>
      </c>
      <c r="G148" s="2752">
        <v>37272076846.339996</v>
      </c>
      <c r="H148" s="2752">
        <v>3094802924.9099998</v>
      </c>
      <c r="I148" s="2753">
        <v>3094802924.9099998</v>
      </c>
    </row>
    <row r="149" spans="1:185" ht="47.25" customHeight="1" x14ac:dyDescent="0.3">
      <c r="A149" s="2799" t="s">
        <v>249</v>
      </c>
      <c r="B149" s="2800">
        <v>11</v>
      </c>
      <c r="C149" s="2800" t="s">
        <v>148</v>
      </c>
      <c r="D149" s="2801" t="s">
        <v>81</v>
      </c>
      <c r="E149" s="2754">
        <v>10500000000</v>
      </c>
      <c r="F149" s="2754">
        <v>4668485245</v>
      </c>
      <c r="G149" s="2754">
        <v>2771783885</v>
      </c>
      <c r="H149" s="2754">
        <v>0</v>
      </c>
      <c r="I149" s="2756">
        <v>0</v>
      </c>
    </row>
    <row r="150" spans="1:185" ht="45" customHeight="1" x14ac:dyDescent="0.3">
      <c r="A150" s="2799" t="s">
        <v>249</v>
      </c>
      <c r="B150" s="2800">
        <v>20</v>
      </c>
      <c r="C150" s="2800" t="s">
        <v>217</v>
      </c>
      <c r="D150" s="2801" t="s">
        <v>81</v>
      </c>
      <c r="E150" s="2752">
        <v>1236952000</v>
      </c>
      <c r="F150" s="2752">
        <v>1235240596</v>
      </c>
      <c r="G150" s="2752">
        <v>1235240596</v>
      </c>
      <c r="H150" s="2752">
        <v>680560465.04999995</v>
      </c>
      <c r="I150" s="2753">
        <v>680560465.04999995</v>
      </c>
    </row>
    <row r="151" spans="1:185" ht="31.5" customHeight="1" x14ac:dyDescent="0.3">
      <c r="A151" s="2749" t="s">
        <v>248</v>
      </c>
      <c r="B151" s="2750">
        <v>10</v>
      </c>
      <c r="C151" s="2750" t="s">
        <v>148</v>
      </c>
      <c r="D151" s="2751" t="s">
        <v>74</v>
      </c>
      <c r="E151" s="2752">
        <v>2361342060</v>
      </c>
      <c r="F151" s="2752">
        <v>2361342060</v>
      </c>
      <c r="G151" s="2752">
        <v>2361342060</v>
      </c>
      <c r="H151" s="2752">
        <v>0</v>
      </c>
      <c r="I151" s="2753">
        <v>0</v>
      </c>
      <c r="J151" s="2802"/>
    </row>
    <row r="152" spans="1:185" ht="35.25" customHeight="1" x14ac:dyDescent="0.3">
      <c r="A152" s="2749" t="s">
        <v>247</v>
      </c>
      <c r="B152" s="2750">
        <v>10</v>
      </c>
      <c r="C152" s="2750" t="s">
        <v>148</v>
      </c>
      <c r="D152" s="2751" t="s">
        <v>151</v>
      </c>
      <c r="E152" s="2752">
        <v>179597709468</v>
      </c>
      <c r="F152" s="2752">
        <v>179597709468</v>
      </c>
      <c r="G152" s="2752">
        <v>179597709468</v>
      </c>
      <c r="H152" s="2752">
        <v>0</v>
      </c>
      <c r="I152" s="2753">
        <v>0</v>
      </c>
    </row>
    <row r="153" spans="1:185" ht="60.75" customHeight="1" x14ac:dyDescent="0.3">
      <c r="A153" s="2749" t="s">
        <v>246</v>
      </c>
      <c r="B153" s="2750">
        <v>10</v>
      </c>
      <c r="C153" s="2750" t="s">
        <v>148</v>
      </c>
      <c r="D153" s="2751" t="s">
        <v>152</v>
      </c>
      <c r="E153" s="2752">
        <v>110755182462</v>
      </c>
      <c r="F153" s="2752">
        <v>110755182462</v>
      </c>
      <c r="G153" s="2752">
        <v>110755182462</v>
      </c>
      <c r="H153" s="2752">
        <v>0</v>
      </c>
      <c r="I153" s="2753">
        <v>0</v>
      </c>
    </row>
    <row r="154" spans="1:185" ht="45.75" customHeight="1" x14ac:dyDescent="0.3">
      <c r="A154" s="2749" t="s">
        <v>245</v>
      </c>
      <c r="B154" s="2750">
        <v>10</v>
      </c>
      <c r="C154" s="2750" t="s">
        <v>148</v>
      </c>
      <c r="D154" s="2751" t="s">
        <v>201</v>
      </c>
      <c r="E154" s="2752">
        <v>47858530962</v>
      </c>
      <c r="F154" s="2752">
        <v>47858530962</v>
      </c>
      <c r="G154" s="2752">
        <v>47858530962</v>
      </c>
      <c r="H154" s="2752">
        <v>0</v>
      </c>
      <c r="I154" s="2753">
        <v>0</v>
      </c>
    </row>
    <row r="155" spans="1:185" ht="62.25" customHeight="1" x14ac:dyDescent="0.3">
      <c r="A155" s="2749" t="s">
        <v>244</v>
      </c>
      <c r="B155" s="2750">
        <v>10</v>
      </c>
      <c r="C155" s="2750" t="s">
        <v>148</v>
      </c>
      <c r="D155" s="2751" t="s">
        <v>153</v>
      </c>
      <c r="E155" s="2752">
        <v>10125416669</v>
      </c>
      <c r="F155" s="2752">
        <v>10125416669</v>
      </c>
      <c r="G155" s="2752">
        <v>10125416669</v>
      </c>
      <c r="H155" s="2752">
        <v>0</v>
      </c>
      <c r="I155" s="2753">
        <v>0</v>
      </c>
    </row>
    <row r="156" spans="1:185" ht="96.75" customHeight="1" thickBot="1" x14ac:dyDescent="0.35">
      <c r="A156" s="2758" t="s">
        <v>243</v>
      </c>
      <c r="B156" s="2759">
        <v>11</v>
      </c>
      <c r="C156" s="2759" t="s">
        <v>148</v>
      </c>
      <c r="D156" s="2760" t="s">
        <v>154</v>
      </c>
      <c r="E156" s="2761">
        <v>138954184228</v>
      </c>
      <c r="F156" s="2761">
        <v>138954184228</v>
      </c>
      <c r="G156" s="2761">
        <v>138954184228</v>
      </c>
      <c r="H156" s="2761">
        <v>0</v>
      </c>
      <c r="I156" s="2762">
        <v>0</v>
      </c>
    </row>
    <row r="157" spans="1:185" ht="8.25" customHeight="1" thickBot="1" x14ac:dyDescent="0.35">
      <c r="A157" s="2763"/>
      <c r="B157" s="2764"/>
      <c r="C157" s="2764"/>
      <c r="D157" s="2765"/>
      <c r="E157" s="2766"/>
      <c r="F157" s="2766"/>
      <c r="G157" s="2766"/>
      <c r="H157" s="2766"/>
      <c r="I157" s="2766"/>
    </row>
    <row r="158" spans="1:185" s="2715" customFormat="1" x14ac:dyDescent="0.3">
      <c r="A158" s="3738" t="s">
        <v>1</v>
      </c>
      <c r="B158" s="3739"/>
      <c r="C158" s="3739"/>
      <c r="D158" s="3739"/>
      <c r="E158" s="3739"/>
      <c r="F158" s="3739"/>
      <c r="G158" s="3739"/>
      <c r="H158" s="3739"/>
      <c r="I158" s="3740"/>
    </row>
    <row r="159" spans="1:185" s="2715" customFormat="1" ht="14.25" customHeight="1" x14ac:dyDescent="0.3">
      <c r="A159" s="3735" t="s">
        <v>95</v>
      </c>
      <c r="B159" s="3736"/>
      <c r="C159" s="3736"/>
      <c r="D159" s="3736"/>
      <c r="E159" s="3736"/>
      <c r="F159" s="3736"/>
      <c r="G159" s="3736"/>
      <c r="H159" s="3736"/>
      <c r="I159" s="3737"/>
      <c r="J159" s="2803"/>
      <c r="K159" s="3736"/>
      <c r="L159" s="3736"/>
      <c r="M159" s="3736"/>
      <c r="N159" s="3736"/>
      <c r="O159" s="3736"/>
      <c r="P159" s="3736"/>
      <c r="Q159" s="3737"/>
      <c r="R159" s="3735"/>
      <c r="S159" s="3736"/>
      <c r="T159" s="3736"/>
      <c r="U159" s="3736"/>
      <c r="V159" s="3736"/>
      <c r="W159" s="3736"/>
      <c r="X159" s="3736"/>
      <c r="Y159" s="3737"/>
      <c r="Z159" s="3735"/>
      <c r="AA159" s="3736"/>
      <c r="AB159" s="3736"/>
      <c r="AC159" s="3736"/>
      <c r="AD159" s="3736"/>
      <c r="AE159" s="3736"/>
      <c r="AF159" s="3736"/>
      <c r="AG159" s="3737"/>
      <c r="AH159" s="3735"/>
      <c r="AI159" s="3736"/>
      <c r="AJ159" s="3736"/>
      <c r="AK159" s="3736"/>
      <c r="AL159" s="3736"/>
      <c r="AM159" s="3736"/>
      <c r="AN159" s="3736"/>
      <c r="AO159" s="3737"/>
      <c r="AP159" s="3735"/>
      <c r="AQ159" s="3736"/>
      <c r="AR159" s="3736"/>
      <c r="AS159" s="3736"/>
      <c r="AT159" s="3736"/>
      <c r="AU159" s="3736"/>
      <c r="AV159" s="3736"/>
      <c r="AW159" s="3737"/>
      <c r="AX159" s="3735"/>
      <c r="AY159" s="3736"/>
      <c r="AZ159" s="3736"/>
      <c r="BA159" s="3736"/>
      <c r="BB159" s="3736"/>
      <c r="BC159" s="3736"/>
      <c r="BD159" s="3736"/>
      <c r="BE159" s="3737"/>
      <c r="BF159" s="3735"/>
      <c r="BG159" s="3736"/>
      <c r="BH159" s="3736"/>
      <c r="BI159" s="3736"/>
      <c r="BJ159" s="3736"/>
      <c r="BK159" s="3736"/>
      <c r="BL159" s="3736"/>
      <c r="BM159" s="3737"/>
      <c r="BN159" s="3735"/>
      <c r="BO159" s="3736"/>
      <c r="BP159" s="3736"/>
      <c r="BQ159" s="3736"/>
      <c r="BR159" s="3736"/>
      <c r="BS159" s="3736"/>
      <c r="BT159" s="3736"/>
      <c r="BU159" s="3737"/>
      <c r="BV159" s="3735"/>
      <c r="BW159" s="3736"/>
      <c r="BX159" s="3736"/>
      <c r="BY159" s="3736"/>
      <c r="BZ159" s="3736"/>
      <c r="CA159" s="3736"/>
      <c r="CB159" s="3736"/>
      <c r="CC159" s="3737"/>
      <c r="CD159" s="3735"/>
      <c r="CE159" s="3736"/>
      <c r="CF159" s="3736"/>
      <c r="CG159" s="3736"/>
      <c r="CH159" s="3736"/>
      <c r="CI159" s="3736"/>
      <c r="CJ159" s="3736"/>
      <c r="CK159" s="3737"/>
      <c r="CL159" s="3735"/>
      <c r="CM159" s="3736"/>
      <c r="CN159" s="3736"/>
      <c r="CO159" s="3736"/>
      <c r="CP159" s="3736"/>
      <c r="CQ159" s="3736"/>
      <c r="CR159" s="3736"/>
      <c r="CS159" s="3737"/>
      <c r="CT159" s="3735"/>
      <c r="CU159" s="3736"/>
      <c r="CV159" s="3736"/>
      <c r="CW159" s="3736"/>
      <c r="CX159" s="3736"/>
      <c r="CY159" s="3736"/>
      <c r="CZ159" s="3736"/>
      <c r="DA159" s="3737"/>
      <c r="DB159" s="3735"/>
      <c r="DC159" s="3736"/>
      <c r="DD159" s="3736"/>
      <c r="DE159" s="3736"/>
      <c r="DF159" s="3736"/>
      <c r="DG159" s="3736"/>
      <c r="DH159" s="3736"/>
      <c r="DI159" s="3737"/>
      <c r="DJ159" s="3735"/>
      <c r="DK159" s="3736"/>
      <c r="DL159" s="3736"/>
      <c r="DM159" s="3736"/>
      <c r="DN159" s="3736"/>
      <c r="DO159" s="3736"/>
      <c r="DP159" s="3736"/>
      <c r="DQ159" s="3737"/>
      <c r="DR159" s="3735"/>
      <c r="DS159" s="3736"/>
      <c r="DT159" s="3736"/>
      <c r="DU159" s="3736"/>
      <c r="DV159" s="3736"/>
      <c r="DW159" s="3736"/>
      <c r="DX159" s="3736"/>
      <c r="DY159" s="3737"/>
      <c r="DZ159" s="3735"/>
      <c r="EA159" s="3736"/>
      <c r="EB159" s="3736"/>
      <c r="EC159" s="3736"/>
      <c r="ED159" s="3736"/>
      <c r="EE159" s="3736"/>
      <c r="EF159" s="3736"/>
      <c r="EG159" s="3737"/>
      <c r="EH159" s="3735"/>
      <c r="EI159" s="3736"/>
      <c r="EJ159" s="3736"/>
      <c r="EK159" s="3736"/>
      <c r="EL159" s="3736"/>
      <c r="EM159" s="3736"/>
      <c r="EN159" s="3736"/>
      <c r="EO159" s="3737"/>
      <c r="EP159" s="3735"/>
      <c r="EQ159" s="3736"/>
      <c r="ER159" s="3736"/>
      <c r="ES159" s="3736"/>
      <c r="ET159" s="3736"/>
      <c r="EU159" s="3736"/>
      <c r="EV159" s="3736"/>
      <c r="EW159" s="3737"/>
      <c r="EX159" s="3735"/>
      <c r="EY159" s="3736"/>
      <c r="EZ159" s="3736"/>
      <c r="FA159" s="3736"/>
      <c r="FB159" s="3736"/>
      <c r="FC159" s="3736"/>
      <c r="FD159" s="3736"/>
      <c r="FE159" s="3737"/>
      <c r="FF159" s="3735"/>
      <c r="FG159" s="3736"/>
      <c r="FH159" s="3736"/>
      <c r="FI159" s="3736"/>
      <c r="FJ159" s="3736"/>
      <c r="FK159" s="3736"/>
      <c r="FL159" s="3736"/>
      <c r="FM159" s="3737"/>
      <c r="FN159" s="3735"/>
      <c r="FO159" s="3736"/>
      <c r="FP159" s="3736"/>
      <c r="FQ159" s="3736"/>
      <c r="FR159" s="3736"/>
      <c r="FS159" s="3736"/>
      <c r="FT159" s="3736"/>
      <c r="FU159" s="3737"/>
      <c r="FV159" s="3735"/>
      <c r="FW159" s="3736"/>
      <c r="FX159" s="3736"/>
      <c r="FY159" s="3736"/>
      <c r="FZ159" s="3736"/>
      <c r="GA159" s="3736"/>
      <c r="GB159" s="3736"/>
      <c r="GC159" s="3737"/>
    </row>
    <row r="160" spans="1:185" ht="3.75" customHeight="1" x14ac:dyDescent="0.3">
      <c r="A160" s="2716"/>
      <c r="I160" s="2717"/>
      <c r="L160" s="2713"/>
      <c r="M160" s="2714"/>
      <c r="N160" s="2714"/>
      <c r="O160" s="2714"/>
      <c r="P160" s="2714"/>
      <c r="Q160" s="2717"/>
      <c r="R160" s="2716"/>
      <c r="T160" s="2713"/>
      <c r="U160" s="2714"/>
      <c r="V160" s="2714"/>
      <c r="W160" s="2714"/>
      <c r="X160" s="2714"/>
      <c r="Y160" s="2717"/>
      <c r="Z160" s="2716"/>
      <c r="AB160" s="2713"/>
      <c r="AC160" s="2714"/>
      <c r="AD160" s="2714"/>
      <c r="AE160" s="2714"/>
      <c r="AF160" s="2714"/>
      <c r="AG160" s="2717"/>
      <c r="AH160" s="2716"/>
      <c r="AJ160" s="2713"/>
      <c r="AK160" s="2714"/>
      <c r="AL160" s="2714"/>
      <c r="AM160" s="2714"/>
      <c r="AN160" s="2714"/>
      <c r="AO160" s="2717"/>
      <c r="AP160" s="2716"/>
      <c r="AR160" s="2713"/>
      <c r="AS160" s="2714"/>
      <c r="AT160" s="2714"/>
      <c r="AU160" s="2714"/>
      <c r="AV160" s="2714"/>
      <c r="AW160" s="2717"/>
      <c r="AX160" s="2716"/>
      <c r="AZ160" s="2713"/>
      <c r="BA160" s="2714"/>
      <c r="BB160" s="2714"/>
      <c r="BC160" s="2714"/>
      <c r="BD160" s="2714"/>
      <c r="BE160" s="2717"/>
      <c r="BF160" s="2716"/>
      <c r="BH160" s="2713"/>
      <c r="BI160" s="2714"/>
      <c r="BJ160" s="2714"/>
      <c r="BK160" s="2714"/>
      <c r="BL160" s="2714"/>
      <c r="BM160" s="2717"/>
      <c r="BN160" s="2716"/>
      <c r="BP160" s="2713"/>
      <c r="BQ160" s="2714"/>
      <c r="BR160" s="2714"/>
      <c r="BS160" s="2714"/>
      <c r="BT160" s="2714"/>
      <c r="BU160" s="2717"/>
      <c r="BV160" s="2716"/>
      <c r="BX160" s="2713"/>
      <c r="BY160" s="2714"/>
      <c r="BZ160" s="2714"/>
      <c r="CA160" s="2714"/>
      <c r="CB160" s="2714"/>
      <c r="CC160" s="2717"/>
      <c r="CD160" s="2716"/>
      <c r="CF160" s="2713"/>
      <c r="CG160" s="2714"/>
      <c r="CH160" s="2714"/>
      <c r="CI160" s="2714"/>
      <c r="CJ160" s="2714"/>
      <c r="CK160" s="2717"/>
      <c r="CL160" s="2716"/>
      <c r="CN160" s="2713"/>
      <c r="CO160" s="2714"/>
      <c r="CP160" s="2714"/>
      <c r="CQ160" s="2714"/>
      <c r="CR160" s="2714"/>
      <c r="CS160" s="2717"/>
      <c r="CT160" s="2716"/>
      <c r="CV160" s="2713"/>
      <c r="CW160" s="2714"/>
      <c r="CX160" s="2714"/>
      <c r="CY160" s="2714"/>
      <c r="CZ160" s="2714"/>
      <c r="DA160" s="2717"/>
      <c r="DB160" s="2716"/>
      <c r="DD160" s="2713"/>
      <c r="DE160" s="2714"/>
      <c r="DF160" s="2714"/>
      <c r="DG160" s="2714"/>
      <c r="DH160" s="2714"/>
      <c r="DI160" s="2717"/>
      <c r="DJ160" s="2716"/>
      <c r="DL160" s="2713"/>
      <c r="DM160" s="2714"/>
      <c r="DN160" s="2714"/>
      <c r="DO160" s="2714"/>
      <c r="DP160" s="2714"/>
      <c r="DQ160" s="2717"/>
      <c r="DR160" s="2716"/>
      <c r="DT160" s="2713"/>
      <c r="DU160" s="2714"/>
      <c r="DV160" s="2714"/>
      <c r="DW160" s="2714"/>
      <c r="DX160" s="2714"/>
      <c r="DY160" s="2717"/>
      <c r="DZ160" s="2716"/>
      <c r="EB160" s="2713"/>
      <c r="EC160" s="2714"/>
      <c r="ED160" s="2714"/>
      <c r="EE160" s="2714"/>
      <c r="EF160" s="2714"/>
      <c r="EG160" s="2717"/>
      <c r="EH160" s="2716"/>
      <c r="EJ160" s="2713"/>
      <c r="EK160" s="2714"/>
      <c r="EL160" s="2714"/>
      <c r="EM160" s="2714"/>
      <c r="EN160" s="2714"/>
      <c r="EO160" s="2717"/>
      <c r="EP160" s="2716"/>
      <c r="ER160" s="2713"/>
      <c r="ES160" s="2714"/>
      <c r="ET160" s="2714"/>
      <c r="EU160" s="2714"/>
      <c r="EV160" s="2714"/>
      <c r="EW160" s="2717"/>
      <c r="EX160" s="2716"/>
      <c r="EZ160" s="2713"/>
      <c r="FA160" s="2714"/>
      <c r="FB160" s="2714"/>
      <c r="FC160" s="2714"/>
      <c r="FD160" s="2714"/>
      <c r="FE160" s="2717"/>
      <c r="FF160" s="2716"/>
      <c r="FH160" s="2713"/>
      <c r="FI160" s="2714"/>
      <c r="FJ160" s="2714"/>
      <c r="FK160" s="2714"/>
      <c r="FL160" s="2714"/>
      <c r="FM160" s="2717"/>
      <c r="FN160" s="2716"/>
      <c r="FP160" s="2713"/>
      <c r="FQ160" s="2714"/>
      <c r="FR160" s="2714"/>
      <c r="FS160" s="2714"/>
      <c r="FT160" s="2714"/>
      <c r="FU160" s="2717"/>
      <c r="FV160" s="2716"/>
      <c r="FX160" s="2713"/>
      <c r="FY160" s="2714"/>
      <c r="FZ160" s="2714"/>
      <c r="GA160" s="2714"/>
      <c r="GB160" s="2714"/>
      <c r="GC160" s="2717"/>
    </row>
    <row r="161" spans="1:185" ht="11.25" customHeight="1" x14ac:dyDescent="0.3">
      <c r="A161" s="2718" t="s">
        <v>0</v>
      </c>
      <c r="I161" s="2717"/>
      <c r="J161" s="2715"/>
      <c r="L161" s="2713"/>
      <c r="M161" s="2714"/>
      <c r="N161" s="2714"/>
      <c r="O161" s="2714"/>
      <c r="P161" s="2714"/>
      <c r="Q161" s="2717"/>
      <c r="R161" s="2718"/>
      <c r="T161" s="2713"/>
      <c r="U161" s="2714"/>
      <c r="V161" s="2714"/>
      <c r="W161" s="2714"/>
      <c r="X161" s="2714"/>
      <c r="Y161" s="2717"/>
      <c r="Z161" s="2718"/>
      <c r="AB161" s="2713"/>
      <c r="AC161" s="2714"/>
      <c r="AD161" s="2714"/>
      <c r="AE161" s="2714"/>
      <c r="AF161" s="2714"/>
      <c r="AG161" s="2717"/>
      <c r="AH161" s="2718"/>
      <c r="AJ161" s="2713"/>
      <c r="AK161" s="2714"/>
      <c r="AL161" s="2714"/>
      <c r="AM161" s="2714"/>
      <c r="AN161" s="2714"/>
      <c r="AO161" s="2717"/>
      <c r="AP161" s="2718"/>
      <c r="AR161" s="2713"/>
      <c r="AS161" s="2714"/>
      <c r="AT161" s="2714"/>
      <c r="AU161" s="2714"/>
      <c r="AV161" s="2714"/>
      <c r="AW161" s="2717"/>
      <c r="AX161" s="2718"/>
      <c r="AZ161" s="2713"/>
      <c r="BA161" s="2714"/>
      <c r="BB161" s="2714"/>
      <c r="BC161" s="2714"/>
      <c r="BD161" s="2714"/>
      <c r="BE161" s="2717"/>
      <c r="BF161" s="2718"/>
      <c r="BH161" s="2713"/>
      <c r="BI161" s="2714"/>
      <c r="BJ161" s="2714"/>
      <c r="BK161" s="2714"/>
      <c r="BL161" s="2714"/>
      <c r="BM161" s="2717"/>
      <c r="BN161" s="2718"/>
      <c r="BP161" s="2713"/>
      <c r="BQ161" s="2714"/>
      <c r="BR161" s="2714"/>
      <c r="BS161" s="2714"/>
      <c r="BT161" s="2714"/>
      <c r="BU161" s="2717"/>
      <c r="BV161" s="2718"/>
      <c r="BX161" s="2713"/>
      <c r="BY161" s="2714"/>
      <c r="BZ161" s="2714"/>
      <c r="CA161" s="2714"/>
      <c r="CB161" s="2714"/>
      <c r="CC161" s="2717"/>
      <c r="CD161" s="2718"/>
      <c r="CF161" s="2713"/>
      <c r="CG161" s="2714"/>
      <c r="CH161" s="2714"/>
      <c r="CI161" s="2714"/>
      <c r="CJ161" s="2714"/>
      <c r="CK161" s="2717"/>
      <c r="CL161" s="2718"/>
      <c r="CN161" s="2713"/>
      <c r="CO161" s="2714"/>
      <c r="CP161" s="2714"/>
      <c r="CQ161" s="2714"/>
      <c r="CR161" s="2714"/>
      <c r="CS161" s="2717"/>
      <c r="CT161" s="2718"/>
      <c r="CV161" s="2713"/>
      <c r="CW161" s="2714"/>
      <c r="CX161" s="2714"/>
      <c r="CY161" s="2714"/>
      <c r="CZ161" s="2714"/>
      <c r="DA161" s="2717"/>
      <c r="DB161" s="2718"/>
      <c r="DD161" s="2713"/>
      <c r="DE161" s="2714"/>
      <c r="DF161" s="2714"/>
      <c r="DG161" s="2714"/>
      <c r="DH161" s="2714"/>
      <c r="DI161" s="2717"/>
      <c r="DJ161" s="2718"/>
      <c r="DL161" s="2713"/>
      <c r="DM161" s="2714"/>
      <c r="DN161" s="2714"/>
      <c r="DO161" s="2714"/>
      <c r="DP161" s="2714"/>
      <c r="DQ161" s="2717"/>
      <c r="DR161" s="2718"/>
      <c r="DT161" s="2713"/>
      <c r="DU161" s="2714"/>
      <c r="DV161" s="2714"/>
      <c r="DW161" s="2714"/>
      <c r="DX161" s="2714"/>
      <c r="DY161" s="2717"/>
      <c r="DZ161" s="2718"/>
      <c r="EB161" s="2713"/>
      <c r="EC161" s="2714"/>
      <c r="ED161" s="2714"/>
      <c r="EE161" s="2714"/>
      <c r="EF161" s="2714"/>
      <c r="EG161" s="2717"/>
      <c r="EH161" s="2718"/>
      <c r="EJ161" s="2713"/>
      <c r="EK161" s="2714"/>
      <c r="EL161" s="2714"/>
      <c r="EM161" s="2714"/>
      <c r="EN161" s="2714"/>
      <c r="EO161" s="2717"/>
      <c r="EP161" s="2718"/>
      <c r="ER161" s="2713"/>
      <c r="ES161" s="2714"/>
      <c r="ET161" s="2714"/>
      <c r="EU161" s="2714"/>
      <c r="EV161" s="2714"/>
      <c r="EW161" s="2717"/>
      <c r="EX161" s="2718"/>
      <c r="EZ161" s="2713"/>
      <c r="FA161" s="2714"/>
      <c r="FB161" s="2714"/>
      <c r="FC161" s="2714"/>
      <c r="FD161" s="2714"/>
      <c r="FE161" s="2717"/>
      <c r="FF161" s="2718"/>
      <c r="FH161" s="2713"/>
      <c r="FI161" s="2714"/>
      <c r="FJ161" s="2714"/>
      <c r="FK161" s="2714"/>
      <c r="FL161" s="2714"/>
      <c r="FM161" s="2717"/>
      <c r="FN161" s="2718"/>
      <c r="FP161" s="2713"/>
      <c r="FQ161" s="2714"/>
      <c r="FR161" s="2714"/>
      <c r="FS161" s="2714"/>
      <c r="FT161" s="2714"/>
      <c r="FU161" s="2717"/>
      <c r="FV161" s="2718"/>
      <c r="FX161" s="2713"/>
      <c r="FY161" s="2714"/>
      <c r="FZ161" s="2714"/>
      <c r="GA161" s="2714"/>
      <c r="GB161" s="2714"/>
      <c r="GC161" s="2717"/>
    </row>
    <row r="162" spans="1:185" ht="3.75" customHeight="1" x14ac:dyDescent="0.3">
      <c r="A162" s="2716"/>
      <c r="I162" s="2719"/>
      <c r="L162" s="2713"/>
      <c r="M162" s="2714"/>
      <c r="N162" s="2714"/>
      <c r="O162" s="2714"/>
      <c r="P162" s="2714"/>
      <c r="Q162" s="2719"/>
      <c r="R162" s="2716"/>
      <c r="T162" s="2713"/>
      <c r="U162" s="2714"/>
      <c r="V162" s="2714"/>
      <c r="W162" s="2714"/>
      <c r="X162" s="2714"/>
      <c r="Y162" s="2719"/>
      <c r="Z162" s="2716"/>
      <c r="AB162" s="2713"/>
      <c r="AC162" s="2714"/>
      <c r="AD162" s="2714"/>
      <c r="AE162" s="2714"/>
      <c r="AF162" s="2714"/>
      <c r="AG162" s="2719"/>
      <c r="AH162" s="2716"/>
      <c r="AJ162" s="2713"/>
      <c r="AK162" s="2714"/>
      <c r="AL162" s="2714"/>
      <c r="AM162" s="2714"/>
      <c r="AN162" s="2714"/>
      <c r="AO162" s="2719"/>
      <c r="AP162" s="2716"/>
      <c r="AR162" s="2713"/>
      <c r="AS162" s="2714"/>
      <c r="AT162" s="2714"/>
      <c r="AU162" s="2714"/>
      <c r="AV162" s="2714"/>
      <c r="AW162" s="2719"/>
      <c r="AX162" s="2716"/>
      <c r="AZ162" s="2713"/>
      <c r="BA162" s="2714"/>
      <c r="BB162" s="2714"/>
      <c r="BC162" s="2714"/>
      <c r="BD162" s="2714"/>
      <c r="BE162" s="2719"/>
      <c r="BF162" s="2716"/>
      <c r="BH162" s="2713"/>
      <c r="BI162" s="2714"/>
      <c r="BJ162" s="2714"/>
      <c r="BK162" s="2714"/>
      <c r="BL162" s="2714"/>
      <c r="BM162" s="2719"/>
      <c r="BN162" s="2716"/>
      <c r="BP162" s="2713"/>
      <c r="BQ162" s="2714"/>
      <c r="BR162" s="2714"/>
      <c r="BS162" s="2714"/>
      <c r="BT162" s="2714"/>
      <c r="BU162" s="2719"/>
      <c r="BV162" s="2716"/>
      <c r="BX162" s="2713"/>
      <c r="BY162" s="2714"/>
      <c r="BZ162" s="2714"/>
      <c r="CA162" s="2714"/>
      <c r="CB162" s="2714"/>
      <c r="CC162" s="2719"/>
      <c r="CD162" s="2716"/>
      <c r="CF162" s="2713"/>
      <c r="CG162" s="2714"/>
      <c r="CH162" s="2714"/>
      <c r="CI162" s="2714"/>
      <c r="CJ162" s="2714"/>
      <c r="CK162" s="2719"/>
      <c r="CL162" s="2716"/>
      <c r="CN162" s="2713"/>
      <c r="CO162" s="2714"/>
      <c r="CP162" s="2714"/>
      <c r="CQ162" s="2714"/>
      <c r="CR162" s="2714"/>
      <c r="CS162" s="2719"/>
      <c r="CT162" s="2716"/>
      <c r="CV162" s="2713"/>
      <c r="CW162" s="2714"/>
      <c r="CX162" s="2714"/>
      <c r="CY162" s="2714"/>
      <c r="CZ162" s="2714"/>
      <c r="DA162" s="2719"/>
      <c r="DB162" s="2716"/>
      <c r="DD162" s="2713"/>
      <c r="DE162" s="2714"/>
      <c r="DF162" s="2714"/>
      <c r="DG162" s="2714"/>
      <c r="DH162" s="2714"/>
      <c r="DI162" s="2719"/>
      <c r="DJ162" s="2716"/>
      <c r="DL162" s="2713"/>
      <c r="DM162" s="2714"/>
      <c r="DN162" s="2714"/>
      <c r="DO162" s="2714"/>
      <c r="DP162" s="2714"/>
      <c r="DQ162" s="2719"/>
      <c r="DR162" s="2716"/>
      <c r="DT162" s="2713"/>
      <c r="DU162" s="2714"/>
      <c r="DV162" s="2714"/>
      <c r="DW162" s="2714"/>
      <c r="DX162" s="2714"/>
      <c r="DY162" s="2719"/>
      <c r="DZ162" s="2716"/>
      <c r="EB162" s="2713"/>
      <c r="EC162" s="2714"/>
      <c r="ED162" s="2714"/>
      <c r="EE162" s="2714"/>
      <c r="EF162" s="2714"/>
      <c r="EG162" s="2719"/>
      <c r="EH162" s="2716"/>
      <c r="EJ162" s="2713"/>
      <c r="EK162" s="2714"/>
      <c r="EL162" s="2714"/>
      <c r="EM162" s="2714"/>
      <c r="EN162" s="2714"/>
      <c r="EO162" s="2719"/>
      <c r="EP162" s="2716"/>
      <c r="ER162" s="2713"/>
      <c r="ES162" s="2714"/>
      <c r="ET162" s="2714"/>
      <c r="EU162" s="2714"/>
      <c r="EV162" s="2714"/>
      <c r="EW162" s="2719"/>
      <c r="EX162" s="2716"/>
      <c r="EZ162" s="2713"/>
      <c r="FA162" s="2714"/>
      <c r="FB162" s="2714"/>
      <c r="FC162" s="2714"/>
      <c r="FD162" s="2714"/>
      <c r="FE162" s="2719"/>
      <c r="FF162" s="2716"/>
      <c r="FH162" s="2713"/>
      <c r="FI162" s="2714"/>
      <c r="FJ162" s="2714"/>
      <c r="FK162" s="2714"/>
      <c r="FL162" s="2714"/>
      <c r="FM162" s="2719"/>
      <c r="FN162" s="2716"/>
      <c r="FP162" s="2713"/>
      <c r="FQ162" s="2714"/>
      <c r="FR162" s="2714"/>
      <c r="FS162" s="2714"/>
      <c r="FT162" s="2714"/>
      <c r="FU162" s="2719"/>
      <c r="FV162" s="2716"/>
      <c r="FX162" s="2713"/>
      <c r="FY162" s="2714"/>
      <c r="FZ162" s="2714"/>
      <c r="GA162" s="2714"/>
      <c r="GB162" s="2714"/>
      <c r="GC162" s="2719"/>
    </row>
    <row r="163" spans="1:185" ht="13.5" customHeight="1" x14ac:dyDescent="0.3">
      <c r="A163" s="2716" t="s">
        <v>96</v>
      </c>
      <c r="D163" s="2713" t="s">
        <v>4</v>
      </c>
      <c r="F163" s="2714" t="str">
        <f>F7</f>
        <v>MES:</v>
      </c>
      <c r="G163" s="2714" t="str">
        <f>G7</f>
        <v>OCTUBRE</v>
      </c>
      <c r="H163" s="2714" t="str">
        <f>H129</f>
        <v xml:space="preserve">                                VIGENCIA FISCAL:      2018</v>
      </c>
      <c r="I163" s="2717"/>
      <c r="L163" s="2713"/>
      <c r="M163" s="2714"/>
      <c r="N163" s="2714"/>
      <c r="O163" s="2714"/>
      <c r="P163" s="2714"/>
      <c r="Q163" s="2717"/>
      <c r="R163" s="2716"/>
      <c r="T163" s="2713"/>
      <c r="U163" s="2714"/>
      <c r="V163" s="2714"/>
      <c r="W163" s="2714"/>
      <c r="X163" s="2714"/>
      <c r="Y163" s="2717"/>
      <c r="Z163" s="2716"/>
      <c r="AB163" s="2713"/>
      <c r="AC163" s="2714"/>
      <c r="AD163" s="2714"/>
      <c r="AE163" s="2714"/>
      <c r="AF163" s="2714"/>
      <c r="AG163" s="2717"/>
      <c r="AH163" s="2716"/>
      <c r="AJ163" s="2713"/>
      <c r="AK163" s="2714"/>
      <c r="AL163" s="2714"/>
      <c r="AM163" s="2714"/>
      <c r="AN163" s="2714"/>
      <c r="AO163" s="2717"/>
      <c r="AP163" s="2716"/>
      <c r="AR163" s="2713"/>
      <c r="AS163" s="2714"/>
      <c r="AT163" s="2714"/>
      <c r="AU163" s="2714"/>
      <c r="AV163" s="2714"/>
      <c r="AW163" s="2717"/>
      <c r="AX163" s="2716"/>
      <c r="AZ163" s="2713"/>
      <c r="BA163" s="2714"/>
      <c r="BB163" s="2714"/>
      <c r="BC163" s="2714"/>
      <c r="BD163" s="2714"/>
      <c r="BE163" s="2717"/>
      <c r="BF163" s="2716"/>
      <c r="BH163" s="2713"/>
      <c r="BI163" s="2714"/>
      <c r="BJ163" s="2714"/>
      <c r="BK163" s="2714"/>
      <c r="BL163" s="2714"/>
      <c r="BM163" s="2717"/>
      <c r="BN163" s="2716"/>
      <c r="BP163" s="2713"/>
      <c r="BQ163" s="2714"/>
      <c r="BR163" s="2714"/>
      <c r="BS163" s="2714"/>
      <c r="BT163" s="2714"/>
      <c r="BU163" s="2717"/>
      <c r="BV163" s="2716"/>
      <c r="BX163" s="2713"/>
      <c r="BY163" s="2714"/>
      <c r="BZ163" s="2714"/>
      <c r="CA163" s="2714"/>
      <c r="CB163" s="2714"/>
      <c r="CC163" s="2717"/>
      <c r="CD163" s="2716"/>
      <c r="CF163" s="2713"/>
      <c r="CG163" s="2714"/>
      <c r="CH163" s="2714"/>
      <c r="CI163" s="2714"/>
      <c r="CJ163" s="2714"/>
      <c r="CK163" s="2717"/>
      <c r="CL163" s="2716"/>
      <c r="CN163" s="2713"/>
      <c r="CO163" s="2714"/>
      <c r="CP163" s="2714"/>
      <c r="CQ163" s="2714"/>
      <c r="CR163" s="2714"/>
      <c r="CS163" s="2717"/>
      <c r="CT163" s="2716"/>
      <c r="CV163" s="2713"/>
      <c r="CW163" s="2714"/>
      <c r="CX163" s="2714"/>
      <c r="CY163" s="2714"/>
      <c r="CZ163" s="2714"/>
      <c r="DA163" s="2717"/>
      <c r="DB163" s="2716"/>
      <c r="DD163" s="2713"/>
      <c r="DE163" s="2714"/>
      <c r="DF163" s="2714"/>
      <c r="DG163" s="2714"/>
      <c r="DH163" s="2714"/>
      <c r="DI163" s="2717"/>
      <c r="DJ163" s="2716"/>
      <c r="DL163" s="2713"/>
      <c r="DM163" s="2714"/>
      <c r="DN163" s="2714"/>
      <c r="DO163" s="2714"/>
      <c r="DP163" s="2714"/>
      <c r="DQ163" s="2717"/>
      <c r="DR163" s="2716"/>
      <c r="DT163" s="2713"/>
      <c r="DU163" s="2714"/>
      <c r="DV163" s="2714"/>
      <c r="DW163" s="2714"/>
      <c r="DX163" s="2714"/>
      <c r="DY163" s="2717"/>
      <c r="DZ163" s="2716"/>
      <c r="EB163" s="2713"/>
      <c r="EC163" s="2714"/>
      <c r="ED163" s="2714"/>
      <c r="EE163" s="2714"/>
      <c r="EF163" s="2714"/>
      <c r="EG163" s="2717"/>
      <c r="EH163" s="2716"/>
      <c r="EJ163" s="2713"/>
      <c r="EK163" s="2714"/>
      <c r="EL163" s="2714"/>
      <c r="EM163" s="2714"/>
      <c r="EN163" s="2714"/>
      <c r="EO163" s="2717"/>
      <c r="EP163" s="2716"/>
      <c r="ER163" s="2713"/>
      <c r="ES163" s="2714"/>
      <c r="ET163" s="2714"/>
      <c r="EU163" s="2714"/>
      <c r="EV163" s="2714"/>
      <c r="EW163" s="2717"/>
      <c r="EX163" s="2716"/>
      <c r="EZ163" s="2713"/>
      <c r="FA163" s="2714"/>
      <c r="FB163" s="2714"/>
      <c r="FC163" s="2714"/>
      <c r="FD163" s="2714"/>
      <c r="FE163" s="2717"/>
      <c r="FF163" s="2716"/>
      <c r="FH163" s="2713"/>
      <c r="FI163" s="2714"/>
      <c r="FJ163" s="2714"/>
      <c r="FK163" s="2714"/>
      <c r="FL163" s="2714"/>
      <c r="FM163" s="2717"/>
      <c r="FN163" s="2716"/>
      <c r="FP163" s="2713"/>
      <c r="FQ163" s="2714"/>
      <c r="FR163" s="2714"/>
      <c r="FS163" s="2714"/>
      <c r="FT163" s="2714"/>
      <c r="FU163" s="2717"/>
      <c r="FV163" s="2716"/>
      <c r="FX163" s="2713"/>
      <c r="FY163" s="2714"/>
      <c r="FZ163" s="2714"/>
      <c r="GA163" s="2714"/>
      <c r="GB163" s="2714"/>
      <c r="GC163" s="2717"/>
    </row>
    <row r="164" spans="1:185" ht="11.25" customHeight="1" thickBot="1" x14ac:dyDescent="0.35">
      <c r="A164" s="2716"/>
      <c r="I164" s="2717"/>
      <c r="L164" s="2713"/>
      <c r="M164" s="2714"/>
      <c r="N164" s="2714"/>
      <c r="O164" s="2714"/>
      <c r="P164" s="2714"/>
      <c r="Q164" s="2717"/>
      <c r="R164" s="2716"/>
      <c r="T164" s="2713"/>
      <c r="U164" s="2714"/>
      <c r="V164" s="2714"/>
      <c r="W164" s="2714"/>
      <c r="X164" s="2714"/>
      <c r="Y164" s="2717"/>
      <c r="Z164" s="2716"/>
      <c r="AB164" s="2713"/>
      <c r="AC164" s="2714"/>
      <c r="AD164" s="2714"/>
      <c r="AE164" s="2714"/>
      <c r="AF164" s="2714"/>
      <c r="AG164" s="2717"/>
      <c r="AH164" s="2716"/>
      <c r="AJ164" s="2713"/>
      <c r="AK164" s="2714"/>
      <c r="AL164" s="2714"/>
      <c r="AM164" s="2714"/>
      <c r="AN164" s="2714"/>
      <c r="AO164" s="2717"/>
      <c r="AP164" s="2716"/>
      <c r="AR164" s="2713"/>
      <c r="AS164" s="2714"/>
      <c r="AT164" s="2714"/>
      <c r="AU164" s="2714"/>
      <c r="AV164" s="2714"/>
      <c r="AW164" s="2717"/>
      <c r="AX164" s="2716"/>
      <c r="AZ164" s="2713"/>
      <c r="BA164" s="2714"/>
      <c r="BB164" s="2714"/>
      <c r="BC164" s="2714"/>
      <c r="BD164" s="2714"/>
      <c r="BE164" s="2717"/>
      <c r="BF164" s="2716"/>
      <c r="BH164" s="2713"/>
      <c r="BI164" s="2714"/>
      <c r="BJ164" s="2714"/>
      <c r="BK164" s="2714"/>
      <c r="BL164" s="2714"/>
      <c r="BM164" s="2717"/>
      <c r="BN164" s="2716"/>
      <c r="BP164" s="2713"/>
      <c r="BQ164" s="2714"/>
      <c r="BR164" s="2714"/>
      <c r="BS164" s="2714"/>
      <c r="BT164" s="2714"/>
      <c r="BU164" s="2717"/>
      <c r="BV164" s="2716"/>
      <c r="BX164" s="2713"/>
      <c r="BY164" s="2714"/>
      <c r="BZ164" s="2714"/>
      <c r="CA164" s="2714"/>
      <c r="CB164" s="2714"/>
      <c r="CC164" s="2717"/>
      <c r="CD164" s="2716"/>
      <c r="CF164" s="2713"/>
      <c r="CG164" s="2714"/>
      <c r="CH164" s="2714"/>
      <c r="CI164" s="2714"/>
      <c r="CJ164" s="2714"/>
      <c r="CK164" s="2717"/>
      <c r="CL164" s="2716"/>
      <c r="CN164" s="2713"/>
      <c r="CO164" s="2714"/>
      <c r="CP164" s="2714"/>
      <c r="CQ164" s="2714"/>
      <c r="CR164" s="2714"/>
      <c r="CS164" s="2717"/>
      <c r="CT164" s="2716"/>
      <c r="CV164" s="2713"/>
      <c r="CW164" s="2714"/>
      <c r="CX164" s="2714"/>
      <c r="CY164" s="2714"/>
      <c r="CZ164" s="2714"/>
      <c r="DA164" s="2717"/>
      <c r="DB164" s="2716"/>
      <c r="DD164" s="2713"/>
      <c r="DE164" s="2714"/>
      <c r="DF164" s="2714"/>
      <c r="DG164" s="2714"/>
      <c r="DH164" s="2714"/>
      <c r="DI164" s="2717"/>
      <c r="DJ164" s="2716"/>
      <c r="DL164" s="2713"/>
      <c r="DM164" s="2714"/>
      <c r="DN164" s="2714"/>
      <c r="DO164" s="2714"/>
      <c r="DP164" s="2714"/>
      <c r="DQ164" s="2717"/>
      <c r="DR164" s="2716"/>
      <c r="DT164" s="2713"/>
      <c r="DU164" s="2714"/>
      <c r="DV164" s="2714"/>
      <c r="DW164" s="2714"/>
      <c r="DX164" s="2714"/>
      <c r="DY164" s="2717"/>
      <c r="DZ164" s="2716"/>
      <c r="EB164" s="2713"/>
      <c r="EC164" s="2714"/>
      <c r="ED164" s="2714"/>
      <c r="EE164" s="2714"/>
      <c r="EF164" s="2714"/>
      <c r="EG164" s="2717"/>
      <c r="EH164" s="2716"/>
      <c r="EJ164" s="2713"/>
      <c r="EK164" s="2714"/>
      <c r="EL164" s="2714"/>
      <c r="EM164" s="2714"/>
      <c r="EN164" s="2714"/>
      <c r="EO164" s="2717"/>
      <c r="EP164" s="2716"/>
      <c r="ER164" s="2713"/>
      <c r="ES164" s="2714"/>
      <c r="ET164" s="2714"/>
      <c r="EU164" s="2714"/>
      <c r="EV164" s="2714"/>
      <c r="EW164" s="2717"/>
      <c r="EX164" s="2716"/>
      <c r="EZ164" s="2713"/>
      <c r="FA164" s="2714"/>
      <c r="FB164" s="2714"/>
      <c r="FC164" s="2714"/>
      <c r="FD164" s="2714"/>
      <c r="FE164" s="2717"/>
      <c r="FF164" s="2716"/>
      <c r="FH164" s="2713"/>
      <c r="FI164" s="2714"/>
      <c r="FJ164" s="2714"/>
      <c r="FK164" s="2714"/>
      <c r="FL164" s="2714"/>
      <c r="FM164" s="2717"/>
      <c r="FN164" s="2716"/>
      <c r="FP164" s="2713"/>
      <c r="FQ164" s="2714"/>
      <c r="FR164" s="2714"/>
      <c r="FS164" s="2714"/>
      <c r="FT164" s="2714"/>
      <c r="FU164" s="2717"/>
      <c r="FV164" s="2716"/>
      <c r="FX164" s="2713"/>
      <c r="FY164" s="2714"/>
      <c r="FZ164" s="2714"/>
      <c r="GA164" s="2714"/>
      <c r="GB164" s="2714"/>
      <c r="GC164" s="2717"/>
    </row>
    <row r="165" spans="1:185" ht="27" customHeight="1" thickBot="1" x14ac:dyDescent="0.35">
      <c r="A165" s="2730" t="s">
        <v>228</v>
      </c>
      <c r="B165" s="2731" t="s">
        <v>227</v>
      </c>
      <c r="C165" s="2731" t="s">
        <v>226</v>
      </c>
      <c r="D165" s="2731" t="s">
        <v>225</v>
      </c>
      <c r="E165" s="2732" t="s">
        <v>224</v>
      </c>
      <c r="F165" s="2732" t="s">
        <v>101</v>
      </c>
      <c r="G165" s="2732" t="s">
        <v>102</v>
      </c>
      <c r="H165" s="2732" t="s">
        <v>103</v>
      </c>
      <c r="I165" s="2733" t="s">
        <v>195</v>
      </c>
    </row>
    <row r="166" spans="1:185" ht="48" customHeight="1" x14ac:dyDescent="0.3">
      <c r="A166" s="2749" t="s">
        <v>242</v>
      </c>
      <c r="B166" s="2750">
        <v>11</v>
      </c>
      <c r="C166" s="2750" t="s">
        <v>148</v>
      </c>
      <c r="D166" s="2751" t="s">
        <v>155</v>
      </c>
      <c r="E166" s="2752">
        <v>212606904462</v>
      </c>
      <c r="F166" s="2752">
        <v>212606904462</v>
      </c>
      <c r="G166" s="2752">
        <v>212606904462</v>
      </c>
      <c r="H166" s="2752">
        <v>0</v>
      </c>
      <c r="I166" s="2753">
        <v>0</v>
      </c>
    </row>
    <row r="167" spans="1:185" ht="79.5" customHeight="1" x14ac:dyDescent="0.3">
      <c r="A167" s="2749" t="s">
        <v>241</v>
      </c>
      <c r="B167" s="2750">
        <v>10</v>
      </c>
      <c r="C167" s="2750" t="s">
        <v>148</v>
      </c>
      <c r="D167" s="2751" t="s">
        <v>156</v>
      </c>
      <c r="E167" s="2752">
        <v>33978918312</v>
      </c>
      <c r="F167" s="2752">
        <v>33978918312</v>
      </c>
      <c r="G167" s="2752">
        <v>33978918312</v>
      </c>
      <c r="H167" s="2752">
        <v>0</v>
      </c>
      <c r="I167" s="2753">
        <v>0</v>
      </c>
    </row>
    <row r="168" spans="1:185" ht="79.5" customHeight="1" x14ac:dyDescent="0.3">
      <c r="A168" s="2749" t="s">
        <v>241</v>
      </c>
      <c r="B168" s="2750">
        <v>11</v>
      </c>
      <c r="C168" s="2750" t="s">
        <v>148</v>
      </c>
      <c r="D168" s="2751" t="s">
        <v>156</v>
      </c>
      <c r="E168" s="2752">
        <v>53538055370</v>
      </c>
      <c r="F168" s="2752">
        <v>53538055370</v>
      </c>
      <c r="G168" s="2752">
        <v>53538055370</v>
      </c>
      <c r="H168" s="2752">
        <v>0</v>
      </c>
      <c r="I168" s="2753">
        <v>0</v>
      </c>
    </row>
    <row r="169" spans="1:185" ht="37.200000000000003" customHeight="1" x14ac:dyDescent="0.3">
      <c r="A169" s="2749" t="s">
        <v>240</v>
      </c>
      <c r="B169" s="2750">
        <v>11</v>
      </c>
      <c r="C169" s="2750" t="s">
        <v>148</v>
      </c>
      <c r="D169" s="2751" t="s">
        <v>76</v>
      </c>
      <c r="E169" s="2752">
        <v>36048722958</v>
      </c>
      <c r="F169" s="2752">
        <v>36048722958</v>
      </c>
      <c r="G169" s="2752">
        <v>0</v>
      </c>
      <c r="H169" s="2752">
        <v>0</v>
      </c>
      <c r="I169" s="2753">
        <v>0</v>
      </c>
    </row>
    <row r="170" spans="1:185" ht="63.6" customHeight="1" x14ac:dyDescent="0.3">
      <c r="A170" s="2749" t="s">
        <v>239</v>
      </c>
      <c r="B170" s="2750">
        <v>10</v>
      </c>
      <c r="C170" s="2750" t="s">
        <v>148</v>
      </c>
      <c r="D170" s="2751" t="s">
        <v>202</v>
      </c>
      <c r="E170" s="2754">
        <v>63211773697</v>
      </c>
      <c r="F170" s="2752">
        <v>63211773697</v>
      </c>
      <c r="G170" s="2752">
        <v>63211773697</v>
      </c>
      <c r="H170" s="2752">
        <v>0</v>
      </c>
      <c r="I170" s="2753">
        <v>0</v>
      </c>
    </row>
    <row r="171" spans="1:185" ht="49.2" customHeight="1" x14ac:dyDescent="0.3">
      <c r="A171" s="2749" t="s">
        <v>238</v>
      </c>
      <c r="B171" s="2750">
        <v>10</v>
      </c>
      <c r="C171" s="2750" t="s">
        <v>148</v>
      </c>
      <c r="D171" s="2751" t="s">
        <v>203</v>
      </c>
      <c r="E171" s="2754">
        <v>96414711092</v>
      </c>
      <c r="F171" s="2752">
        <v>96414711092</v>
      </c>
      <c r="G171" s="2752">
        <v>96414711092</v>
      </c>
      <c r="H171" s="2752">
        <v>0</v>
      </c>
      <c r="I171" s="2753">
        <v>0</v>
      </c>
    </row>
    <row r="172" spans="1:185" ht="82.5" customHeight="1" x14ac:dyDescent="0.3">
      <c r="A172" s="2749" t="s">
        <v>237</v>
      </c>
      <c r="B172" s="2750">
        <v>10</v>
      </c>
      <c r="C172" s="2750" t="s">
        <v>148</v>
      </c>
      <c r="D172" s="2751" t="s">
        <v>204</v>
      </c>
      <c r="E172" s="2754">
        <v>44822399836</v>
      </c>
      <c r="F172" s="2752">
        <v>44822399836</v>
      </c>
      <c r="G172" s="2752">
        <v>44822399836</v>
      </c>
      <c r="H172" s="2752">
        <v>0</v>
      </c>
      <c r="I172" s="2753">
        <v>0</v>
      </c>
    </row>
    <row r="173" spans="1:185" ht="48.75" customHeight="1" x14ac:dyDescent="0.3">
      <c r="A173" s="2749" t="s">
        <v>236</v>
      </c>
      <c r="B173" s="2750">
        <v>10</v>
      </c>
      <c r="C173" s="2750" t="s">
        <v>148</v>
      </c>
      <c r="D173" s="2751" t="s">
        <v>205</v>
      </c>
      <c r="E173" s="2754">
        <v>19917325962</v>
      </c>
      <c r="F173" s="2752">
        <v>19917325962</v>
      </c>
      <c r="G173" s="2752">
        <v>19917325962</v>
      </c>
      <c r="H173" s="2752">
        <v>0</v>
      </c>
      <c r="I173" s="2753">
        <v>0</v>
      </c>
    </row>
    <row r="174" spans="1:185" ht="61.2" customHeight="1" x14ac:dyDescent="0.3">
      <c r="A174" s="2749" t="s">
        <v>235</v>
      </c>
      <c r="B174" s="2750">
        <v>10</v>
      </c>
      <c r="C174" s="2750" t="s">
        <v>148</v>
      </c>
      <c r="D174" s="2751" t="s">
        <v>206</v>
      </c>
      <c r="E174" s="2754">
        <v>35168493659</v>
      </c>
      <c r="F174" s="2752">
        <v>35168493659</v>
      </c>
      <c r="G174" s="2752">
        <v>35168493659</v>
      </c>
      <c r="H174" s="2752">
        <v>0</v>
      </c>
      <c r="I174" s="2753">
        <v>0</v>
      </c>
    </row>
    <row r="175" spans="1:185" ht="63" customHeight="1" x14ac:dyDescent="0.3">
      <c r="A175" s="2749" t="s">
        <v>234</v>
      </c>
      <c r="B175" s="2750">
        <v>10</v>
      </c>
      <c r="C175" s="2750" t="s">
        <v>148</v>
      </c>
      <c r="D175" s="2751" t="s">
        <v>207</v>
      </c>
      <c r="E175" s="2754">
        <v>23977095422</v>
      </c>
      <c r="F175" s="2752">
        <v>23977095422</v>
      </c>
      <c r="G175" s="2752">
        <v>23977095422</v>
      </c>
      <c r="H175" s="2752">
        <v>0</v>
      </c>
      <c r="I175" s="2753">
        <v>0</v>
      </c>
    </row>
    <row r="176" spans="1:185" ht="36.6" customHeight="1" x14ac:dyDescent="0.3">
      <c r="A176" s="2749" t="s">
        <v>233</v>
      </c>
      <c r="B176" s="2750">
        <v>20</v>
      </c>
      <c r="C176" s="2750" t="s">
        <v>217</v>
      </c>
      <c r="D176" s="2751" t="s">
        <v>75</v>
      </c>
      <c r="E176" s="2754">
        <v>38046000000</v>
      </c>
      <c r="F176" s="2752">
        <v>0</v>
      </c>
      <c r="G176" s="2752">
        <v>0</v>
      </c>
      <c r="H176" s="2752">
        <v>0</v>
      </c>
      <c r="I176" s="2753">
        <v>0</v>
      </c>
    </row>
    <row r="177" spans="1:9" ht="64.2" customHeight="1" x14ac:dyDescent="0.3">
      <c r="A177" s="2749" t="s">
        <v>232</v>
      </c>
      <c r="B177" s="2750">
        <v>10</v>
      </c>
      <c r="C177" s="2750" t="s">
        <v>148</v>
      </c>
      <c r="D177" s="2751" t="s">
        <v>208</v>
      </c>
      <c r="E177" s="2754">
        <v>13016958191</v>
      </c>
      <c r="F177" s="2752">
        <v>13016958191</v>
      </c>
      <c r="G177" s="2752">
        <v>13016958191</v>
      </c>
      <c r="H177" s="2752">
        <v>0</v>
      </c>
      <c r="I177" s="2753">
        <v>0</v>
      </c>
    </row>
    <row r="178" spans="1:9" ht="13.5" customHeight="1" x14ac:dyDescent="0.3">
      <c r="A178" s="2744">
        <v>2404</v>
      </c>
      <c r="B178" s="2745"/>
      <c r="C178" s="2745"/>
      <c r="D178" s="2746" t="s">
        <v>157</v>
      </c>
      <c r="E178" s="2747">
        <f>+E179</f>
        <v>143833689253</v>
      </c>
      <c r="F178" s="2747">
        <f>+F179</f>
        <v>141671804729.10999</v>
      </c>
      <c r="G178" s="2747">
        <f>+G179</f>
        <v>135662174852.77</v>
      </c>
      <c r="H178" s="2747">
        <f>+H179</f>
        <v>81070684770.770004</v>
      </c>
      <c r="I178" s="2748">
        <f>+I179</f>
        <v>81070684770.770004</v>
      </c>
    </row>
    <row r="179" spans="1:9" ht="13.5" customHeight="1" x14ac:dyDescent="0.3">
      <c r="A179" s="2804" t="s">
        <v>231</v>
      </c>
      <c r="B179" s="2745"/>
      <c r="C179" s="2745"/>
      <c r="D179" s="2746" t="s">
        <v>73</v>
      </c>
      <c r="E179" s="2747">
        <f>SUM(E180:E181)</f>
        <v>143833689253</v>
      </c>
      <c r="F179" s="2747">
        <f>SUM(F180:F181)</f>
        <v>141671804729.10999</v>
      </c>
      <c r="G179" s="2747">
        <f>SUM(G180:G181)</f>
        <v>135662174852.77</v>
      </c>
      <c r="H179" s="2747">
        <f>SUM(H180:H181)</f>
        <v>81070684770.770004</v>
      </c>
      <c r="I179" s="2748">
        <f>SUM(I180:I181)</f>
        <v>81070684770.770004</v>
      </c>
    </row>
    <row r="180" spans="1:9" ht="47.25" customHeight="1" x14ac:dyDescent="0.3">
      <c r="A180" s="2749" t="s">
        <v>230</v>
      </c>
      <c r="B180" s="2750">
        <v>11</v>
      </c>
      <c r="C180" s="2750" t="s">
        <v>148</v>
      </c>
      <c r="D180" s="2751" t="s">
        <v>77</v>
      </c>
      <c r="E180" s="2752">
        <v>41383000000</v>
      </c>
      <c r="F180" s="2752">
        <v>41383000000</v>
      </c>
      <c r="G180" s="2752">
        <v>37118172784</v>
      </c>
      <c r="H180" s="2752">
        <v>0</v>
      </c>
      <c r="I180" s="2753">
        <v>0</v>
      </c>
    </row>
    <row r="181" spans="1:9" ht="45" customHeight="1" x14ac:dyDescent="0.3">
      <c r="A181" s="2749" t="s">
        <v>230</v>
      </c>
      <c r="B181" s="2750">
        <v>20</v>
      </c>
      <c r="C181" s="2750" t="s">
        <v>217</v>
      </c>
      <c r="D181" s="2751" t="s">
        <v>77</v>
      </c>
      <c r="E181" s="2752">
        <v>102450689253</v>
      </c>
      <c r="F181" s="2752">
        <v>100288804729.11</v>
      </c>
      <c r="G181" s="2752">
        <v>98544002068.770004</v>
      </c>
      <c r="H181" s="2754">
        <v>81070684770.770004</v>
      </c>
      <c r="I181" s="2756">
        <v>81070684770.770004</v>
      </c>
    </row>
    <row r="182" spans="1:9" ht="15.6" x14ac:dyDescent="0.3">
      <c r="A182" s="2744">
        <v>2405</v>
      </c>
      <c r="B182" s="2805"/>
      <c r="C182" s="2805"/>
      <c r="D182" s="2746" t="s">
        <v>158</v>
      </c>
      <c r="E182" s="2747">
        <f>+E183</f>
        <v>1872000000</v>
      </c>
      <c r="F182" s="2747">
        <f>+F183</f>
        <v>1644190956</v>
      </c>
      <c r="G182" s="2747">
        <f>+G183</f>
        <v>1644190956</v>
      </c>
      <c r="H182" s="2747">
        <f>+H183</f>
        <v>1355088191.02</v>
      </c>
      <c r="I182" s="2748">
        <f>+I183</f>
        <v>1355088191.02</v>
      </c>
    </row>
    <row r="183" spans="1:9" ht="16.5" customHeight="1" thickBot="1" x14ac:dyDescent="0.35">
      <c r="A183" s="2779" t="s">
        <v>229</v>
      </c>
      <c r="B183" s="2806"/>
      <c r="C183" s="2806"/>
      <c r="D183" s="2781" t="s">
        <v>73</v>
      </c>
      <c r="E183" s="2782">
        <f>+E194</f>
        <v>1872000000</v>
      </c>
      <c r="F183" s="2782">
        <f>+F194</f>
        <v>1644190956</v>
      </c>
      <c r="G183" s="2782">
        <f>+G194</f>
        <v>1644190956</v>
      </c>
      <c r="H183" s="2782">
        <f>+H194</f>
        <v>1355088191.02</v>
      </c>
      <c r="I183" s="2783">
        <f>+I194</f>
        <v>1355088191.02</v>
      </c>
    </row>
    <row r="184" spans="1:9" ht="6" customHeight="1" thickBot="1" x14ac:dyDescent="0.35">
      <c r="A184" s="2807"/>
      <c r="B184" s="2807"/>
      <c r="C184" s="2807"/>
      <c r="D184" s="2808"/>
      <c r="E184" s="2809"/>
      <c r="F184" s="2809"/>
      <c r="G184" s="2809"/>
      <c r="H184" s="2809"/>
      <c r="I184" s="2809"/>
    </row>
    <row r="185" spans="1:9" s="2715" customFormat="1" x14ac:dyDescent="0.3">
      <c r="A185" s="3738" t="s">
        <v>1</v>
      </c>
      <c r="B185" s="3739"/>
      <c r="C185" s="3739"/>
      <c r="D185" s="3739"/>
      <c r="E185" s="3739"/>
      <c r="F185" s="3739"/>
      <c r="G185" s="3739"/>
      <c r="H185" s="3739"/>
      <c r="I185" s="3740"/>
    </row>
    <row r="186" spans="1:9" s="2715" customFormat="1" ht="12" customHeight="1" x14ac:dyDescent="0.3">
      <c r="A186" s="3735" t="s">
        <v>95</v>
      </c>
      <c r="B186" s="3736"/>
      <c r="C186" s="3736"/>
      <c r="D186" s="3736"/>
      <c r="E186" s="3736"/>
      <c r="F186" s="3736"/>
      <c r="G186" s="3736"/>
      <c r="H186" s="3736"/>
      <c r="I186" s="3737"/>
    </row>
    <row r="187" spans="1:9" ht="1.5" hidden="1" customHeight="1" x14ac:dyDescent="0.3">
      <c r="A187" s="2716"/>
      <c r="I187" s="2717"/>
    </row>
    <row r="188" spans="1:9" ht="12" customHeight="1" x14ac:dyDescent="0.3">
      <c r="A188" s="2718" t="s">
        <v>0</v>
      </c>
      <c r="I188" s="2717"/>
    </row>
    <row r="189" spans="1:9" ht="2.25" hidden="1" customHeight="1" x14ac:dyDescent="0.3">
      <c r="A189" s="2716"/>
      <c r="I189" s="2719"/>
    </row>
    <row r="190" spans="1:9" ht="15.75" customHeight="1" thickBot="1" x14ac:dyDescent="0.35">
      <c r="A190" s="2716" t="s">
        <v>96</v>
      </c>
      <c r="D190" s="2713" t="s">
        <v>4</v>
      </c>
      <c r="F190" s="2714" t="str">
        <f>F129</f>
        <v>MES:</v>
      </c>
      <c r="G190" s="2714" t="str">
        <f>G7</f>
        <v>OCTUBRE</v>
      </c>
      <c r="H190" s="2714" t="str">
        <f>H163</f>
        <v xml:space="preserve">                                VIGENCIA FISCAL:      2018</v>
      </c>
      <c r="I190" s="2717"/>
    </row>
    <row r="191" spans="1:9" ht="3" hidden="1" customHeight="1" thickBot="1" x14ac:dyDescent="0.35">
      <c r="A191" s="2716"/>
      <c r="I191" s="2717"/>
    </row>
    <row r="192" spans="1:9" ht="15" customHeight="1" thickBot="1" x14ac:dyDescent="0.35">
      <c r="A192" s="2770"/>
      <c r="B192" s="2771"/>
      <c r="C192" s="2771"/>
      <c r="D192" s="2772"/>
      <c r="E192" s="2773"/>
      <c r="F192" s="2773"/>
      <c r="G192" s="2773"/>
      <c r="H192" s="2773"/>
      <c r="I192" s="2774"/>
    </row>
    <row r="193" spans="1:161" ht="27.75" customHeight="1" thickBot="1" x14ac:dyDescent="0.35">
      <c r="A193" s="2730" t="s">
        <v>228</v>
      </c>
      <c r="B193" s="2731" t="s">
        <v>227</v>
      </c>
      <c r="C193" s="2731" t="s">
        <v>226</v>
      </c>
      <c r="D193" s="2731" t="s">
        <v>225</v>
      </c>
      <c r="E193" s="2732" t="s">
        <v>224</v>
      </c>
      <c r="F193" s="2732" t="s">
        <v>101</v>
      </c>
      <c r="G193" s="2732" t="s">
        <v>102</v>
      </c>
      <c r="H193" s="2732" t="s">
        <v>103</v>
      </c>
      <c r="I193" s="2733" t="s">
        <v>195</v>
      </c>
    </row>
    <row r="194" spans="1:161" ht="29.4" customHeight="1" x14ac:dyDescent="0.3">
      <c r="A194" s="2749" t="s">
        <v>223</v>
      </c>
      <c r="B194" s="2750">
        <v>20</v>
      </c>
      <c r="C194" s="2750" t="s">
        <v>217</v>
      </c>
      <c r="D194" s="2810" t="s">
        <v>78</v>
      </c>
      <c r="E194" s="2752">
        <v>1872000000</v>
      </c>
      <c r="F194" s="2752">
        <v>1644190956</v>
      </c>
      <c r="G194" s="2752">
        <v>1644190956</v>
      </c>
      <c r="H194" s="2752">
        <v>1355088191.02</v>
      </c>
      <c r="I194" s="2753">
        <v>1355088191.02</v>
      </c>
    </row>
    <row r="195" spans="1:161" ht="29.25" customHeight="1" x14ac:dyDescent="0.3">
      <c r="A195" s="2744">
        <v>2499</v>
      </c>
      <c r="B195" s="2745"/>
      <c r="C195" s="2745"/>
      <c r="D195" s="2746" t="s">
        <v>159</v>
      </c>
      <c r="E195" s="2747">
        <f>+E196</f>
        <v>55498157998</v>
      </c>
      <c r="F195" s="2747">
        <f>+F196</f>
        <v>54156283702.059998</v>
      </c>
      <c r="G195" s="2747">
        <f>+G196</f>
        <v>51430871750.770004</v>
      </c>
      <c r="H195" s="2747">
        <f>+H196</f>
        <v>26533350702.57</v>
      </c>
      <c r="I195" s="2748">
        <f>+I196</f>
        <v>26533350702.57</v>
      </c>
    </row>
    <row r="196" spans="1:161" ht="16.5" customHeight="1" x14ac:dyDescent="0.3">
      <c r="A196" s="2804" t="s">
        <v>222</v>
      </c>
      <c r="B196" s="2745"/>
      <c r="C196" s="2745"/>
      <c r="D196" s="2746" t="s">
        <v>73</v>
      </c>
      <c r="E196" s="2747">
        <f>SUM(E197:E201)</f>
        <v>55498157998</v>
      </c>
      <c r="F196" s="2747">
        <f>SUM(F197:F201)</f>
        <v>54156283702.059998</v>
      </c>
      <c r="G196" s="2747">
        <f>SUM(G197:G201)</f>
        <v>51430871750.770004</v>
      </c>
      <c r="H196" s="2747">
        <f>SUM(H197:H201)</f>
        <v>26533350702.57</v>
      </c>
      <c r="I196" s="2748">
        <f>SUM(I197:I201)</f>
        <v>26533350702.57</v>
      </c>
    </row>
    <row r="197" spans="1:161" ht="30.75" customHeight="1" x14ac:dyDescent="0.3">
      <c r="A197" s="2749" t="s">
        <v>221</v>
      </c>
      <c r="B197" s="2750">
        <v>20</v>
      </c>
      <c r="C197" s="2750" t="s">
        <v>217</v>
      </c>
      <c r="D197" s="2751" t="s">
        <v>80</v>
      </c>
      <c r="E197" s="2752">
        <v>7072782774</v>
      </c>
      <c r="F197" s="2752">
        <v>7068563561</v>
      </c>
      <c r="G197" s="2752">
        <v>7020653116</v>
      </c>
      <c r="H197" s="2752">
        <v>4662905994</v>
      </c>
      <c r="I197" s="2753">
        <v>4662905994</v>
      </c>
    </row>
    <row r="198" spans="1:161" ht="33.75" customHeight="1" x14ac:dyDescent="0.3">
      <c r="A198" s="2749" t="s">
        <v>221</v>
      </c>
      <c r="B198" s="2750">
        <v>21</v>
      </c>
      <c r="C198" s="2750" t="s">
        <v>217</v>
      </c>
      <c r="D198" s="2751" t="s">
        <v>80</v>
      </c>
      <c r="E198" s="2752">
        <v>19800000000</v>
      </c>
      <c r="F198" s="2752">
        <v>19080957643</v>
      </c>
      <c r="G198" s="2752">
        <v>18243455851</v>
      </c>
      <c r="H198" s="2752">
        <v>1712763037</v>
      </c>
      <c r="I198" s="2753">
        <v>1712763037</v>
      </c>
    </row>
    <row r="199" spans="1:161" ht="47.4" customHeight="1" x14ac:dyDescent="0.3">
      <c r="A199" s="2749" t="s">
        <v>220</v>
      </c>
      <c r="B199" s="2750">
        <v>20</v>
      </c>
      <c r="C199" s="2750" t="s">
        <v>217</v>
      </c>
      <c r="D199" s="2751" t="s">
        <v>160</v>
      </c>
      <c r="E199" s="2752">
        <v>150000000</v>
      </c>
      <c r="F199" s="2752">
        <v>84453699</v>
      </c>
      <c r="G199" s="2752">
        <v>64961023</v>
      </c>
      <c r="H199" s="2752">
        <v>32480511</v>
      </c>
      <c r="I199" s="2753">
        <v>32480511</v>
      </c>
    </row>
    <row r="200" spans="1:161" ht="61.95" customHeight="1" x14ac:dyDescent="0.3">
      <c r="A200" s="2749" t="s">
        <v>219</v>
      </c>
      <c r="B200" s="2750">
        <v>21</v>
      </c>
      <c r="C200" s="2750" t="s">
        <v>217</v>
      </c>
      <c r="D200" s="2751" t="s">
        <v>79</v>
      </c>
      <c r="E200" s="2752">
        <v>3372038700</v>
      </c>
      <c r="F200" s="2752">
        <v>3279010542.0599999</v>
      </c>
      <c r="G200" s="2752">
        <v>2344794206.77</v>
      </c>
      <c r="H200" s="2752">
        <v>1854714233.5699999</v>
      </c>
      <c r="I200" s="2753">
        <v>1854714233.5699999</v>
      </c>
    </row>
    <row r="201" spans="1:161" ht="33.6" customHeight="1" thickBot="1" x14ac:dyDescent="0.35">
      <c r="A201" s="2749" t="s">
        <v>218</v>
      </c>
      <c r="B201" s="2750">
        <v>20</v>
      </c>
      <c r="C201" s="2750" t="s">
        <v>217</v>
      </c>
      <c r="D201" s="2751" t="s">
        <v>161</v>
      </c>
      <c r="E201" s="2752">
        <v>25103336524</v>
      </c>
      <c r="F201" s="2752">
        <v>24643298257</v>
      </c>
      <c r="G201" s="2752">
        <v>23757007554</v>
      </c>
      <c r="H201" s="2752">
        <v>18270486927</v>
      </c>
      <c r="I201" s="2753">
        <v>18270486927</v>
      </c>
    </row>
    <row r="202" spans="1:161" ht="15" customHeight="1" thickBot="1" x14ac:dyDescent="0.35">
      <c r="A202" s="3744" t="s">
        <v>162</v>
      </c>
      <c r="B202" s="3745"/>
      <c r="C202" s="3746"/>
      <c r="D202" s="3747"/>
      <c r="E202" s="2811">
        <f>+E144+E140+E11</f>
        <v>2157240643789</v>
      </c>
      <c r="F202" s="2811">
        <f>+F144+F140+F11</f>
        <v>1933002010456.0398</v>
      </c>
      <c r="G202" s="2811">
        <f>+G11+G140+G144</f>
        <v>1873389135850.2397</v>
      </c>
      <c r="H202" s="2811">
        <f>+H144+H140+H11</f>
        <v>661232080600.11011</v>
      </c>
      <c r="I202" s="2812">
        <f>+I144+I140+I11</f>
        <v>660581170200.11011</v>
      </c>
    </row>
    <row r="203" spans="1:161" ht="5.4" customHeight="1" x14ac:dyDescent="0.3">
      <c r="A203" s="2813"/>
      <c r="B203" s="2726"/>
      <c r="C203" s="2726"/>
      <c r="D203" s="2727"/>
      <c r="E203" s="2728"/>
      <c r="F203" s="2814"/>
      <c r="G203" s="2815"/>
      <c r="H203" s="2815"/>
      <c r="I203" s="2729"/>
    </row>
    <row r="204" spans="1:161" ht="5.4" hidden="1" customHeight="1" x14ac:dyDescent="0.3">
      <c r="A204" s="2816"/>
      <c r="B204" s="2817"/>
      <c r="C204" s="2817"/>
      <c r="D204" s="2818"/>
      <c r="E204" s="2819"/>
      <c r="F204" s="2820"/>
      <c r="G204" s="2821"/>
      <c r="H204" s="2821"/>
      <c r="I204" s="2822"/>
    </row>
    <row r="205" spans="1:161" ht="2.4" hidden="1" customHeight="1" x14ac:dyDescent="0.3">
      <c r="A205" s="3741" t="s">
        <v>382</v>
      </c>
      <c r="B205" s="3742"/>
      <c r="C205" s="3742"/>
      <c r="D205" s="3742"/>
      <c r="E205" s="3742"/>
      <c r="F205" s="3742"/>
      <c r="G205" s="3742"/>
      <c r="H205" s="3742"/>
      <c r="I205" s="3743"/>
      <c r="J205" s="2823"/>
      <c r="K205" s="2823"/>
      <c r="L205" s="2823"/>
      <c r="M205" s="2823"/>
      <c r="N205" s="2823"/>
      <c r="O205" s="2823"/>
      <c r="P205" s="2823"/>
      <c r="Q205" s="2823"/>
      <c r="R205" s="2823"/>
      <c r="S205" s="2823"/>
      <c r="T205" s="2823"/>
      <c r="U205" s="2823"/>
      <c r="V205" s="2823"/>
      <c r="W205" s="2823"/>
      <c r="X205" s="2823"/>
      <c r="Y205" s="2823"/>
      <c r="Z205" s="2823"/>
      <c r="AA205" s="2823"/>
      <c r="AB205" s="2823"/>
      <c r="AC205" s="2823"/>
      <c r="AD205" s="2823"/>
      <c r="AE205" s="2823"/>
      <c r="AF205" s="2823"/>
      <c r="AG205" s="2823"/>
      <c r="AH205" s="2823"/>
      <c r="AI205" s="2823"/>
      <c r="AJ205" s="2823"/>
      <c r="AK205" s="2823"/>
      <c r="AL205" s="2823"/>
      <c r="AM205" s="2823"/>
      <c r="AN205" s="2823"/>
      <c r="AO205" s="2823"/>
      <c r="AP205" s="2823"/>
      <c r="AQ205" s="2823"/>
      <c r="AR205" s="2823"/>
      <c r="AS205" s="2823"/>
      <c r="AT205" s="2823"/>
      <c r="AU205" s="2823"/>
      <c r="AV205" s="2823"/>
      <c r="AW205" s="2823"/>
      <c r="AX205" s="2823"/>
      <c r="AY205" s="2823"/>
      <c r="AZ205" s="2823"/>
      <c r="BA205" s="2823"/>
      <c r="BB205" s="2823"/>
      <c r="BC205" s="2823"/>
      <c r="BD205" s="2823"/>
      <c r="BE205" s="2823"/>
      <c r="BF205" s="2823"/>
      <c r="BG205" s="2823"/>
      <c r="BH205" s="2823"/>
      <c r="BI205" s="2823"/>
      <c r="BJ205" s="2823"/>
      <c r="BK205" s="2823"/>
      <c r="BL205" s="2823"/>
      <c r="BM205" s="2823"/>
      <c r="BN205" s="2823"/>
      <c r="BO205" s="2823"/>
      <c r="BP205" s="2823"/>
      <c r="BQ205" s="2823"/>
      <c r="BR205" s="2823"/>
      <c r="BS205" s="2823"/>
      <c r="BT205" s="2823"/>
      <c r="BU205" s="2823"/>
      <c r="BV205" s="2823"/>
      <c r="BW205" s="2823"/>
      <c r="BX205" s="2823"/>
      <c r="BY205" s="2823"/>
      <c r="BZ205" s="2823"/>
      <c r="CA205" s="2823"/>
      <c r="CB205" s="2823"/>
      <c r="CC205" s="2823"/>
      <c r="CD205" s="2823"/>
      <c r="CE205" s="2823"/>
      <c r="CF205" s="2823"/>
      <c r="CG205" s="2823"/>
      <c r="CH205" s="2823"/>
      <c r="CI205" s="2823"/>
      <c r="CJ205" s="2823"/>
      <c r="CK205" s="2823"/>
      <c r="CL205" s="2823"/>
      <c r="CM205" s="2823"/>
      <c r="CN205" s="2823"/>
      <c r="CO205" s="2823"/>
      <c r="CP205" s="2823"/>
      <c r="CQ205" s="2823"/>
      <c r="CR205" s="2823"/>
      <c r="CS205" s="2823"/>
      <c r="CT205" s="2823"/>
      <c r="CU205" s="2823"/>
      <c r="CV205" s="2823"/>
      <c r="CW205" s="2823"/>
      <c r="CX205" s="2823"/>
      <c r="CY205" s="2823"/>
      <c r="CZ205" s="2823"/>
      <c r="DA205" s="2823"/>
      <c r="DB205" s="2823"/>
      <c r="DC205" s="2823"/>
      <c r="DD205" s="2823"/>
      <c r="DE205" s="2823"/>
      <c r="DF205" s="2823"/>
      <c r="DG205" s="2823"/>
      <c r="DH205" s="2823"/>
      <c r="DI205" s="2823"/>
      <c r="DJ205" s="2823"/>
      <c r="DK205" s="2823"/>
      <c r="DL205" s="2823"/>
      <c r="DM205" s="2823"/>
      <c r="DN205" s="2823"/>
      <c r="DO205" s="2823"/>
      <c r="DP205" s="2823"/>
      <c r="DQ205" s="2823"/>
      <c r="DR205" s="2823"/>
      <c r="DS205" s="2823"/>
      <c r="DT205" s="2823"/>
      <c r="DU205" s="2823"/>
      <c r="DV205" s="2823"/>
      <c r="DW205" s="2823"/>
      <c r="DX205" s="2823"/>
      <c r="DY205" s="2823"/>
      <c r="DZ205" s="2823"/>
      <c r="EA205" s="2823"/>
      <c r="EB205" s="2823"/>
      <c r="EC205" s="2823"/>
      <c r="ED205" s="2823"/>
      <c r="EE205" s="2823"/>
      <c r="EF205" s="2823"/>
      <c r="EG205" s="2823"/>
      <c r="EH205" s="2823"/>
      <c r="EI205" s="2823"/>
      <c r="EJ205" s="2823"/>
      <c r="EK205" s="2823"/>
      <c r="EL205" s="2823"/>
      <c r="EM205" s="2823"/>
      <c r="EN205" s="2823"/>
      <c r="EO205" s="2823"/>
      <c r="EP205" s="2823"/>
      <c r="EQ205" s="2823"/>
      <c r="ER205" s="2823"/>
      <c r="ES205" s="2823"/>
      <c r="ET205" s="2823"/>
      <c r="EU205" s="2823"/>
      <c r="EV205" s="2823"/>
      <c r="EW205" s="2823"/>
      <c r="EX205" s="2823"/>
      <c r="EY205" s="2823"/>
      <c r="EZ205" s="2823"/>
      <c r="FA205" s="2823"/>
      <c r="FB205" s="2823"/>
      <c r="FC205" s="2823"/>
      <c r="FD205" s="2823"/>
      <c r="FE205" s="2823"/>
    </row>
    <row r="206" spans="1:161" ht="18.600000000000001" customHeight="1" x14ac:dyDescent="0.3">
      <c r="A206" s="3741"/>
      <c r="B206" s="3742"/>
      <c r="C206" s="3742"/>
      <c r="D206" s="3742"/>
      <c r="E206" s="3742"/>
      <c r="F206" s="3742"/>
      <c r="G206" s="3742"/>
      <c r="H206" s="3742"/>
      <c r="I206" s="3743"/>
      <c r="J206" s="2823"/>
      <c r="K206" s="2823"/>
      <c r="L206" s="2823"/>
      <c r="M206" s="2823"/>
      <c r="N206" s="2823"/>
      <c r="O206" s="2823"/>
      <c r="P206" s="2823"/>
      <c r="Q206" s="2823"/>
      <c r="R206" s="2823"/>
      <c r="S206" s="2823"/>
      <c r="T206" s="2823"/>
      <c r="U206" s="2823"/>
      <c r="V206" s="2823"/>
      <c r="W206" s="2823"/>
      <c r="X206" s="2823"/>
      <c r="Y206" s="2823"/>
      <c r="Z206" s="2823"/>
      <c r="AA206" s="2823"/>
      <c r="AB206" s="2823"/>
      <c r="AC206" s="2823"/>
      <c r="AD206" s="2823"/>
      <c r="AE206" s="2823"/>
      <c r="AF206" s="2823"/>
      <c r="AG206" s="2823"/>
      <c r="AH206" s="2823"/>
      <c r="AI206" s="2823"/>
      <c r="AJ206" s="2823"/>
      <c r="AK206" s="2823"/>
      <c r="AL206" s="2823"/>
      <c r="AM206" s="2823"/>
      <c r="AN206" s="2823"/>
      <c r="AO206" s="2823"/>
      <c r="AP206" s="2823"/>
      <c r="AQ206" s="2823"/>
      <c r="AR206" s="2823"/>
      <c r="AS206" s="2823"/>
      <c r="AT206" s="2823"/>
      <c r="AU206" s="2823"/>
      <c r="AV206" s="2823"/>
      <c r="AW206" s="2823"/>
      <c r="AX206" s="2823"/>
      <c r="AY206" s="2823"/>
      <c r="AZ206" s="2823"/>
      <c r="BA206" s="2823"/>
      <c r="BB206" s="2823"/>
      <c r="BC206" s="2823"/>
      <c r="BD206" s="2823"/>
      <c r="BE206" s="2823"/>
      <c r="BF206" s="2823"/>
      <c r="BG206" s="2823"/>
      <c r="BH206" s="2823"/>
      <c r="BI206" s="2823"/>
      <c r="BJ206" s="2823"/>
      <c r="BK206" s="2823"/>
      <c r="BL206" s="2823"/>
      <c r="BM206" s="2823"/>
      <c r="BN206" s="2823"/>
      <c r="BO206" s="2823"/>
      <c r="BP206" s="2823"/>
      <c r="BQ206" s="2823"/>
      <c r="BR206" s="2823"/>
      <c r="BS206" s="2823"/>
      <c r="BT206" s="2823"/>
      <c r="BU206" s="2823"/>
      <c r="BV206" s="2823"/>
      <c r="BW206" s="2823"/>
      <c r="BX206" s="2823"/>
      <c r="BY206" s="2823"/>
      <c r="BZ206" s="2823"/>
      <c r="CA206" s="2823"/>
      <c r="CB206" s="2823"/>
      <c r="CC206" s="2823"/>
      <c r="CD206" s="2823"/>
      <c r="CE206" s="2823"/>
      <c r="CF206" s="2823"/>
      <c r="CG206" s="2823"/>
      <c r="CH206" s="2823"/>
      <c r="CI206" s="2823"/>
      <c r="CJ206" s="2823"/>
      <c r="CK206" s="2823"/>
      <c r="CL206" s="2823"/>
      <c r="CM206" s="2823"/>
      <c r="CN206" s="2823"/>
      <c r="CO206" s="2823"/>
      <c r="CP206" s="2823"/>
      <c r="CQ206" s="2823"/>
      <c r="CR206" s="2823"/>
      <c r="CS206" s="2823"/>
      <c r="CT206" s="2823"/>
      <c r="CU206" s="2823"/>
      <c r="CV206" s="2823"/>
      <c r="CW206" s="2823"/>
      <c r="CX206" s="2823"/>
      <c r="CY206" s="2823"/>
      <c r="CZ206" s="2823"/>
      <c r="DA206" s="2823"/>
      <c r="DB206" s="2823"/>
      <c r="DC206" s="2823"/>
      <c r="DD206" s="2823"/>
      <c r="DE206" s="2823"/>
      <c r="DF206" s="2823"/>
      <c r="DG206" s="2823"/>
      <c r="DH206" s="2823"/>
      <c r="DI206" s="2823"/>
      <c r="DJ206" s="2823"/>
      <c r="DK206" s="2823"/>
      <c r="DL206" s="2823"/>
      <c r="DM206" s="2823"/>
      <c r="DN206" s="2823"/>
      <c r="DO206" s="2823"/>
      <c r="DP206" s="2823"/>
      <c r="DQ206" s="2823"/>
      <c r="DR206" s="2823"/>
      <c r="DS206" s="2823"/>
      <c r="DT206" s="2823"/>
      <c r="DU206" s="2823"/>
      <c r="DV206" s="2823"/>
      <c r="DW206" s="2823"/>
      <c r="DX206" s="2823"/>
      <c r="DY206" s="2823"/>
      <c r="DZ206" s="2823"/>
      <c r="EA206" s="2823"/>
      <c r="EB206" s="2823"/>
      <c r="EC206" s="2823"/>
      <c r="ED206" s="2823"/>
      <c r="EE206" s="2823"/>
      <c r="EF206" s="2823"/>
      <c r="EG206" s="2823"/>
      <c r="EH206" s="2823"/>
      <c r="EI206" s="2823"/>
      <c r="EJ206" s="2823"/>
      <c r="EK206" s="2823"/>
      <c r="EL206" s="2823"/>
      <c r="EM206" s="2823"/>
      <c r="EN206" s="2823"/>
      <c r="EO206" s="2823"/>
      <c r="EP206" s="2823"/>
      <c r="EQ206" s="2823"/>
      <c r="ER206" s="2823"/>
      <c r="ES206" s="2823"/>
      <c r="ET206" s="2823"/>
      <c r="EU206" s="2823"/>
      <c r="EV206" s="2823"/>
      <c r="EW206" s="2823"/>
      <c r="EX206" s="2823"/>
      <c r="EY206" s="2823"/>
      <c r="EZ206" s="2823"/>
      <c r="FA206" s="2823"/>
      <c r="FB206" s="2823"/>
      <c r="FC206" s="2823"/>
      <c r="FD206" s="2823"/>
      <c r="FE206" s="2823"/>
    </row>
    <row r="207" spans="1:161" ht="18.600000000000001" customHeight="1" x14ac:dyDescent="0.3">
      <c r="A207" s="3741"/>
      <c r="B207" s="3742"/>
      <c r="C207" s="3742"/>
      <c r="D207" s="3742"/>
      <c r="E207" s="3742"/>
      <c r="F207" s="3742"/>
      <c r="G207" s="3742"/>
      <c r="H207" s="3742"/>
      <c r="I207" s="3743"/>
      <c r="J207" s="2823"/>
      <c r="K207" s="2823"/>
      <c r="L207" s="2823"/>
      <c r="M207" s="2823"/>
      <c r="N207" s="2823"/>
      <c r="O207" s="2823"/>
      <c r="P207" s="2823"/>
      <c r="Q207" s="2823"/>
      <c r="R207" s="2823"/>
      <c r="S207" s="2823"/>
      <c r="T207" s="2823"/>
      <c r="U207" s="2823"/>
      <c r="V207" s="2823"/>
      <c r="W207" s="2823"/>
      <c r="X207" s="2823"/>
      <c r="Y207" s="2823"/>
      <c r="Z207" s="2823"/>
      <c r="AA207" s="2823"/>
      <c r="AB207" s="2823"/>
      <c r="AC207" s="2823"/>
      <c r="AD207" s="2823"/>
      <c r="AE207" s="2823"/>
      <c r="AF207" s="2823"/>
      <c r="AG207" s="2823"/>
      <c r="AH207" s="2823"/>
      <c r="AI207" s="2823"/>
      <c r="AJ207" s="2823"/>
      <c r="AK207" s="2823"/>
      <c r="AL207" s="2823"/>
      <c r="AM207" s="2823"/>
      <c r="AN207" s="2823"/>
      <c r="AO207" s="2823"/>
      <c r="AP207" s="2823"/>
      <c r="AQ207" s="2823"/>
      <c r="AR207" s="2823"/>
      <c r="AS207" s="2823"/>
      <c r="AT207" s="2823"/>
      <c r="AU207" s="2823"/>
      <c r="AV207" s="2823"/>
      <c r="AW207" s="2823"/>
      <c r="AX207" s="2823"/>
      <c r="AY207" s="2823"/>
      <c r="AZ207" s="2823"/>
      <c r="BA207" s="2823"/>
      <c r="BB207" s="2823"/>
      <c r="BC207" s="2823"/>
      <c r="BD207" s="2823"/>
      <c r="BE207" s="2823"/>
      <c r="BF207" s="2823"/>
      <c r="BG207" s="2823"/>
      <c r="BH207" s="2823"/>
      <c r="BI207" s="2823"/>
      <c r="BJ207" s="2823"/>
      <c r="BK207" s="2823"/>
      <c r="BL207" s="2823"/>
      <c r="BM207" s="2823"/>
      <c r="BN207" s="2823"/>
      <c r="BO207" s="2823"/>
      <c r="BP207" s="2823"/>
      <c r="BQ207" s="2823"/>
      <c r="BR207" s="2823"/>
      <c r="BS207" s="2823"/>
      <c r="BT207" s="2823"/>
      <c r="BU207" s="2823"/>
      <c r="BV207" s="2823"/>
      <c r="BW207" s="2823"/>
      <c r="BX207" s="2823"/>
      <c r="BY207" s="2823"/>
      <c r="BZ207" s="2823"/>
      <c r="CA207" s="2823"/>
      <c r="CB207" s="2823"/>
      <c r="CC207" s="2823"/>
      <c r="CD207" s="2823"/>
      <c r="CE207" s="2823"/>
      <c r="CF207" s="2823"/>
      <c r="CG207" s="2823"/>
      <c r="CH207" s="2823"/>
      <c r="CI207" s="2823"/>
      <c r="CJ207" s="2823"/>
      <c r="CK207" s="2823"/>
      <c r="CL207" s="2823"/>
      <c r="CM207" s="2823"/>
      <c r="CN207" s="2823"/>
      <c r="CO207" s="2823"/>
      <c r="CP207" s="2823"/>
      <c r="CQ207" s="2823"/>
      <c r="CR207" s="2823"/>
      <c r="CS207" s="2823"/>
      <c r="CT207" s="2823"/>
      <c r="CU207" s="2823"/>
      <c r="CV207" s="2823"/>
      <c r="CW207" s="2823"/>
      <c r="CX207" s="2823"/>
      <c r="CY207" s="2823"/>
      <c r="CZ207" s="2823"/>
      <c r="DA207" s="2823"/>
      <c r="DB207" s="2823"/>
      <c r="DC207" s="2823"/>
      <c r="DD207" s="2823"/>
      <c r="DE207" s="2823"/>
      <c r="DF207" s="2823"/>
      <c r="DG207" s="2823"/>
      <c r="DH207" s="2823"/>
      <c r="DI207" s="2823"/>
      <c r="DJ207" s="2823"/>
      <c r="DK207" s="2823"/>
      <c r="DL207" s="2823"/>
      <c r="DM207" s="2823"/>
      <c r="DN207" s="2823"/>
      <c r="DO207" s="2823"/>
      <c r="DP207" s="2823"/>
      <c r="DQ207" s="2823"/>
      <c r="DR207" s="2823"/>
      <c r="DS207" s="2823"/>
      <c r="DT207" s="2823"/>
      <c r="DU207" s="2823"/>
      <c r="DV207" s="2823"/>
      <c r="DW207" s="2823"/>
      <c r="DX207" s="2823"/>
      <c r="DY207" s="2823"/>
      <c r="DZ207" s="2823"/>
      <c r="EA207" s="2823"/>
      <c r="EB207" s="2823"/>
      <c r="EC207" s="2823"/>
      <c r="ED207" s="2823"/>
      <c r="EE207" s="2823"/>
      <c r="EF207" s="2823"/>
      <c r="EG207" s="2823"/>
      <c r="EH207" s="2823"/>
      <c r="EI207" s="2823"/>
      <c r="EJ207" s="2823"/>
      <c r="EK207" s="2823"/>
      <c r="EL207" s="2823"/>
      <c r="EM207" s="2823"/>
      <c r="EN207" s="2823"/>
      <c r="EO207" s="2823"/>
      <c r="EP207" s="2823"/>
      <c r="EQ207" s="2823"/>
      <c r="ER207" s="2823"/>
      <c r="ES207" s="2823"/>
      <c r="ET207" s="2823"/>
      <c r="EU207" s="2823"/>
      <c r="EV207" s="2823"/>
      <c r="EW207" s="2823"/>
      <c r="EX207" s="2823"/>
      <c r="EY207" s="2823"/>
      <c r="EZ207" s="2823"/>
      <c r="FA207" s="2823"/>
      <c r="FB207" s="2823"/>
      <c r="FC207" s="2823"/>
      <c r="FD207" s="2823"/>
      <c r="FE207" s="2823"/>
    </row>
    <row r="208" spans="1:161" ht="26.4" customHeight="1" x14ac:dyDescent="0.3">
      <c r="A208" s="3741"/>
      <c r="B208" s="3742"/>
      <c r="C208" s="3742"/>
      <c r="D208" s="3742"/>
      <c r="E208" s="3742"/>
      <c r="F208" s="3742"/>
      <c r="G208" s="3742"/>
      <c r="H208" s="3742"/>
      <c r="I208" s="3743"/>
      <c r="J208" s="2823"/>
      <c r="K208" s="2823"/>
      <c r="L208" s="2823"/>
      <c r="M208" s="2823"/>
      <c r="N208" s="2823"/>
      <c r="O208" s="2823"/>
      <c r="P208" s="2823"/>
      <c r="Q208" s="2823"/>
      <c r="R208" s="2823"/>
      <c r="S208" s="2823"/>
      <c r="T208" s="2823"/>
      <c r="U208" s="2823"/>
      <c r="V208" s="2823"/>
      <c r="W208" s="2823"/>
      <c r="X208" s="2823"/>
      <c r="Y208" s="2823"/>
      <c r="Z208" s="2823"/>
      <c r="AA208" s="2823"/>
      <c r="AB208" s="2823"/>
      <c r="AC208" s="2823"/>
      <c r="AD208" s="2823"/>
      <c r="AE208" s="2823"/>
      <c r="AF208" s="2823"/>
      <c r="AG208" s="2823"/>
      <c r="AH208" s="2823"/>
      <c r="AI208" s="2823"/>
      <c r="AJ208" s="2823"/>
      <c r="AK208" s="2823"/>
      <c r="AL208" s="2823"/>
      <c r="AM208" s="2823"/>
      <c r="AN208" s="2823"/>
      <c r="AO208" s="2823"/>
      <c r="AP208" s="2823"/>
      <c r="AQ208" s="2823"/>
      <c r="AR208" s="2823"/>
      <c r="AS208" s="2823"/>
      <c r="AT208" s="2823"/>
      <c r="AU208" s="2823"/>
      <c r="AV208" s="2823"/>
      <c r="AW208" s="2823"/>
      <c r="AX208" s="2823"/>
      <c r="AY208" s="2823"/>
      <c r="AZ208" s="2823"/>
      <c r="BA208" s="2823"/>
      <c r="BB208" s="2823"/>
      <c r="BC208" s="2823"/>
      <c r="BD208" s="2823"/>
      <c r="BE208" s="2823"/>
      <c r="BF208" s="2823"/>
      <c r="BG208" s="2823"/>
      <c r="BH208" s="2823"/>
      <c r="BI208" s="2823"/>
      <c r="BJ208" s="2823"/>
      <c r="BK208" s="2823"/>
      <c r="BL208" s="2823"/>
      <c r="BM208" s="2823"/>
      <c r="BN208" s="2823"/>
      <c r="BO208" s="2823"/>
      <c r="BP208" s="2823"/>
      <c r="BQ208" s="2823"/>
      <c r="BR208" s="2823"/>
      <c r="BS208" s="2823"/>
      <c r="BT208" s="2823"/>
      <c r="BU208" s="2823"/>
      <c r="BV208" s="2823"/>
      <c r="BW208" s="2823"/>
      <c r="BX208" s="2823"/>
      <c r="BY208" s="2823"/>
      <c r="BZ208" s="2823"/>
      <c r="CA208" s="2823"/>
      <c r="CB208" s="2823"/>
      <c r="CC208" s="2823"/>
      <c r="CD208" s="2823"/>
      <c r="CE208" s="2823"/>
      <c r="CF208" s="2823"/>
      <c r="CG208" s="2823"/>
      <c r="CH208" s="2823"/>
      <c r="CI208" s="2823"/>
      <c r="CJ208" s="2823"/>
      <c r="CK208" s="2823"/>
      <c r="CL208" s="2823"/>
      <c r="CM208" s="2823"/>
      <c r="CN208" s="2823"/>
      <c r="CO208" s="2823"/>
      <c r="CP208" s="2823"/>
      <c r="CQ208" s="2823"/>
      <c r="CR208" s="2823"/>
      <c r="CS208" s="2823"/>
      <c r="CT208" s="2823"/>
      <c r="CU208" s="2823"/>
      <c r="CV208" s="2823"/>
      <c r="CW208" s="2823"/>
      <c r="CX208" s="2823"/>
      <c r="CY208" s="2823"/>
      <c r="CZ208" s="2823"/>
      <c r="DA208" s="2823"/>
      <c r="DB208" s="2823"/>
      <c r="DC208" s="2823"/>
      <c r="DD208" s="2823"/>
      <c r="DE208" s="2823"/>
      <c r="DF208" s="2823"/>
      <c r="DG208" s="2823"/>
      <c r="DH208" s="2823"/>
      <c r="DI208" s="2823"/>
      <c r="DJ208" s="2823"/>
      <c r="DK208" s="2823"/>
      <c r="DL208" s="2823"/>
      <c r="DM208" s="2823"/>
      <c r="DN208" s="2823"/>
      <c r="DO208" s="2823"/>
      <c r="DP208" s="2823"/>
      <c r="DQ208" s="2823"/>
      <c r="DR208" s="2823"/>
      <c r="DS208" s="2823"/>
      <c r="DT208" s="2823"/>
      <c r="DU208" s="2823"/>
      <c r="DV208" s="2823"/>
      <c r="DW208" s="2823"/>
      <c r="DX208" s="2823"/>
      <c r="DY208" s="2823"/>
      <c r="DZ208" s="2823"/>
      <c r="EA208" s="2823"/>
      <c r="EB208" s="2823"/>
      <c r="EC208" s="2823"/>
      <c r="ED208" s="2823"/>
      <c r="EE208" s="2823"/>
      <c r="EF208" s="2823"/>
      <c r="EG208" s="2823"/>
      <c r="EH208" s="2823"/>
      <c r="EI208" s="2823"/>
      <c r="EJ208" s="2823"/>
      <c r="EK208" s="2823"/>
      <c r="EL208" s="2823"/>
      <c r="EM208" s="2823"/>
      <c r="EN208" s="2823"/>
      <c r="EO208" s="2823"/>
      <c r="EP208" s="2823"/>
      <c r="EQ208" s="2823"/>
      <c r="ER208" s="2823"/>
      <c r="ES208" s="2823"/>
      <c r="ET208" s="2823"/>
      <c r="EU208" s="2823"/>
      <c r="EV208" s="2823"/>
      <c r="EW208" s="2823"/>
      <c r="EX208" s="2823"/>
      <c r="EY208" s="2823"/>
      <c r="EZ208" s="2823"/>
      <c r="FA208" s="2823"/>
      <c r="FB208" s="2823"/>
      <c r="FC208" s="2823"/>
      <c r="FD208" s="2823"/>
      <c r="FE208" s="2823"/>
    </row>
    <row r="209" spans="1:161" ht="18.600000000000001" customHeight="1" x14ac:dyDescent="0.3">
      <c r="A209" s="2824" t="s">
        <v>364</v>
      </c>
      <c r="B209" s="2825"/>
      <c r="C209" s="2825"/>
      <c r="D209" s="2826"/>
      <c r="E209" s="2827"/>
      <c r="F209" s="2827"/>
      <c r="G209" s="2827"/>
      <c r="H209" s="2827"/>
      <c r="I209" s="2828"/>
      <c r="J209" s="2823"/>
      <c r="K209" s="2823"/>
      <c r="L209" s="2823"/>
      <c r="M209" s="2823"/>
      <c r="N209" s="2823"/>
      <c r="O209" s="2823"/>
      <c r="P209" s="2823"/>
      <c r="Q209" s="2823"/>
      <c r="R209" s="2823"/>
      <c r="S209" s="2823"/>
      <c r="T209" s="2823"/>
      <c r="U209" s="2823"/>
      <c r="V209" s="2823"/>
      <c r="W209" s="2823"/>
      <c r="X209" s="2823"/>
      <c r="Y209" s="2823"/>
      <c r="Z209" s="2823"/>
      <c r="AA209" s="2823"/>
      <c r="AB209" s="2823"/>
      <c r="AC209" s="2823"/>
      <c r="AD209" s="2823"/>
      <c r="AE209" s="2823"/>
      <c r="AF209" s="2823"/>
      <c r="AG209" s="2823"/>
      <c r="AH209" s="2823"/>
      <c r="AI209" s="2823"/>
      <c r="AJ209" s="2823"/>
      <c r="AK209" s="2823"/>
      <c r="AL209" s="2823"/>
      <c r="AM209" s="2823"/>
      <c r="AN209" s="2823"/>
      <c r="AO209" s="2823"/>
      <c r="AP209" s="2823"/>
      <c r="AQ209" s="2823"/>
      <c r="AR209" s="2823"/>
      <c r="AS209" s="2823"/>
      <c r="AT209" s="2823"/>
      <c r="AU209" s="2823"/>
      <c r="AV209" s="2823"/>
      <c r="AW209" s="2823"/>
      <c r="AX209" s="2823"/>
      <c r="AY209" s="2823"/>
      <c r="AZ209" s="2823"/>
      <c r="BA209" s="2823"/>
      <c r="BB209" s="2823"/>
      <c r="BC209" s="2823"/>
      <c r="BD209" s="2823"/>
      <c r="BE209" s="2823"/>
      <c r="BF209" s="2823"/>
      <c r="BG209" s="2823"/>
      <c r="BH209" s="2823"/>
      <c r="BI209" s="2823"/>
      <c r="BJ209" s="2823"/>
      <c r="BK209" s="2823"/>
      <c r="BL209" s="2823"/>
      <c r="BM209" s="2823"/>
      <c r="BN209" s="2823"/>
      <c r="BO209" s="2823"/>
      <c r="BP209" s="2823"/>
      <c r="BQ209" s="2823"/>
      <c r="BR209" s="2823"/>
      <c r="BS209" s="2823"/>
      <c r="BT209" s="2823"/>
      <c r="BU209" s="2823"/>
      <c r="BV209" s="2823"/>
      <c r="BW209" s="2823"/>
      <c r="BX209" s="2823"/>
      <c r="BY209" s="2823"/>
      <c r="BZ209" s="2823"/>
      <c r="CA209" s="2823"/>
      <c r="CB209" s="2823"/>
      <c r="CC209" s="2823"/>
      <c r="CD209" s="2823"/>
      <c r="CE209" s="2823"/>
      <c r="CF209" s="2823"/>
      <c r="CG209" s="2823"/>
      <c r="CH209" s="2823"/>
      <c r="CI209" s="2823"/>
      <c r="CJ209" s="2823"/>
      <c r="CK209" s="2823"/>
      <c r="CL209" s="2823"/>
      <c r="CM209" s="2823"/>
      <c r="CN209" s="2823"/>
      <c r="CO209" s="2823"/>
      <c r="CP209" s="2823"/>
      <c r="CQ209" s="2823"/>
      <c r="CR209" s="2823"/>
      <c r="CS209" s="2823"/>
      <c r="CT209" s="2823"/>
      <c r="CU209" s="2823"/>
      <c r="CV209" s="2823"/>
      <c r="CW209" s="2823"/>
      <c r="CX209" s="2823"/>
      <c r="CY209" s="2823"/>
      <c r="CZ209" s="2823"/>
      <c r="DA209" s="2823"/>
      <c r="DB209" s="2823"/>
      <c r="DC209" s="2823"/>
      <c r="DD209" s="2823"/>
      <c r="DE209" s="2823"/>
      <c r="DF209" s="2823"/>
      <c r="DG209" s="2823"/>
      <c r="DH209" s="2823"/>
      <c r="DI209" s="2823"/>
      <c r="DJ209" s="2823"/>
      <c r="DK209" s="2823"/>
      <c r="DL209" s="2823"/>
      <c r="DM209" s="2823"/>
      <c r="DN209" s="2823"/>
      <c r="DO209" s="2823"/>
      <c r="DP209" s="2823"/>
      <c r="DQ209" s="2823"/>
      <c r="DR209" s="2823"/>
      <c r="DS209" s="2823"/>
      <c r="DT209" s="2823"/>
      <c r="DU209" s="2823"/>
      <c r="DV209" s="2823"/>
      <c r="DW209" s="2823"/>
      <c r="DX209" s="2823"/>
      <c r="DY209" s="2823"/>
      <c r="DZ209" s="2823"/>
      <c r="EA209" s="2823"/>
      <c r="EB209" s="2823"/>
      <c r="EC209" s="2823"/>
      <c r="ED209" s="2823"/>
      <c r="EE209" s="2823"/>
      <c r="EF209" s="2823"/>
      <c r="EG209" s="2823"/>
      <c r="EH209" s="2823"/>
      <c r="EI209" s="2823"/>
      <c r="EJ209" s="2823"/>
      <c r="EK209" s="2823"/>
      <c r="EL209" s="2823"/>
      <c r="EM209" s="2823"/>
      <c r="EN209" s="2823"/>
      <c r="EO209" s="2823"/>
      <c r="EP209" s="2823"/>
      <c r="EQ209" s="2823"/>
      <c r="ER209" s="2823"/>
      <c r="ES209" s="2823"/>
      <c r="ET209" s="2823"/>
      <c r="EU209" s="2823"/>
      <c r="EV209" s="2823"/>
      <c r="EW209" s="2823"/>
      <c r="EX209" s="2823"/>
      <c r="EY209" s="2823"/>
      <c r="EZ209" s="2823"/>
      <c r="FA209" s="2823"/>
      <c r="FB209" s="2823"/>
      <c r="FC209" s="2823"/>
      <c r="FD209" s="2823"/>
      <c r="FE209" s="2823"/>
    </row>
    <row r="210" spans="1:161" ht="18.600000000000001" customHeight="1" x14ac:dyDescent="0.3">
      <c r="A210" s="2824" t="s">
        <v>375</v>
      </c>
      <c r="B210" s="2825"/>
      <c r="C210" s="2825"/>
      <c r="D210" s="2826"/>
      <c r="E210" s="2827"/>
      <c r="F210" s="2827"/>
      <c r="G210" s="2827"/>
      <c r="H210" s="2827"/>
      <c r="I210" s="2828"/>
      <c r="J210" s="2823"/>
      <c r="K210" s="2823"/>
      <c r="L210" s="2823"/>
      <c r="M210" s="2823"/>
      <c r="N210" s="2823"/>
      <c r="O210" s="2823"/>
      <c r="P210" s="2823"/>
      <c r="Q210" s="2823"/>
      <c r="R210" s="2823"/>
      <c r="S210" s="2823"/>
      <c r="T210" s="2823"/>
      <c r="U210" s="2823"/>
      <c r="V210" s="2823"/>
      <c r="W210" s="2823"/>
      <c r="X210" s="2823"/>
      <c r="Y210" s="2823"/>
      <c r="Z210" s="2823"/>
      <c r="AA210" s="2823"/>
      <c r="AB210" s="2823"/>
      <c r="AC210" s="2823"/>
      <c r="AD210" s="2823"/>
      <c r="AE210" s="2823"/>
      <c r="AF210" s="2823"/>
      <c r="AG210" s="2823"/>
      <c r="AH210" s="2823"/>
      <c r="AI210" s="2823"/>
      <c r="AJ210" s="2823"/>
      <c r="AK210" s="2823"/>
      <c r="AL210" s="2823"/>
      <c r="AM210" s="2823"/>
      <c r="AN210" s="2823"/>
      <c r="AO210" s="2823"/>
      <c r="AP210" s="2823"/>
      <c r="AQ210" s="2823"/>
      <c r="AR210" s="2823"/>
      <c r="AS210" s="2823"/>
      <c r="AT210" s="2823"/>
      <c r="AU210" s="2823"/>
      <c r="AV210" s="2823"/>
      <c r="AW210" s="2823"/>
      <c r="AX210" s="2823"/>
      <c r="AY210" s="2823"/>
      <c r="AZ210" s="2823"/>
      <c r="BA210" s="2823"/>
      <c r="BB210" s="2823"/>
      <c r="BC210" s="2823"/>
      <c r="BD210" s="2823"/>
      <c r="BE210" s="2823"/>
      <c r="BF210" s="2823"/>
      <c r="BG210" s="2823"/>
      <c r="BH210" s="2823"/>
      <c r="BI210" s="2823"/>
      <c r="BJ210" s="2823"/>
      <c r="BK210" s="2823"/>
      <c r="BL210" s="2823"/>
      <c r="BM210" s="2823"/>
      <c r="BN210" s="2823"/>
      <c r="BO210" s="2823"/>
      <c r="BP210" s="2823"/>
      <c r="BQ210" s="2823"/>
      <c r="BR210" s="2823"/>
      <c r="BS210" s="2823"/>
      <c r="BT210" s="2823"/>
      <c r="BU210" s="2823"/>
      <c r="BV210" s="2823"/>
      <c r="BW210" s="2823"/>
      <c r="BX210" s="2823"/>
      <c r="BY210" s="2823"/>
      <c r="BZ210" s="2823"/>
      <c r="CA210" s="2823"/>
      <c r="CB210" s="2823"/>
      <c r="CC210" s="2823"/>
      <c r="CD210" s="2823"/>
      <c r="CE210" s="2823"/>
      <c r="CF210" s="2823"/>
      <c r="CG210" s="2823"/>
      <c r="CH210" s="2823"/>
      <c r="CI210" s="2823"/>
      <c r="CJ210" s="2823"/>
      <c r="CK210" s="2823"/>
      <c r="CL210" s="2823"/>
      <c r="CM210" s="2823"/>
      <c r="CN210" s="2823"/>
      <c r="CO210" s="2823"/>
      <c r="CP210" s="2823"/>
      <c r="CQ210" s="2823"/>
      <c r="CR210" s="2823"/>
      <c r="CS210" s="2823"/>
      <c r="CT210" s="2823"/>
      <c r="CU210" s="2823"/>
      <c r="CV210" s="2823"/>
      <c r="CW210" s="2823"/>
      <c r="CX210" s="2823"/>
      <c r="CY210" s="2823"/>
      <c r="CZ210" s="2823"/>
      <c r="DA210" s="2823"/>
      <c r="DB210" s="2823"/>
      <c r="DC210" s="2823"/>
      <c r="DD210" s="2823"/>
      <c r="DE210" s="2823"/>
      <c r="DF210" s="2823"/>
      <c r="DG210" s="2823"/>
      <c r="DH210" s="2823"/>
      <c r="DI210" s="2823"/>
      <c r="DJ210" s="2823"/>
      <c r="DK210" s="2823"/>
      <c r="DL210" s="2823"/>
      <c r="DM210" s="2823"/>
      <c r="DN210" s="2823"/>
      <c r="DO210" s="2823"/>
      <c r="DP210" s="2823"/>
      <c r="DQ210" s="2823"/>
      <c r="DR210" s="2823"/>
      <c r="DS210" s="2823"/>
      <c r="DT210" s="2823"/>
      <c r="DU210" s="2823"/>
      <c r="DV210" s="2823"/>
      <c r="DW210" s="2823"/>
      <c r="DX210" s="2823"/>
      <c r="DY210" s="2823"/>
      <c r="DZ210" s="2823"/>
      <c r="EA210" s="2823"/>
      <c r="EB210" s="2823"/>
      <c r="EC210" s="2823"/>
      <c r="ED210" s="2823"/>
      <c r="EE210" s="2823"/>
      <c r="EF210" s="2823"/>
      <c r="EG210" s="2823"/>
      <c r="EH210" s="2823"/>
      <c r="EI210" s="2823"/>
      <c r="EJ210" s="2823"/>
      <c r="EK210" s="2823"/>
      <c r="EL210" s="2823"/>
      <c r="EM210" s="2823"/>
      <c r="EN210" s="2823"/>
      <c r="EO210" s="2823"/>
      <c r="EP210" s="2823"/>
      <c r="EQ210" s="2823"/>
      <c r="ER210" s="2823"/>
      <c r="ES210" s="2823"/>
      <c r="ET210" s="2823"/>
      <c r="EU210" s="2823"/>
      <c r="EV210" s="2823"/>
      <c r="EW210" s="2823"/>
      <c r="EX210" s="2823"/>
      <c r="EY210" s="2823"/>
      <c r="EZ210" s="2823"/>
      <c r="FA210" s="2823"/>
      <c r="FB210" s="2823"/>
      <c r="FC210" s="2823"/>
      <c r="FD210" s="2823"/>
      <c r="FE210" s="2823"/>
    </row>
    <row r="211" spans="1:161" ht="18.600000000000001" customHeight="1" x14ac:dyDescent="0.3">
      <c r="A211" s="2824" t="s">
        <v>376</v>
      </c>
      <c r="B211" s="2825"/>
      <c r="C211" s="2825"/>
      <c r="D211" s="2826"/>
      <c r="E211" s="2827"/>
      <c r="F211" s="2827"/>
      <c r="G211" s="2827"/>
      <c r="H211" s="2827"/>
      <c r="I211" s="2828"/>
      <c r="J211" s="2823"/>
      <c r="K211" s="2823"/>
      <c r="L211" s="2823"/>
      <c r="M211" s="2823"/>
      <c r="N211" s="2823"/>
      <c r="O211" s="2823"/>
      <c r="P211" s="2823"/>
      <c r="Q211" s="2823"/>
      <c r="R211" s="2823"/>
      <c r="S211" s="2823"/>
      <c r="T211" s="2823"/>
      <c r="U211" s="2823"/>
      <c r="V211" s="2823"/>
      <c r="W211" s="2823"/>
      <c r="X211" s="2823"/>
      <c r="Y211" s="2823"/>
      <c r="Z211" s="2823"/>
      <c r="AA211" s="2823"/>
      <c r="AB211" s="2823"/>
      <c r="AC211" s="2823"/>
      <c r="AD211" s="2823"/>
      <c r="AE211" s="2823"/>
      <c r="AF211" s="2823"/>
      <c r="AG211" s="2823"/>
      <c r="AH211" s="2823"/>
      <c r="AI211" s="2823"/>
      <c r="AJ211" s="2823"/>
      <c r="AK211" s="2823"/>
      <c r="AL211" s="2823"/>
      <c r="AM211" s="2823"/>
      <c r="AN211" s="2823"/>
      <c r="AO211" s="2823"/>
      <c r="AP211" s="2823"/>
      <c r="AQ211" s="2823"/>
      <c r="AR211" s="2823"/>
      <c r="AS211" s="2823"/>
      <c r="AT211" s="2823"/>
      <c r="AU211" s="2823"/>
      <c r="AV211" s="2823"/>
      <c r="AW211" s="2823"/>
      <c r="AX211" s="2823"/>
      <c r="AY211" s="2823"/>
      <c r="AZ211" s="2823"/>
      <c r="BA211" s="2823"/>
      <c r="BB211" s="2823"/>
      <c r="BC211" s="2823"/>
      <c r="BD211" s="2823"/>
      <c r="BE211" s="2823"/>
      <c r="BF211" s="2823"/>
      <c r="BG211" s="2823"/>
      <c r="BH211" s="2823"/>
      <c r="BI211" s="2823"/>
      <c r="BJ211" s="2823"/>
      <c r="BK211" s="2823"/>
      <c r="BL211" s="2823"/>
      <c r="BM211" s="2823"/>
      <c r="BN211" s="2823"/>
      <c r="BO211" s="2823"/>
      <c r="BP211" s="2823"/>
      <c r="BQ211" s="2823"/>
      <c r="BR211" s="2823"/>
      <c r="BS211" s="2823"/>
      <c r="BT211" s="2823"/>
      <c r="BU211" s="2823"/>
      <c r="BV211" s="2823"/>
      <c r="BW211" s="2823"/>
      <c r="BX211" s="2823"/>
      <c r="BY211" s="2823"/>
      <c r="BZ211" s="2823"/>
      <c r="CA211" s="2823"/>
      <c r="CB211" s="2823"/>
      <c r="CC211" s="2823"/>
      <c r="CD211" s="2823"/>
      <c r="CE211" s="2823"/>
      <c r="CF211" s="2823"/>
      <c r="CG211" s="2823"/>
      <c r="CH211" s="2823"/>
      <c r="CI211" s="2823"/>
      <c r="CJ211" s="2823"/>
      <c r="CK211" s="2823"/>
      <c r="CL211" s="2823"/>
      <c r="CM211" s="2823"/>
      <c r="CN211" s="2823"/>
      <c r="CO211" s="2823"/>
      <c r="CP211" s="2823"/>
      <c r="CQ211" s="2823"/>
      <c r="CR211" s="2823"/>
      <c r="CS211" s="2823"/>
      <c r="CT211" s="2823"/>
      <c r="CU211" s="2823"/>
      <c r="CV211" s="2823"/>
      <c r="CW211" s="2823"/>
      <c r="CX211" s="2823"/>
      <c r="CY211" s="2823"/>
      <c r="CZ211" s="2823"/>
      <c r="DA211" s="2823"/>
      <c r="DB211" s="2823"/>
      <c r="DC211" s="2823"/>
      <c r="DD211" s="2823"/>
      <c r="DE211" s="2823"/>
      <c r="DF211" s="2823"/>
      <c r="DG211" s="2823"/>
      <c r="DH211" s="2823"/>
      <c r="DI211" s="2823"/>
      <c r="DJ211" s="2823"/>
      <c r="DK211" s="2823"/>
      <c r="DL211" s="2823"/>
      <c r="DM211" s="2823"/>
      <c r="DN211" s="2823"/>
      <c r="DO211" s="2823"/>
      <c r="DP211" s="2823"/>
      <c r="DQ211" s="2823"/>
      <c r="DR211" s="2823"/>
      <c r="DS211" s="2823"/>
      <c r="DT211" s="2823"/>
      <c r="DU211" s="2823"/>
      <c r="DV211" s="2823"/>
      <c r="DW211" s="2823"/>
      <c r="DX211" s="2823"/>
      <c r="DY211" s="2823"/>
      <c r="DZ211" s="2823"/>
      <c r="EA211" s="2823"/>
      <c r="EB211" s="2823"/>
      <c r="EC211" s="2823"/>
      <c r="ED211" s="2823"/>
      <c r="EE211" s="2823"/>
      <c r="EF211" s="2823"/>
      <c r="EG211" s="2823"/>
      <c r="EH211" s="2823"/>
      <c r="EI211" s="2823"/>
      <c r="EJ211" s="2823"/>
      <c r="EK211" s="2823"/>
      <c r="EL211" s="2823"/>
      <c r="EM211" s="2823"/>
      <c r="EN211" s="2823"/>
      <c r="EO211" s="2823"/>
      <c r="EP211" s="2823"/>
      <c r="EQ211" s="2823"/>
      <c r="ER211" s="2823"/>
      <c r="ES211" s="2823"/>
      <c r="ET211" s="2823"/>
      <c r="EU211" s="2823"/>
      <c r="EV211" s="2823"/>
      <c r="EW211" s="2823"/>
      <c r="EX211" s="2823"/>
      <c r="EY211" s="2823"/>
      <c r="EZ211" s="2823"/>
      <c r="FA211" s="2823"/>
      <c r="FB211" s="2823"/>
      <c r="FC211" s="2823"/>
      <c r="FD211" s="2823"/>
      <c r="FE211" s="2823"/>
    </row>
    <row r="212" spans="1:161" ht="18.600000000000001" customHeight="1" x14ac:dyDescent="0.3">
      <c r="A212" s="2816" t="s">
        <v>377</v>
      </c>
      <c r="B212" s="2817"/>
      <c r="C212" s="2817"/>
      <c r="D212" s="2818"/>
      <c r="E212" s="2819"/>
      <c r="F212" s="2819"/>
      <c r="G212" s="2821"/>
      <c r="H212" s="2821"/>
      <c r="I212" s="2822"/>
    </row>
    <row r="213" spans="1:161" ht="6.6" customHeight="1" x14ac:dyDescent="0.3">
      <c r="A213" s="2816"/>
      <c r="B213" s="2817"/>
      <c r="C213" s="2817"/>
      <c r="D213" s="2818"/>
      <c r="E213" s="2819"/>
      <c r="F213" s="2819"/>
      <c r="G213" s="2821"/>
      <c r="H213" s="2821"/>
      <c r="I213" s="2822"/>
    </row>
    <row r="214" spans="1:161" ht="18.600000000000001" customHeight="1" x14ac:dyDescent="0.3">
      <c r="A214" s="2816" t="s">
        <v>379</v>
      </c>
      <c r="B214" s="2817"/>
      <c r="C214" s="2817"/>
      <c r="D214" s="2818"/>
      <c r="E214" s="2819"/>
      <c r="F214" s="2819"/>
      <c r="G214" s="2821"/>
      <c r="H214" s="2821"/>
      <c r="I214" s="2822"/>
    </row>
    <row r="215" spans="1:161" ht="18.600000000000001" customHeight="1" x14ac:dyDescent="0.3">
      <c r="A215" s="2816" t="s">
        <v>383</v>
      </c>
      <c r="B215" s="2817"/>
      <c r="C215" s="2817"/>
      <c r="D215" s="2818"/>
      <c r="E215" s="2819"/>
      <c r="F215" s="2819"/>
      <c r="G215" s="2821"/>
      <c r="H215" s="2821"/>
      <c r="I215" s="2822"/>
    </row>
    <row r="216" spans="1:161" ht="18.600000000000001" customHeight="1" x14ac:dyDescent="0.3">
      <c r="A216" s="2816"/>
      <c r="B216" s="2817"/>
      <c r="C216" s="2817"/>
      <c r="D216" s="2818"/>
      <c r="E216" s="2819"/>
      <c r="F216" s="2819"/>
      <c r="G216" s="2821"/>
      <c r="H216" s="2821"/>
      <c r="I216" s="2822"/>
    </row>
    <row r="217" spans="1:161" ht="30.6" customHeight="1" x14ac:dyDescent="0.3">
      <c r="A217" s="2716"/>
      <c r="D217" s="2713" t="s">
        <v>163</v>
      </c>
      <c r="E217" s="2829"/>
      <c r="F217" s="2712"/>
      <c r="G217" s="2809" t="s">
        <v>164</v>
      </c>
      <c r="H217" s="2809"/>
      <c r="I217" s="2717"/>
    </row>
    <row r="218" spans="1:161" x14ac:dyDescent="0.3">
      <c r="A218" s="2718"/>
      <c r="D218" s="2830" t="s">
        <v>192</v>
      </c>
      <c r="E218" s="2712"/>
      <c r="F218" s="2829"/>
      <c r="G218" s="2831" t="s">
        <v>165</v>
      </c>
      <c r="I218" s="2717"/>
    </row>
    <row r="219" spans="1:161" x14ac:dyDescent="0.3">
      <c r="A219" s="2718"/>
      <c r="D219" s="2830" t="s">
        <v>384</v>
      </c>
      <c r="E219" s="2829"/>
      <c r="F219" s="2712"/>
      <c r="G219" s="2831" t="s">
        <v>167</v>
      </c>
      <c r="I219" s="2832"/>
    </row>
    <row r="220" spans="1:161" x14ac:dyDescent="0.3">
      <c r="A220" s="2718"/>
      <c r="D220" s="2830"/>
      <c r="E220" s="2712"/>
      <c r="F220" s="2829"/>
      <c r="G220" s="2831"/>
      <c r="I220" s="2717"/>
    </row>
    <row r="221" spans="1:161" ht="16.5" customHeight="1" x14ac:dyDescent="0.3">
      <c r="A221" s="2716"/>
      <c r="E221" s="2831"/>
      <c r="F221" s="2712"/>
      <c r="I221" s="2717"/>
    </row>
    <row r="222" spans="1:161" x14ac:dyDescent="0.3">
      <c r="A222" s="2716"/>
      <c r="E222" s="2831"/>
      <c r="F222" s="2712"/>
      <c r="I222" s="2717"/>
    </row>
    <row r="223" spans="1:161" ht="2.25" customHeight="1" x14ac:dyDescent="0.3">
      <c r="A223" s="2716"/>
      <c r="E223" s="2831"/>
      <c r="F223" s="2712"/>
      <c r="I223" s="2717"/>
    </row>
    <row r="224" spans="1:161" x14ac:dyDescent="0.3">
      <c r="A224" s="2716"/>
      <c r="D224" s="2833" t="s">
        <v>164</v>
      </c>
      <c r="E224" s="2831" t="s">
        <v>164</v>
      </c>
      <c r="F224" s="2712"/>
      <c r="G224" s="2831" t="s">
        <v>164</v>
      </c>
      <c r="I224" s="2717"/>
    </row>
    <row r="225" spans="1:9" ht="12.75" customHeight="1" x14ac:dyDescent="0.3">
      <c r="A225" s="2716"/>
      <c r="D225" s="2830" t="s">
        <v>168</v>
      </c>
      <c r="E225" s="2831" t="s">
        <v>169</v>
      </c>
      <c r="F225" s="2712"/>
      <c r="G225" s="2831" t="s">
        <v>91</v>
      </c>
      <c r="I225" s="2717"/>
    </row>
    <row r="226" spans="1:9" ht="17.25" customHeight="1" thickBot="1" x14ac:dyDescent="0.35">
      <c r="A226" s="2720"/>
      <c r="B226" s="2721"/>
      <c r="C226" s="2721"/>
      <c r="D226" s="2834" t="s">
        <v>170</v>
      </c>
      <c r="E226" s="2835" t="s">
        <v>171</v>
      </c>
      <c r="F226" s="2721"/>
      <c r="G226" s="2835" t="s">
        <v>172</v>
      </c>
      <c r="H226" s="2723"/>
      <c r="I226" s="2724"/>
    </row>
  </sheetData>
  <mergeCells count="36">
    <mergeCell ref="FN159:FU159"/>
    <mergeCell ref="FV159:GC159"/>
    <mergeCell ref="A185:I185"/>
    <mergeCell ref="A186:I186"/>
    <mergeCell ref="A202:D202"/>
    <mergeCell ref="EX159:FE159"/>
    <mergeCell ref="FF159:FM159"/>
    <mergeCell ref="BN159:BU159"/>
    <mergeCell ref="R159:Y159"/>
    <mergeCell ref="A205:I208"/>
    <mergeCell ref="DR159:DY159"/>
    <mergeCell ref="DZ159:EG159"/>
    <mergeCell ref="EH159:EO159"/>
    <mergeCell ref="EP159:EW159"/>
    <mergeCell ref="BV159:CC159"/>
    <mergeCell ref="CD159:CK159"/>
    <mergeCell ref="CL159:CS159"/>
    <mergeCell ref="CT159:DA159"/>
    <mergeCell ref="DB159:DI159"/>
    <mergeCell ref="DJ159:DQ159"/>
    <mergeCell ref="Z159:AG159"/>
    <mergeCell ref="AH159:AO159"/>
    <mergeCell ref="AP159:AW159"/>
    <mergeCell ref="AX159:BE159"/>
    <mergeCell ref="BF159:BM159"/>
    <mergeCell ref="A124:I124"/>
    <mergeCell ref="A125:I125"/>
    <mergeCell ref="A158:I158"/>
    <mergeCell ref="A159:I159"/>
    <mergeCell ref="K159:Q159"/>
    <mergeCell ref="A85:I85"/>
    <mergeCell ref="A2:I2"/>
    <mergeCell ref="A3:I3"/>
    <mergeCell ref="A49:I49"/>
    <mergeCell ref="A50:I50"/>
    <mergeCell ref="A84:I84"/>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3" max="8" man="1"/>
    <brk id="123" max="16383" man="1"/>
    <brk id="156" max="8" man="1"/>
    <brk id="183"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3CFE7-C525-4F25-B519-EDEBC74FB1D2}">
  <sheetPr>
    <tabColor theme="0"/>
  </sheetPr>
  <dimension ref="A1:HH226"/>
  <sheetViews>
    <sheetView zoomScale="95" zoomScaleNormal="95" workbookViewId="0">
      <selection activeCell="A7" sqref="A7"/>
    </sheetView>
  </sheetViews>
  <sheetFormatPr baseColWidth="10" defaultColWidth="11.44140625" defaultRowHeight="14.4" x14ac:dyDescent="0.3"/>
  <cols>
    <col min="1" max="1" width="15.44140625" style="3036" customWidth="1"/>
    <col min="2" max="2" width="9.5546875" style="3036" customWidth="1"/>
    <col min="3" max="3" width="14.44140625" style="3036" customWidth="1"/>
    <col min="4" max="4" width="49.88671875" style="3037" customWidth="1"/>
    <col min="5" max="5" width="22.5546875" style="3038" customWidth="1"/>
    <col min="6" max="6" width="23" style="3038" customWidth="1"/>
    <col min="7" max="7" width="22.88671875" style="3038" customWidth="1"/>
    <col min="8" max="8" width="23.44140625" style="3038" customWidth="1"/>
    <col min="9" max="9" width="22.44140625" style="3038" customWidth="1"/>
    <col min="10" max="10" width="13.88671875" style="3036" customWidth="1"/>
    <col min="11" max="11" width="18.109375" style="3036" customWidth="1"/>
    <col min="12" max="12" width="14.88671875" style="3036" bestFit="1" customWidth="1"/>
    <col min="13" max="13" width="11.44140625" style="3036"/>
    <col min="14" max="14" width="17.44140625" style="3036" customWidth="1"/>
    <col min="15" max="17" width="18.109375" style="3036" customWidth="1"/>
    <col min="18" max="256" width="11.44140625" style="3036"/>
    <col min="257" max="257" width="15.44140625" style="3036" customWidth="1"/>
    <col min="258" max="258" width="9.5546875" style="3036" customWidth="1"/>
    <col min="259" max="259" width="14.44140625" style="3036" customWidth="1"/>
    <col min="260" max="260" width="49.88671875" style="3036" customWidth="1"/>
    <col min="261" max="261" width="22.5546875" style="3036" customWidth="1"/>
    <col min="262" max="262" width="23" style="3036" customWidth="1"/>
    <col min="263" max="263" width="22.88671875" style="3036" customWidth="1"/>
    <col min="264" max="264" width="23.44140625" style="3036" customWidth="1"/>
    <col min="265" max="265" width="22.44140625" style="3036" customWidth="1"/>
    <col min="266" max="266" width="13.88671875" style="3036" customWidth="1"/>
    <col min="267" max="267" width="18.109375" style="3036" customWidth="1"/>
    <col min="268" max="268" width="14.88671875" style="3036" bestFit="1" customWidth="1"/>
    <col min="269" max="269" width="11.44140625" style="3036"/>
    <col min="270" max="270" width="17.44140625" style="3036" customWidth="1"/>
    <col min="271" max="273" width="18.109375" style="3036" customWidth="1"/>
    <col min="274" max="512" width="11.44140625" style="3036"/>
    <col min="513" max="513" width="15.44140625" style="3036" customWidth="1"/>
    <col min="514" max="514" width="9.5546875" style="3036" customWidth="1"/>
    <col min="515" max="515" width="14.44140625" style="3036" customWidth="1"/>
    <col min="516" max="516" width="49.88671875" style="3036" customWidth="1"/>
    <col min="517" max="517" width="22.5546875" style="3036" customWidth="1"/>
    <col min="518" max="518" width="23" style="3036" customWidth="1"/>
    <col min="519" max="519" width="22.88671875" style="3036" customWidth="1"/>
    <col min="520" max="520" width="23.44140625" style="3036" customWidth="1"/>
    <col min="521" max="521" width="22.44140625" style="3036" customWidth="1"/>
    <col min="522" max="522" width="13.88671875" style="3036" customWidth="1"/>
    <col min="523" max="523" width="18.109375" style="3036" customWidth="1"/>
    <col min="524" max="524" width="14.88671875" style="3036" bestFit="1" customWidth="1"/>
    <col min="525" max="525" width="11.44140625" style="3036"/>
    <col min="526" max="526" width="17.44140625" style="3036" customWidth="1"/>
    <col min="527" max="529" width="18.109375" style="3036" customWidth="1"/>
    <col min="530" max="768" width="11.44140625" style="3036"/>
    <col min="769" max="769" width="15.44140625" style="3036" customWidth="1"/>
    <col min="770" max="770" width="9.5546875" style="3036" customWidth="1"/>
    <col min="771" max="771" width="14.44140625" style="3036" customWidth="1"/>
    <col min="772" max="772" width="49.88671875" style="3036" customWidth="1"/>
    <col min="773" max="773" width="22.5546875" style="3036" customWidth="1"/>
    <col min="774" max="774" width="23" style="3036" customWidth="1"/>
    <col min="775" max="775" width="22.88671875" style="3036" customWidth="1"/>
    <col min="776" max="776" width="23.44140625" style="3036" customWidth="1"/>
    <col min="777" max="777" width="22.44140625" style="3036" customWidth="1"/>
    <col min="778" max="778" width="13.88671875" style="3036" customWidth="1"/>
    <col min="779" max="779" width="18.109375" style="3036" customWidth="1"/>
    <col min="780" max="780" width="14.88671875" style="3036" bestFit="1" customWidth="1"/>
    <col min="781" max="781" width="11.44140625" style="3036"/>
    <col min="782" max="782" width="17.44140625" style="3036" customWidth="1"/>
    <col min="783" max="785" width="18.109375" style="3036" customWidth="1"/>
    <col min="786" max="1024" width="11.44140625" style="3036"/>
    <col min="1025" max="1025" width="15.44140625" style="3036" customWidth="1"/>
    <col min="1026" max="1026" width="9.5546875" style="3036" customWidth="1"/>
    <col min="1027" max="1027" width="14.44140625" style="3036" customWidth="1"/>
    <col min="1028" max="1028" width="49.88671875" style="3036" customWidth="1"/>
    <col min="1029" max="1029" width="22.5546875" style="3036" customWidth="1"/>
    <col min="1030" max="1030" width="23" style="3036" customWidth="1"/>
    <col min="1031" max="1031" width="22.88671875" style="3036" customWidth="1"/>
    <col min="1032" max="1032" width="23.44140625" style="3036" customWidth="1"/>
    <col min="1033" max="1033" width="22.44140625" style="3036" customWidth="1"/>
    <col min="1034" max="1034" width="13.88671875" style="3036" customWidth="1"/>
    <col min="1035" max="1035" width="18.109375" style="3036" customWidth="1"/>
    <col min="1036" max="1036" width="14.88671875" style="3036" bestFit="1" customWidth="1"/>
    <col min="1037" max="1037" width="11.44140625" style="3036"/>
    <col min="1038" max="1038" width="17.44140625" style="3036" customWidth="1"/>
    <col min="1039" max="1041" width="18.109375" style="3036" customWidth="1"/>
    <col min="1042" max="1280" width="11.44140625" style="3036"/>
    <col min="1281" max="1281" width="15.44140625" style="3036" customWidth="1"/>
    <col min="1282" max="1282" width="9.5546875" style="3036" customWidth="1"/>
    <col min="1283" max="1283" width="14.44140625" style="3036" customWidth="1"/>
    <col min="1284" max="1284" width="49.88671875" style="3036" customWidth="1"/>
    <col min="1285" max="1285" width="22.5546875" style="3036" customWidth="1"/>
    <col min="1286" max="1286" width="23" style="3036" customWidth="1"/>
    <col min="1287" max="1287" width="22.88671875" style="3036" customWidth="1"/>
    <col min="1288" max="1288" width="23.44140625" style="3036" customWidth="1"/>
    <col min="1289" max="1289" width="22.44140625" style="3036" customWidth="1"/>
    <col min="1290" max="1290" width="13.88671875" style="3036" customWidth="1"/>
    <col min="1291" max="1291" width="18.109375" style="3036" customWidth="1"/>
    <col min="1292" max="1292" width="14.88671875" style="3036" bestFit="1" customWidth="1"/>
    <col min="1293" max="1293" width="11.44140625" style="3036"/>
    <col min="1294" max="1294" width="17.44140625" style="3036" customWidth="1"/>
    <col min="1295" max="1297" width="18.109375" style="3036" customWidth="1"/>
    <col min="1298" max="1536" width="11.44140625" style="3036"/>
    <col min="1537" max="1537" width="15.44140625" style="3036" customWidth="1"/>
    <col min="1538" max="1538" width="9.5546875" style="3036" customWidth="1"/>
    <col min="1539" max="1539" width="14.44140625" style="3036" customWidth="1"/>
    <col min="1540" max="1540" width="49.88671875" style="3036" customWidth="1"/>
    <col min="1541" max="1541" width="22.5546875" style="3036" customWidth="1"/>
    <col min="1542" max="1542" width="23" style="3036" customWidth="1"/>
    <col min="1543" max="1543" width="22.88671875" style="3036" customWidth="1"/>
    <col min="1544" max="1544" width="23.44140625" style="3036" customWidth="1"/>
    <col min="1545" max="1545" width="22.44140625" style="3036" customWidth="1"/>
    <col min="1546" max="1546" width="13.88671875" style="3036" customWidth="1"/>
    <col min="1547" max="1547" width="18.109375" style="3036" customWidth="1"/>
    <col min="1548" max="1548" width="14.88671875" style="3036" bestFit="1" customWidth="1"/>
    <col min="1549" max="1549" width="11.44140625" style="3036"/>
    <col min="1550" max="1550" width="17.44140625" style="3036" customWidth="1"/>
    <col min="1551" max="1553" width="18.109375" style="3036" customWidth="1"/>
    <col min="1554" max="1792" width="11.44140625" style="3036"/>
    <col min="1793" max="1793" width="15.44140625" style="3036" customWidth="1"/>
    <col min="1794" max="1794" width="9.5546875" style="3036" customWidth="1"/>
    <col min="1795" max="1795" width="14.44140625" style="3036" customWidth="1"/>
    <col min="1796" max="1796" width="49.88671875" style="3036" customWidth="1"/>
    <col min="1797" max="1797" width="22.5546875" style="3036" customWidth="1"/>
    <col min="1798" max="1798" width="23" style="3036" customWidth="1"/>
    <col min="1799" max="1799" width="22.88671875" style="3036" customWidth="1"/>
    <col min="1800" max="1800" width="23.44140625" style="3036" customWidth="1"/>
    <col min="1801" max="1801" width="22.44140625" style="3036" customWidth="1"/>
    <col min="1802" max="1802" width="13.88671875" style="3036" customWidth="1"/>
    <col min="1803" max="1803" width="18.109375" style="3036" customWidth="1"/>
    <col min="1804" max="1804" width="14.88671875" style="3036" bestFit="1" customWidth="1"/>
    <col min="1805" max="1805" width="11.44140625" style="3036"/>
    <col min="1806" max="1806" width="17.44140625" style="3036" customWidth="1"/>
    <col min="1807" max="1809" width="18.109375" style="3036" customWidth="1"/>
    <col min="1810" max="2048" width="11.44140625" style="3036"/>
    <col min="2049" max="2049" width="15.44140625" style="3036" customWidth="1"/>
    <col min="2050" max="2050" width="9.5546875" style="3036" customWidth="1"/>
    <col min="2051" max="2051" width="14.44140625" style="3036" customWidth="1"/>
    <col min="2052" max="2052" width="49.88671875" style="3036" customWidth="1"/>
    <col min="2053" max="2053" width="22.5546875" style="3036" customWidth="1"/>
    <col min="2054" max="2054" width="23" style="3036" customWidth="1"/>
    <col min="2055" max="2055" width="22.88671875" style="3036" customWidth="1"/>
    <col min="2056" max="2056" width="23.44140625" style="3036" customWidth="1"/>
    <col min="2057" max="2057" width="22.44140625" style="3036" customWidth="1"/>
    <col min="2058" max="2058" width="13.88671875" style="3036" customWidth="1"/>
    <col min="2059" max="2059" width="18.109375" style="3036" customWidth="1"/>
    <col min="2060" max="2060" width="14.88671875" style="3036" bestFit="1" customWidth="1"/>
    <col min="2061" max="2061" width="11.44140625" style="3036"/>
    <col min="2062" max="2062" width="17.44140625" style="3036" customWidth="1"/>
    <col min="2063" max="2065" width="18.109375" style="3036" customWidth="1"/>
    <col min="2066" max="2304" width="11.44140625" style="3036"/>
    <col min="2305" max="2305" width="15.44140625" style="3036" customWidth="1"/>
    <col min="2306" max="2306" width="9.5546875" style="3036" customWidth="1"/>
    <col min="2307" max="2307" width="14.44140625" style="3036" customWidth="1"/>
    <col min="2308" max="2308" width="49.88671875" style="3036" customWidth="1"/>
    <col min="2309" max="2309" width="22.5546875" style="3036" customWidth="1"/>
    <col min="2310" max="2310" width="23" style="3036" customWidth="1"/>
    <col min="2311" max="2311" width="22.88671875" style="3036" customWidth="1"/>
    <col min="2312" max="2312" width="23.44140625" style="3036" customWidth="1"/>
    <col min="2313" max="2313" width="22.44140625" style="3036" customWidth="1"/>
    <col min="2314" max="2314" width="13.88671875" style="3036" customWidth="1"/>
    <col min="2315" max="2315" width="18.109375" style="3036" customWidth="1"/>
    <col min="2316" max="2316" width="14.88671875" style="3036" bestFit="1" customWidth="1"/>
    <col min="2317" max="2317" width="11.44140625" style="3036"/>
    <col min="2318" max="2318" width="17.44140625" style="3036" customWidth="1"/>
    <col min="2319" max="2321" width="18.109375" style="3036" customWidth="1"/>
    <col min="2322" max="2560" width="11.44140625" style="3036"/>
    <col min="2561" max="2561" width="15.44140625" style="3036" customWidth="1"/>
    <col min="2562" max="2562" width="9.5546875" style="3036" customWidth="1"/>
    <col min="2563" max="2563" width="14.44140625" style="3036" customWidth="1"/>
    <col min="2564" max="2564" width="49.88671875" style="3036" customWidth="1"/>
    <col min="2565" max="2565" width="22.5546875" style="3036" customWidth="1"/>
    <col min="2566" max="2566" width="23" style="3036" customWidth="1"/>
    <col min="2567" max="2567" width="22.88671875" style="3036" customWidth="1"/>
    <col min="2568" max="2568" width="23.44140625" style="3036" customWidth="1"/>
    <col min="2569" max="2569" width="22.44140625" style="3036" customWidth="1"/>
    <col min="2570" max="2570" width="13.88671875" style="3036" customWidth="1"/>
    <col min="2571" max="2571" width="18.109375" style="3036" customWidth="1"/>
    <col min="2572" max="2572" width="14.88671875" style="3036" bestFit="1" customWidth="1"/>
    <col min="2573" max="2573" width="11.44140625" style="3036"/>
    <col min="2574" max="2574" width="17.44140625" style="3036" customWidth="1"/>
    <col min="2575" max="2577" width="18.109375" style="3036" customWidth="1"/>
    <col min="2578" max="2816" width="11.44140625" style="3036"/>
    <col min="2817" max="2817" width="15.44140625" style="3036" customWidth="1"/>
    <col min="2818" max="2818" width="9.5546875" style="3036" customWidth="1"/>
    <col min="2819" max="2819" width="14.44140625" style="3036" customWidth="1"/>
    <col min="2820" max="2820" width="49.88671875" style="3036" customWidth="1"/>
    <col min="2821" max="2821" width="22.5546875" style="3036" customWidth="1"/>
    <col min="2822" max="2822" width="23" style="3036" customWidth="1"/>
    <col min="2823" max="2823" width="22.88671875" style="3036" customWidth="1"/>
    <col min="2824" max="2824" width="23.44140625" style="3036" customWidth="1"/>
    <col min="2825" max="2825" width="22.44140625" style="3036" customWidth="1"/>
    <col min="2826" max="2826" width="13.88671875" style="3036" customWidth="1"/>
    <col min="2827" max="2827" width="18.109375" style="3036" customWidth="1"/>
    <col min="2828" max="2828" width="14.88671875" style="3036" bestFit="1" customWidth="1"/>
    <col min="2829" max="2829" width="11.44140625" style="3036"/>
    <col min="2830" max="2830" width="17.44140625" style="3036" customWidth="1"/>
    <col min="2831" max="2833" width="18.109375" style="3036" customWidth="1"/>
    <col min="2834" max="3072" width="11.44140625" style="3036"/>
    <col min="3073" max="3073" width="15.44140625" style="3036" customWidth="1"/>
    <col min="3074" max="3074" width="9.5546875" style="3036" customWidth="1"/>
    <col min="3075" max="3075" width="14.44140625" style="3036" customWidth="1"/>
    <col min="3076" max="3076" width="49.88671875" style="3036" customWidth="1"/>
    <col min="3077" max="3077" width="22.5546875" style="3036" customWidth="1"/>
    <col min="3078" max="3078" width="23" style="3036" customWidth="1"/>
    <col min="3079" max="3079" width="22.88671875" style="3036" customWidth="1"/>
    <col min="3080" max="3080" width="23.44140625" style="3036" customWidth="1"/>
    <col min="3081" max="3081" width="22.44140625" style="3036" customWidth="1"/>
    <col min="3082" max="3082" width="13.88671875" style="3036" customWidth="1"/>
    <col min="3083" max="3083" width="18.109375" style="3036" customWidth="1"/>
    <col min="3084" max="3084" width="14.88671875" style="3036" bestFit="1" customWidth="1"/>
    <col min="3085" max="3085" width="11.44140625" style="3036"/>
    <col min="3086" max="3086" width="17.44140625" style="3036" customWidth="1"/>
    <col min="3087" max="3089" width="18.109375" style="3036" customWidth="1"/>
    <col min="3090" max="3328" width="11.44140625" style="3036"/>
    <col min="3329" max="3329" width="15.44140625" style="3036" customWidth="1"/>
    <col min="3330" max="3330" width="9.5546875" style="3036" customWidth="1"/>
    <col min="3331" max="3331" width="14.44140625" style="3036" customWidth="1"/>
    <col min="3332" max="3332" width="49.88671875" style="3036" customWidth="1"/>
    <col min="3333" max="3333" width="22.5546875" style="3036" customWidth="1"/>
    <col min="3334" max="3334" width="23" style="3036" customWidth="1"/>
    <col min="3335" max="3335" width="22.88671875" style="3036" customWidth="1"/>
    <col min="3336" max="3336" width="23.44140625" style="3036" customWidth="1"/>
    <col min="3337" max="3337" width="22.44140625" style="3036" customWidth="1"/>
    <col min="3338" max="3338" width="13.88671875" style="3036" customWidth="1"/>
    <col min="3339" max="3339" width="18.109375" style="3036" customWidth="1"/>
    <col min="3340" max="3340" width="14.88671875" style="3036" bestFit="1" customWidth="1"/>
    <col min="3341" max="3341" width="11.44140625" style="3036"/>
    <col min="3342" max="3342" width="17.44140625" style="3036" customWidth="1"/>
    <col min="3343" max="3345" width="18.109375" style="3036" customWidth="1"/>
    <col min="3346" max="3584" width="11.44140625" style="3036"/>
    <col min="3585" max="3585" width="15.44140625" style="3036" customWidth="1"/>
    <col min="3586" max="3586" width="9.5546875" style="3036" customWidth="1"/>
    <col min="3587" max="3587" width="14.44140625" style="3036" customWidth="1"/>
    <col min="3588" max="3588" width="49.88671875" style="3036" customWidth="1"/>
    <col min="3589" max="3589" width="22.5546875" style="3036" customWidth="1"/>
    <col min="3590" max="3590" width="23" style="3036" customWidth="1"/>
    <col min="3591" max="3591" width="22.88671875" style="3036" customWidth="1"/>
    <col min="3592" max="3592" width="23.44140625" style="3036" customWidth="1"/>
    <col min="3593" max="3593" width="22.44140625" style="3036" customWidth="1"/>
    <col min="3594" max="3594" width="13.88671875" style="3036" customWidth="1"/>
    <col min="3595" max="3595" width="18.109375" style="3036" customWidth="1"/>
    <col min="3596" max="3596" width="14.88671875" style="3036" bestFit="1" customWidth="1"/>
    <col min="3597" max="3597" width="11.44140625" style="3036"/>
    <col min="3598" max="3598" width="17.44140625" style="3036" customWidth="1"/>
    <col min="3599" max="3601" width="18.109375" style="3036" customWidth="1"/>
    <col min="3602" max="3840" width="11.44140625" style="3036"/>
    <col min="3841" max="3841" width="15.44140625" style="3036" customWidth="1"/>
    <col min="3842" max="3842" width="9.5546875" style="3036" customWidth="1"/>
    <col min="3843" max="3843" width="14.44140625" style="3036" customWidth="1"/>
    <col min="3844" max="3844" width="49.88671875" style="3036" customWidth="1"/>
    <col min="3845" max="3845" width="22.5546875" style="3036" customWidth="1"/>
    <col min="3846" max="3846" width="23" style="3036" customWidth="1"/>
    <col min="3847" max="3847" width="22.88671875" style="3036" customWidth="1"/>
    <col min="3848" max="3848" width="23.44140625" style="3036" customWidth="1"/>
    <col min="3849" max="3849" width="22.44140625" style="3036" customWidth="1"/>
    <col min="3850" max="3850" width="13.88671875" style="3036" customWidth="1"/>
    <col min="3851" max="3851" width="18.109375" style="3036" customWidth="1"/>
    <col min="3852" max="3852" width="14.88671875" style="3036" bestFit="1" customWidth="1"/>
    <col min="3853" max="3853" width="11.44140625" style="3036"/>
    <col min="3854" max="3854" width="17.44140625" style="3036" customWidth="1"/>
    <col min="3855" max="3857" width="18.109375" style="3036" customWidth="1"/>
    <col min="3858" max="4096" width="11.44140625" style="3036"/>
    <col min="4097" max="4097" width="15.44140625" style="3036" customWidth="1"/>
    <col min="4098" max="4098" width="9.5546875" style="3036" customWidth="1"/>
    <col min="4099" max="4099" width="14.44140625" style="3036" customWidth="1"/>
    <col min="4100" max="4100" width="49.88671875" style="3036" customWidth="1"/>
    <col min="4101" max="4101" width="22.5546875" style="3036" customWidth="1"/>
    <col min="4102" max="4102" width="23" style="3036" customWidth="1"/>
    <col min="4103" max="4103" width="22.88671875" style="3036" customWidth="1"/>
    <col min="4104" max="4104" width="23.44140625" style="3036" customWidth="1"/>
    <col min="4105" max="4105" width="22.44140625" style="3036" customWidth="1"/>
    <col min="4106" max="4106" width="13.88671875" style="3036" customWidth="1"/>
    <col min="4107" max="4107" width="18.109375" style="3036" customWidth="1"/>
    <col min="4108" max="4108" width="14.88671875" style="3036" bestFit="1" customWidth="1"/>
    <col min="4109" max="4109" width="11.44140625" style="3036"/>
    <col min="4110" max="4110" width="17.44140625" style="3036" customWidth="1"/>
    <col min="4111" max="4113" width="18.109375" style="3036" customWidth="1"/>
    <col min="4114" max="4352" width="11.44140625" style="3036"/>
    <col min="4353" max="4353" width="15.44140625" style="3036" customWidth="1"/>
    <col min="4354" max="4354" width="9.5546875" style="3036" customWidth="1"/>
    <col min="4355" max="4355" width="14.44140625" style="3036" customWidth="1"/>
    <col min="4356" max="4356" width="49.88671875" style="3036" customWidth="1"/>
    <col min="4357" max="4357" width="22.5546875" style="3036" customWidth="1"/>
    <col min="4358" max="4358" width="23" style="3036" customWidth="1"/>
    <col min="4359" max="4359" width="22.88671875" style="3036" customWidth="1"/>
    <col min="4360" max="4360" width="23.44140625" style="3036" customWidth="1"/>
    <col min="4361" max="4361" width="22.44140625" style="3036" customWidth="1"/>
    <col min="4362" max="4362" width="13.88671875" style="3036" customWidth="1"/>
    <col min="4363" max="4363" width="18.109375" style="3036" customWidth="1"/>
    <col min="4364" max="4364" width="14.88671875" style="3036" bestFit="1" customWidth="1"/>
    <col min="4365" max="4365" width="11.44140625" style="3036"/>
    <col min="4366" max="4366" width="17.44140625" style="3036" customWidth="1"/>
    <col min="4367" max="4369" width="18.109375" style="3036" customWidth="1"/>
    <col min="4370" max="4608" width="11.44140625" style="3036"/>
    <col min="4609" max="4609" width="15.44140625" style="3036" customWidth="1"/>
    <col min="4610" max="4610" width="9.5546875" style="3036" customWidth="1"/>
    <col min="4611" max="4611" width="14.44140625" style="3036" customWidth="1"/>
    <col min="4612" max="4612" width="49.88671875" style="3036" customWidth="1"/>
    <col min="4613" max="4613" width="22.5546875" style="3036" customWidth="1"/>
    <col min="4614" max="4614" width="23" style="3036" customWidth="1"/>
    <col min="4615" max="4615" width="22.88671875" style="3036" customWidth="1"/>
    <col min="4616" max="4616" width="23.44140625" style="3036" customWidth="1"/>
    <col min="4617" max="4617" width="22.44140625" style="3036" customWidth="1"/>
    <col min="4618" max="4618" width="13.88671875" style="3036" customWidth="1"/>
    <col min="4619" max="4619" width="18.109375" style="3036" customWidth="1"/>
    <col min="4620" max="4620" width="14.88671875" style="3036" bestFit="1" customWidth="1"/>
    <col min="4621" max="4621" width="11.44140625" style="3036"/>
    <col min="4622" max="4622" width="17.44140625" style="3036" customWidth="1"/>
    <col min="4623" max="4625" width="18.109375" style="3036" customWidth="1"/>
    <col min="4626" max="4864" width="11.44140625" style="3036"/>
    <col min="4865" max="4865" width="15.44140625" style="3036" customWidth="1"/>
    <col min="4866" max="4866" width="9.5546875" style="3036" customWidth="1"/>
    <col min="4867" max="4867" width="14.44140625" style="3036" customWidth="1"/>
    <col min="4868" max="4868" width="49.88671875" style="3036" customWidth="1"/>
    <col min="4869" max="4869" width="22.5546875" style="3036" customWidth="1"/>
    <col min="4870" max="4870" width="23" style="3036" customWidth="1"/>
    <col min="4871" max="4871" width="22.88671875" style="3036" customWidth="1"/>
    <col min="4872" max="4872" width="23.44140625" style="3036" customWidth="1"/>
    <col min="4873" max="4873" width="22.44140625" style="3036" customWidth="1"/>
    <col min="4874" max="4874" width="13.88671875" style="3036" customWidth="1"/>
    <col min="4875" max="4875" width="18.109375" style="3036" customWidth="1"/>
    <col min="4876" max="4876" width="14.88671875" style="3036" bestFit="1" customWidth="1"/>
    <col min="4877" max="4877" width="11.44140625" style="3036"/>
    <col min="4878" max="4878" width="17.44140625" style="3036" customWidth="1"/>
    <col min="4879" max="4881" width="18.109375" style="3036" customWidth="1"/>
    <col min="4882" max="5120" width="11.44140625" style="3036"/>
    <col min="5121" max="5121" width="15.44140625" style="3036" customWidth="1"/>
    <col min="5122" max="5122" width="9.5546875" style="3036" customWidth="1"/>
    <col min="5123" max="5123" width="14.44140625" style="3036" customWidth="1"/>
    <col min="5124" max="5124" width="49.88671875" style="3036" customWidth="1"/>
    <col min="5125" max="5125" width="22.5546875" style="3036" customWidth="1"/>
    <col min="5126" max="5126" width="23" style="3036" customWidth="1"/>
    <col min="5127" max="5127" width="22.88671875" style="3036" customWidth="1"/>
    <col min="5128" max="5128" width="23.44140625" style="3036" customWidth="1"/>
    <col min="5129" max="5129" width="22.44140625" style="3036" customWidth="1"/>
    <col min="5130" max="5130" width="13.88671875" style="3036" customWidth="1"/>
    <col min="5131" max="5131" width="18.109375" style="3036" customWidth="1"/>
    <col min="5132" max="5132" width="14.88671875" style="3036" bestFit="1" customWidth="1"/>
    <col min="5133" max="5133" width="11.44140625" style="3036"/>
    <col min="5134" max="5134" width="17.44140625" style="3036" customWidth="1"/>
    <col min="5135" max="5137" width="18.109375" style="3036" customWidth="1"/>
    <col min="5138" max="5376" width="11.44140625" style="3036"/>
    <col min="5377" max="5377" width="15.44140625" style="3036" customWidth="1"/>
    <col min="5378" max="5378" width="9.5546875" style="3036" customWidth="1"/>
    <col min="5379" max="5379" width="14.44140625" style="3036" customWidth="1"/>
    <col min="5380" max="5380" width="49.88671875" style="3036" customWidth="1"/>
    <col min="5381" max="5381" width="22.5546875" style="3036" customWidth="1"/>
    <col min="5382" max="5382" width="23" style="3036" customWidth="1"/>
    <col min="5383" max="5383" width="22.88671875" style="3036" customWidth="1"/>
    <col min="5384" max="5384" width="23.44140625" style="3036" customWidth="1"/>
    <col min="5385" max="5385" width="22.44140625" style="3036" customWidth="1"/>
    <col min="5386" max="5386" width="13.88671875" style="3036" customWidth="1"/>
    <col min="5387" max="5387" width="18.109375" style="3036" customWidth="1"/>
    <col min="5388" max="5388" width="14.88671875" style="3036" bestFit="1" customWidth="1"/>
    <col min="5389" max="5389" width="11.44140625" style="3036"/>
    <col min="5390" max="5390" width="17.44140625" style="3036" customWidth="1"/>
    <col min="5391" max="5393" width="18.109375" style="3036" customWidth="1"/>
    <col min="5394" max="5632" width="11.44140625" style="3036"/>
    <col min="5633" max="5633" width="15.44140625" style="3036" customWidth="1"/>
    <col min="5634" max="5634" width="9.5546875" style="3036" customWidth="1"/>
    <col min="5635" max="5635" width="14.44140625" style="3036" customWidth="1"/>
    <col min="5636" max="5636" width="49.88671875" style="3036" customWidth="1"/>
    <col min="5637" max="5637" width="22.5546875" style="3036" customWidth="1"/>
    <col min="5638" max="5638" width="23" style="3036" customWidth="1"/>
    <col min="5639" max="5639" width="22.88671875" style="3036" customWidth="1"/>
    <col min="5640" max="5640" width="23.44140625" style="3036" customWidth="1"/>
    <col min="5641" max="5641" width="22.44140625" style="3036" customWidth="1"/>
    <col min="5642" max="5642" width="13.88671875" style="3036" customWidth="1"/>
    <col min="5643" max="5643" width="18.109375" style="3036" customWidth="1"/>
    <col min="5644" max="5644" width="14.88671875" style="3036" bestFit="1" customWidth="1"/>
    <col min="5645" max="5645" width="11.44140625" style="3036"/>
    <col min="5646" max="5646" width="17.44140625" style="3036" customWidth="1"/>
    <col min="5647" max="5649" width="18.109375" style="3036" customWidth="1"/>
    <col min="5650" max="5888" width="11.44140625" style="3036"/>
    <col min="5889" max="5889" width="15.44140625" style="3036" customWidth="1"/>
    <col min="5890" max="5890" width="9.5546875" style="3036" customWidth="1"/>
    <col min="5891" max="5891" width="14.44140625" style="3036" customWidth="1"/>
    <col min="5892" max="5892" width="49.88671875" style="3036" customWidth="1"/>
    <col min="5893" max="5893" width="22.5546875" style="3036" customWidth="1"/>
    <col min="5894" max="5894" width="23" style="3036" customWidth="1"/>
    <col min="5895" max="5895" width="22.88671875" style="3036" customWidth="1"/>
    <col min="5896" max="5896" width="23.44140625" style="3036" customWidth="1"/>
    <col min="5897" max="5897" width="22.44140625" style="3036" customWidth="1"/>
    <col min="5898" max="5898" width="13.88671875" style="3036" customWidth="1"/>
    <col min="5899" max="5899" width="18.109375" style="3036" customWidth="1"/>
    <col min="5900" max="5900" width="14.88671875" style="3036" bestFit="1" customWidth="1"/>
    <col min="5901" max="5901" width="11.44140625" style="3036"/>
    <col min="5902" max="5902" width="17.44140625" style="3036" customWidth="1"/>
    <col min="5903" max="5905" width="18.109375" style="3036" customWidth="1"/>
    <col min="5906" max="6144" width="11.44140625" style="3036"/>
    <col min="6145" max="6145" width="15.44140625" style="3036" customWidth="1"/>
    <col min="6146" max="6146" width="9.5546875" style="3036" customWidth="1"/>
    <col min="6147" max="6147" width="14.44140625" style="3036" customWidth="1"/>
    <col min="6148" max="6148" width="49.88671875" style="3036" customWidth="1"/>
    <col min="6149" max="6149" width="22.5546875" style="3036" customWidth="1"/>
    <col min="6150" max="6150" width="23" style="3036" customWidth="1"/>
    <col min="6151" max="6151" width="22.88671875" style="3036" customWidth="1"/>
    <col min="6152" max="6152" width="23.44140625" style="3036" customWidth="1"/>
    <col min="6153" max="6153" width="22.44140625" style="3036" customWidth="1"/>
    <col min="6154" max="6154" width="13.88671875" style="3036" customWidth="1"/>
    <col min="6155" max="6155" width="18.109375" style="3036" customWidth="1"/>
    <col min="6156" max="6156" width="14.88671875" style="3036" bestFit="1" customWidth="1"/>
    <col min="6157" max="6157" width="11.44140625" style="3036"/>
    <col min="6158" max="6158" width="17.44140625" style="3036" customWidth="1"/>
    <col min="6159" max="6161" width="18.109375" style="3036" customWidth="1"/>
    <col min="6162" max="6400" width="11.44140625" style="3036"/>
    <col min="6401" max="6401" width="15.44140625" style="3036" customWidth="1"/>
    <col min="6402" max="6402" width="9.5546875" style="3036" customWidth="1"/>
    <col min="6403" max="6403" width="14.44140625" style="3036" customWidth="1"/>
    <col min="6404" max="6404" width="49.88671875" style="3036" customWidth="1"/>
    <col min="6405" max="6405" width="22.5546875" style="3036" customWidth="1"/>
    <col min="6406" max="6406" width="23" style="3036" customWidth="1"/>
    <col min="6407" max="6407" width="22.88671875" style="3036" customWidth="1"/>
    <col min="6408" max="6408" width="23.44140625" style="3036" customWidth="1"/>
    <col min="6409" max="6409" width="22.44140625" style="3036" customWidth="1"/>
    <col min="6410" max="6410" width="13.88671875" style="3036" customWidth="1"/>
    <col min="6411" max="6411" width="18.109375" style="3036" customWidth="1"/>
    <col min="6412" max="6412" width="14.88671875" style="3036" bestFit="1" customWidth="1"/>
    <col min="6413" max="6413" width="11.44140625" style="3036"/>
    <col min="6414" max="6414" width="17.44140625" style="3036" customWidth="1"/>
    <col min="6415" max="6417" width="18.109375" style="3036" customWidth="1"/>
    <col min="6418" max="6656" width="11.44140625" style="3036"/>
    <col min="6657" max="6657" width="15.44140625" style="3036" customWidth="1"/>
    <col min="6658" max="6658" width="9.5546875" style="3036" customWidth="1"/>
    <col min="6659" max="6659" width="14.44140625" style="3036" customWidth="1"/>
    <col min="6660" max="6660" width="49.88671875" style="3036" customWidth="1"/>
    <col min="6661" max="6661" width="22.5546875" style="3036" customWidth="1"/>
    <col min="6662" max="6662" width="23" style="3036" customWidth="1"/>
    <col min="6663" max="6663" width="22.88671875" style="3036" customWidth="1"/>
    <col min="6664" max="6664" width="23.44140625" style="3036" customWidth="1"/>
    <col min="6665" max="6665" width="22.44140625" style="3036" customWidth="1"/>
    <col min="6666" max="6666" width="13.88671875" style="3036" customWidth="1"/>
    <col min="6667" max="6667" width="18.109375" style="3036" customWidth="1"/>
    <col min="6668" max="6668" width="14.88671875" style="3036" bestFit="1" customWidth="1"/>
    <col min="6669" max="6669" width="11.44140625" style="3036"/>
    <col min="6670" max="6670" width="17.44140625" style="3036" customWidth="1"/>
    <col min="6671" max="6673" width="18.109375" style="3036" customWidth="1"/>
    <col min="6674" max="6912" width="11.44140625" style="3036"/>
    <col min="6913" max="6913" width="15.44140625" style="3036" customWidth="1"/>
    <col min="6914" max="6914" width="9.5546875" style="3036" customWidth="1"/>
    <col min="6915" max="6915" width="14.44140625" style="3036" customWidth="1"/>
    <col min="6916" max="6916" width="49.88671875" style="3036" customWidth="1"/>
    <col min="6917" max="6917" width="22.5546875" style="3036" customWidth="1"/>
    <col min="6918" max="6918" width="23" style="3036" customWidth="1"/>
    <col min="6919" max="6919" width="22.88671875" style="3036" customWidth="1"/>
    <col min="6920" max="6920" width="23.44140625" style="3036" customWidth="1"/>
    <col min="6921" max="6921" width="22.44140625" style="3036" customWidth="1"/>
    <col min="6922" max="6922" width="13.88671875" style="3036" customWidth="1"/>
    <col min="6923" max="6923" width="18.109375" style="3036" customWidth="1"/>
    <col min="6924" max="6924" width="14.88671875" style="3036" bestFit="1" customWidth="1"/>
    <col min="6925" max="6925" width="11.44140625" style="3036"/>
    <col min="6926" max="6926" width="17.44140625" style="3036" customWidth="1"/>
    <col min="6927" max="6929" width="18.109375" style="3036" customWidth="1"/>
    <col min="6930" max="7168" width="11.44140625" style="3036"/>
    <col min="7169" max="7169" width="15.44140625" style="3036" customWidth="1"/>
    <col min="7170" max="7170" width="9.5546875" style="3036" customWidth="1"/>
    <col min="7171" max="7171" width="14.44140625" style="3036" customWidth="1"/>
    <col min="7172" max="7172" width="49.88671875" style="3036" customWidth="1"/>
    <col min="7173" max="7173" width="22.5546875" style="3036" customWidth="1"/>
    <col min="7174" max="7174" width="23" style="3036" customWidth="1"/>
    <col min="7175" max="7175" width="22.88671875" style="3036" customWidth="1"/>
    <col min="7176" max="7176" width="23.44140625" style="3036" customWidth="1"/>
    <col min="7177" max="7177" width="22.44140625" style="3036" customWidth="1"/>
    <col min="7178" max="7178" width="13.88671875" style="3036" customWidth="1"/>
    <col min="7179" max="7179" width="18.109375" style="3036" customWidth="1"/>
    <col min="7180" max="7180" width="14.88671875" style="3036" bestFit="1" customWidth="1"/>
    <col min="7181" max="7181" width="11.44140625" style="3036"/>
    <col min="7182" max="7182" width="17.44140625" style="3036" customWidth="1"/>
    <col min="7183" max="7185" width="18.109375" style="3036" customWidth="1"/>
    <col min="7186" max="7424" width="11.44140625" style="3036"/>
    <col min="7425" max="7425" width="15.44140625" style="3036" customWidth="1"/>
    <col min="7426" max="7426" width="9.5546875" style="3036" customWidth="1"/>
    <col min="7427" max="7427" width="14.44140625" style="3036" customWidth="1"/>
    <col min="7428" max="7428" width="49.88671875" style="3036" customWidth="1"/>
    <col min="7429" max="7429" width="22.5546875" style="3036" customWidth="1"/>
    <col min="7430" max="7430" width="23" style="3036" customWidth="1"/>
    <col min="7431" max="7431" width="22.88671875" style="3036" customWidth="1"/>
    <col min="7432" max="7432" width="23.44140625" style="3036" customWidth="1"/>
    <col min="7433" max="7433" width="22.44140625" style="3036" customWidth="1"/>
    <col min="7434" max="7434" width="13.88671875" style="3036" customWidth="1"/>
    <col min="7435" max="7435" width="18.109375" style="3036" customWidth="1"/>
    <col min="7436" max="7436" width="14.88671875" style="3036" bestFit="1" customWidth="1"/>
    <col min="7437" max="7437" width="11.44140625" style="3036"/>
    <col min="7438" max="7438" width="17.44140625" style="3036" customWidth="1"/>
    <col min="7439" max="7441" width="18.109375" style="3036" customWidth="1"/>
    <col min="7442" max="7680" width="11.44140625" style="3036"/>
    <col min="7681" max="7681" width="15.44140625" style="3036" customWidth="1"/>
    <col min="7682" max="7682" width="9.5546875" style="3036" customWidth="1"/>
    <col min="7683" max="7683" width="14.44140625" style="3036" customWidth="1"/>
    <col min="7684" max="7684" width="49.88671875" style="3036" customWidth="1"/>
    <col min="7685" max="7685" width="22.5546875" style="3036" customWidth="1"/>
    <col min="7686" max="7686" width="23" style="3036" customWidth="1"/>
    <col min="7687" max="7687" width="22.88671875" style="3036" customWidth="1"/>
    <col min="7688" max="7688" width="23.44140625" style="3036" customWidth="1"/>
    <col min="7689" max="7689" width="22.44140625" style="3036" customWidth="1"/>
    <col min="7690" max="7690" width="13.88671875" style="3036" customWidth="1"/>
    <col min="7691" max="7691" width="18.109375" style="3036" customWidth="1"/>
    <col min="7692" max="7692" width="14.88671875" style="3036" bestFit="1" customWidth="1"/>
    <col min="7693" max="7693" width="11.44140625" style="3036"/>
    <col min="7694" max="7694" width="17.44140625" style="3036" customWidth="1"/>
    <col min="7695" max="7697" width="18.109375" style="3036" customWidth="1"/>
    <col min="7698" max="7936" width="11.44140625" style="3036"/>
    <col min="7937" max="7937" width="15.44140625" style="3036" customWidth="1"/>
    <col min="7938" max="7938" width="9.5546875" style="3036" customWidth="1"/>
    <col min="7939" max="7939" width="14.44140625" style="3036" customWidth="1"/>
    <col min="7940" max="7940" width="49.88671875" style="3036" customWidth="1"/>
    <col min="7941" max="7941" width="22.5546875" style="3036" customWidth="1"/>
    <col min="7942" max="7942" width="23" style="3036" customWidth="1"/>
    <col min="7943" max="7943" width="22.88671875" style="3036" customWidth="1"/>
    <col min="7944" max="7944" width="23.44140625" style="3036" customWidth="1"/>
    <col min="7945" max="7945" width="22.44140625" style="3036" customWidth="1"/>
    <col min="7946" max="7946" width="13.88671875" style="3036" customWidth="1"/>
    <col min="7947" max="7947" width="18.109375" style="3036" customWidth="1"/>
    <col min="7948" max="7948" width="14.88671875" style="3036" bestFit="1" customWidth="1"/>
    <col min="7949" max="7949" width="11.44140625" style="3036"/>
    <col min="7950" max="7950" width="17.44140625" style="3036" customWidth="1"/>
    <col min="7951" max="7953" width="18.109375" style="3036" customWidth="1"/>
    <col min="7954" max="8192" width="11.44140625" style="3036"/>
    <col min="8193" max="8193" width="15.44140625" style="3036" customWidth="1"/>
    <col min="8194" max="8194" width="9.5546875" style="3036" customWidth="1"/>
    <col min="8195" max="8195" width="14.44140625" style="3036" customWidth="1"/>
    <col min="8196" max="8196" width="49.88671875" style="3036" customWidth="1"/>
    <col min="8197" max="8197" width="22.5546875" style="3036" customWidth="1"/>
    <col min="8198" max="8198" width="23" style="3036" customWidth="1"/>
    <col min="8199" max="8199" width="22.88671875" style="3036" customWidth="1"/>
    <col min="8200" max="8200" width="23.44140625" style="3036" customWidth="1"/>
    <col min="8201" max="8201" width="22.44140625" style="3036" customWidth="1"/>
    <col min="8202" max="8202" width="13.88671875" style="3036" customWidth="1"/>
    <col min="8203" max="8203" width="18.109375" style="3036" customWidth="1"/>
    <col min="8204" max="8204" width="14.88671875" style="3036" bestFit="1" customWidth="1"/>
    <col min="8205" max="8205" width="11.44140625" style="3036"/>
    <col min="8206" max="8206" width="17.44140625" style="3036" customWidth="1"/>
    <col min="8207" max="8209" width="18.109375" style="3036" customWidth="1"/>
    <col min="8210" max="8448" width="11.44140625" style="3036"/>
    <col min="8449" max="8449" width="15.44140625" style="3036" customWidth="1"/>
    <col min="8450" max="8450" width="9.5546875" style="3036" customWidth="1"/>
    <col min="8451" max="8451" width="14.44140625" style="3036" customWidth="1"/>
    <col min="8452" max="8452" width="49.88671875" style="3036" customWidth="1"/>
    <col min="8453" max="8453" width="22.5546875" style="3036" customWidth="1"/>
    <col min="8454" max="8454" width="23" style="3036" customWidth="1"/>
    <col min="8455" max="8455" width="22.88671875" style="3036" customWidth="1"/>
    <col min="8456" max="8456" width="23.44140625" style="3036" customWidth="1"/>
    <col min="8457" max="8457" width="22.44140625" style="3036" customWidth="1"/>
    <col min="8458" max="8458" width="13.88671875" style="3036" customWidth="1"/>
    <col min="8459" max="8459" width="18.109375" style="3036" customWidth="1"/>
    <col min="8460" max="8460" width="14.88671875" style="3036" bestFit="1" customWidth="1"/>
    <col min="8461" max="8461" width="11.44140625" style="3036"/>
    <col min="8462" max="8462" width="17.44140625" style="3036" customWidth="1"/>
    <col min="8463" max="8465" width="18.109375" style="3036" customWidth="1"/>
    <col min="8466" max="8704" width="11.44140625" style="3036"/>
    <col min="8705" max="8705" width="15.44140625" style="3036" customWidth="1"/>
    <col min="8706" max="8706" width="9.5546875" style="3036" customWidth="1"/>
    <col min="8707" max="8707" width="14.44140625" style="3036" customWidth="1"/>
    <col min="8708" max="8708" width="49.88671875" style="3036" customWidth="1"/>
    <col min="8709" max="8709" width="22.5546875" style="3036" customWidth="1"/>
    <col min="8710" max="8710" width="23" style="3036" customWidth="1"/>
    <col min="8711" max="8711" width="22.88671875" style="3036" customWidth="1"/>
    <col min="8712" max="8712" width="23.44140625" style="3036" customWidth="1"/>
    <col min="8713" max="8713" width="22.44140625" style="3036" customWidth="1"/>
    <col min="8714" max="8714" width="13.88671875" style="3036" customWidth="1"/>
    <col min="8715" max="8715" width="18.109375" style="3036" customWidth="1"/>
    <col min="8716" max="8716" width="14.88671875" style="3036" bestFit="1" customWidth="1"/>
    <col min="8717" max="8717" width="11.44140625" style="3036"/>
    <col min="8718" max="8718" width="17.44140625" style="3036" customWidth="1"/>
    <col min="8719" max="8721" width="18.109375" style="3036" customWidth="1"/>
    <col min="8722" max="8960" width="11.44140625" style="3036"/>
    <col min="8961" max="8961" width="15.44140625" style="3036" customWidth="1"/>
    <col min="8962" max="8962" width="9.5546875" style="3036" customWidth="1"/>
    <col min="8963" max="8963" width="14.44140625" style="3036" customWidth="1"/>
    <col min="8964" max="8964" width="49.88671875" style="3036" customWidth="1"/>
    <col min="8965" max="8965" width="22.5546875" style="3036" customWidth="1"/>
    <col min="8966" max="8966" width="23" style="3036" customWidth="1"/>
    <col min="8967" max="8967" width="22.88671875" style="3036" customWidth="1"/>
    <col min="8968" max="8968" width="23.44140625" style="3036" customWidth="1"/>
    <col min="8969" max="8969" width="22.44140625" style="3036" customWidth="1"/>
    <col min="8970" max="8970" width="13.88671875" style="3036" customWidth="1"/>
    <col min="8971" max="8971" width="18.109375" style="3036" customWidth="1"/>
    <col min="8972" max="8972" width="14.88671875" style="3036" bestFit="1" customWidth="1"/>
    <col min="8973" max="8973" width="11.44140625" style="3036"/>
    <col min="8974" max="8974" width="17.44140625" style="3036" customWidth="1"/>
    <col min="8975" max="8977" width="18.109375" style="3036" customWidth="1"/>
    <col min="8978" max="9216" width="11.44140625" style="3036"/>
    <col min="9217" max="9217" width="15.44140625" style="3036" customWidth="1"/>
    <col min="9218" max="9218" width="9.5546875" style="3036" customWidth="1"/>
    <col min="9219" max="9219" width="14.44140625" style="3036" customWidth="1"/>
    <col min="9220" max="9220" width="49.88671875" style="3036" customWidth="1"/>
    <col min="9221" max="9221" width="22.5546875" style="3036" customWidth="1"/>
    <col min="9222" max="9222" width="23" style="3036" customWidth="1"/>
    <col min="9223" max="9223" width="22.88671875" style="3036" customWidth="1"/>
    <col min="9224" max="9224" width="23.44140625" style="3036" customWidth="1"/>
    <col min="9225" max="9225" width="22.44140625" style="3036" customWidth="1"/>
    <col min="9226" max="9226" width="13.88671875" style="3036" customWidth="1"/>
    <col min="9227" max="9227" width="18.109375" style="3036" customWidth="1"/>
    <col min="9228" max="9228" width="14.88671875" style="3036" bestFit="1" customWidth="1"/>
    <col min="9229" max="9229" width="11.44140625" style="3036"/>
    <col min="9230" max="9230" width="17.44140625" style="3036" customWidth="1"/>
    <col min="9231" max="9233" width="18.109375" style="3036" customWidth="1"/>
    <col min="9234" max="9472" width="11.44140625" style="3036"/>
    <col min="9473" max="9473" width="15.44140625" style="3036" customWidth="1"/>
    <col min="9474" max="9474" width="9.5546875" style="3036" customWidth="1"/>
    <col min="9475" max="9475" width="14.44140625" style="3036" customWidth="1"/>
    <col min="9476" max="9476" width="49.88671875" style="3036" customWidth="1"/>
    <col min="9477" max="9477" width="22.5546875" style="3036" customWidth="1"/>
    <col min="9478" max="9478" width="23" style="3036" customWidth="1"/>
    <col min="9479" max="9479" width="22.88671875" style="3036" customWidth="1"/>
    <col min="9480" max="9480" width="23.44140625" style="3036" customWidth="1"/>
    <col min="9481" max="9481" width="22.44140625" style="3036" customWidth="1"/>
    <col min="9482" max="9482" width="13.88671875" style="3036" customWidth="1"/>
    <col min="9483" max="9483" width="18.109375" style="3036" customWidth="1"/>
    <col min="9484" max="9484" width="14.88671875" style="3036" bestFit="1" customWidth="1"/>
    <col min="9485" max="9485" width="11.44140625" style="3036"/>
    <col min="9486" max="9486" width="17.44140625" style="3036" customWidth="1"/>
    <col min="9487" max="9489" width="18.109375" style="3036" customWidth="1"/>
    <col min="9490" max="9728" width="11.44140625" style="3036"/>
    <col min="9729" max="9729" width="15.44140625" style="3036" customWidth="1"/>
    <col min="9730" max="9730" width="9.5546875" style="3036" customWidth="1"/>
    <col min="9731" max="9731" width="14.44140625" style="3036" customWidth="1"/>
    <col min="9732" max="9732" width="49.88671875" style="3036" customWidth="1"/>
    <col min="9733" max="9733" width="22.5546875" style="3036" customWidth="1"/>
    <col min="9734" max="9734" width="23" style="3036" customWidth="1"/>
    <col min="9735" max="9735" width="22.88671875" style="3036" customWidth="1"/>
    <col min="9736" max="9736" width="23.44140625" style="3036" customWidth="1"/>
    <col min="9737" max="9737" width="22.44140625" style="3036" customWidth="1"/>
    <col min="9738" max="9738" width="13.88671875" style="3036" customWidth="1"/>
    <col min="9739" max="9739" width="18.109375" style="3036" customWidth="1"/>
    <col min="9740" max="9740" width="14.88671875" style="3036" bestFit="1" customWidth="1"/>
    <col min="9741" max="9741" width="11.44140625" style="3036"/>
    <col min="9742" max="9742" width="17.44140625" style="3036" customWidth="1"/>
    <col min="9743" max="9745" width="18.109375" style="3036" customWidth="1"/>
    <col min="9746" max="9984" width="11.44140625" style="3036"/>
    <col min="9985" max="9985" width="15.44140625" style="3036" customWidth="1"/>
    <col min="9986" max="9986" width="9.5546875" style="3036" customWidth="1"/>
    <col min="9987" max="9987" width="14.44140625" style="3036" customWidth="1"/>
    <col min="9988" max="9988" width="49.88671875" style="3036" customWidth="1"/>
    <col min="9989" max="9989" width="22.5546875" style="3036" customWidth="1"/>
    <col min="9990" max="9990" width="23" style="3036" customWidth="1"/>
    <col min="9991" max="9991" width="22.88671875" style="3036" customWidth="1"/>
    <col min="9992" max="9992" width="23.44140625" style="3036" customWidth="1"/>
    <col min="9993" max="9993" width="22.44140625" style="3036" customWidth="1"/>
    <col min="9994" max="9994" width="13.88671875" style="3036" customWidth="1"/>
    <col min="9995" max="9995" width="18.109375" style="3036" customWidth="1"/>
    <col min="9996" max="9996" width="14.88671875" style="3036" bestFit="1" customWidth="1"/>
    <col min="9997" max="9997" width="11.44140625" style="3036"/>
    <col min="9998" max="9998" width="17.44140625" style="3036" customWidth="1"/>
    <col min="9999" max="10001" width="18.109375" style="3036" customWidth="1"/>
    <col min="10002" max="10240" width="11.44140625" style="3036"/>
    <col min="10241" max="10241" width="15.44140625" style="3036" customWidth="1"/>
    <col min="10242" max="10242" width="9.5546875" style="3036" customWidth="1"/>
    <col min="10243" max="10243" width="14.44140625" style="3036" customWidth="1"/>
    <col min="10244" max="10244" width="49.88671875" style="3036" customWidth="1"/>
    <col min="10245" max="10245" width="22.5546875" style="3036" customWidth="1"/>
    <col min="10246" max="10246" width="23" style="3036" customWidth="1"/>
    <col min="10247" max="10247" width="22.88671875" style="3036" customWidth="1"/>
    <col min="10248" max="10248" width="23.44140625" style="3036" customWidth="1"/>
    <col min="10249" max="10249" width="22.44140625" style="3036" customWidth="1"/>
    <col min="10250" max="10250" width="13.88671875" style="3036" customWidth="1"/>
    <col min="10251" max="10251" width="18.109375" style="3036" customWidth="1"/>
    <col min="10252" max="10252" width="14.88671875" style="3036" bestFit="1" customWidth="1"/>
    <col min="10253" max="10253" width="11.44140625" style="3036"/>
    <col min="10254" max="10254" width="17.44140625" style="3036" customWidth="1"/>
    <col min="10255" max="10257" width="18.109375" style="3036" customWidth="1"/>
    <col min="10258" max="10496" width="11.44140625" style="3036"/>
    <col min="10497" max="10497" width="15.44140625" style="3036" customWidth="1"/>
    <col min="10498" max="10498" width="9.5546875" style="3036" customWidth="1"/>
    <col min="10499" max="10499" width="14.44140625" style="3036" customWidth="1"/>
    <col min="10500" max="10500" width="49.88671875" style="3036" customWidth="1"/>
    <col min="10501" max="10501" width="22.5546875" style="3036" customWidth="1"/>
    <col min="10502" max="10502" width="23" style="3036" customWidth="1"/>
    <col min="10503" max="10503" width="22.88671875" style="3036" customWidth="1"/>
    <col min="10504" max="10504" width="23.44140625" style="3036" customWidth="1"/>
    <col min="10505" max="10505" width="22.44140625" style="3036" customWidth="1"/>
    <col min="10506" max="10506" width="13.88671875" style="3036" customWidth="1"/>
    <col min="10507" max="10507" width="18.109375" style="3036" customWidth="1"/>
    <col min="10508" max="10508" width="14.88671875" style="3036" bestFit="1" customWidth="1"/>
    <col min="10509" max="10509" width="11.44140625" style="3036"/>
    <col min="10510" max="10510" width="17.44140625" style="3036" customWidth="1"/>
    <col min="10511" max="10513" width="18.109375" style="3036" customWidth="1"/>
    <col min="10514" max="10752" width="11.44140625" style="3036"/>
    <col min="10753" max="10753" width="15.44140625" style="3036" customWidth="1"/>
    <col min="10754" max="10754" width="9.5546875" style="3036" customWidth="1"/>
    <col min="10755" max="10755" width="14.44140625" style="3036" customWidth="1"/>
    <col min="10756" max="10756" width="49.88671875" style="3036" customWidth="1"/>
    <col min="10757" max="10757" width="22.5546875" style="3036" customWidth="1"/>
    <col min="10758" max="10758" width="23" style="3036" customWidth="1"/>
    <col min="10759" max="10759" width="22.88671875" style="3036" customWidth="1"/>
    <col min="10760" max="10760" width="23.44140625" style="3036" customWidth="1"/>
    <col min="10761" max="10761" width="22.44140625" style="3036" customWidth="1"/>
    <col min="10762" max="10762" width="13.88671875" style="3036" customWidth="1"/>
    <col min="10763" max="10763" width="18.109375" style="3036" customWidth="1"/>
    <col min="10764" max="10764" width="14.88671875" style="3036" bestFit="1" customWidth="1"/>
    <col min="10765" max="10765" width="11.44140625" style="3036"/>
    <col min="10766" max="10766" width="17.44140625" style="3036" customWidth="1"/>
    <col min="10767" max="10769" width="18.109375" style="3036" customWidth="1"/>
    <col min="10770" max="11008" width="11.44140625" style="3036"/>
    <col min="11009" max="11009" width="15.44140625" style="3036" customWidth="1"/>
    <col min="11010" max="11010" width="9.5546875" style="3036" customWidth="1"/>
    <col min="11011" max="11011" width="14.44140625" style="3036" customWidth="1"/>
    <col min="11012" max="11012" width="49.88671875" style="3036" customWidth="1"/>
    <col min="11013" max="11013" width="22.5546875" style="3036" customWidth="1"/>
    <col min="11014" max="11014" width="23" style="3036" customWidth="1"/>
    <col min="11015" max="11015" width="22.88671875" style="3036" customWidth="1"/>
    <col min="11016" max="11016" width="23.44140625" style="3036" customWidth="1"/>
    <col min="11017" max="11017" width="22.44140625" style="3036" customWidth="1"/>
    <col min="11018" max="11018" width="13.88671875" style="3036" customWidth="1"/>
    <col min="11019" max="11019" width="18.109375" style="3036" customWidth="1"/>
    <col min="11020" max="11020" width="14.88671875" style="3036" bestFit="1" customWidth="1"/>
    <col min="11021" max="11021" width="11.44140625" style="3036"/>
    <col min="11022" max="11022" width="17.44140625" style="3036" customWidth="1"/>
    <col min="11023" max="11025" width="18.109375" style="3036" customWidth="1"/>
    <col min="11026" max="11264" width="11.44140625" style="3036"/>
    <col min="11265" max="11265" width="15.44140625" style="3036" customWidth="1"/>
    <col min="11266" max="11266" width="9.5546875" style="3036" customWidth="1"/>
    <col min="11267" max="11267" width="14.44140625" style="3036" customWidth="1"/>
    <col min="11268" max="11268" width="49.88671875" style="3036" customWidth="1"/>
    <col min="11269" max="11269" width="22.5546875" style="3036" customWidth="1"/>
    <col min="11270" max="11270" width="23" style="3036" customWidth="1"/>
    <col min="11271" max="11271" width="22.88671875" style="3036" customWidth="1"/>
    <col min="11272" max="11272" width="23.44140625" style="3036" customWidth="1"/>
    <col min="11273" max="11273" width="22.44140625" style="3036" customWidth="1"/>
    <col min="11274" max="11274" width="13.88671875" style="3036" customWidth="1"/>
    <col min="11275" max="11275" width="18.109375" style="3036" customWidth="1"/>
    <col min="11276" max="11276" width="14.88671875" style="3036" bestFit="1" customWidth="1"/>
    <col min="11277" max="11277" width="11.44140625" style="3036"/>
    <col min="11278" max="11278" width="17.44140625" style="3036" customWidth="1"/>
    <col min="11279" max="11281" width="18.109375" style="3036" customWidth="1"/>
    <col min="11282" max="11520" width="11.44140625" style="3036"/>
    <col min="11521" max="11521" width="15.44140625" style="3036" customWidth="1"/>
    <col min="11522" max="11522" width="9.5546875" style="3036" customWidth="1"/>
    <col min="11523" max="11523" width="14.44140625" style="3036" customWidth="1"/>
    <col min="11524" max="11524" width="49.88671875" style="3036" customWidth="1"/>
    <col min="11525" max="11525" width="22.5546875" style="3036" customWidth="1"/>
    <col min="11526" max="11526" width="23" style="3036" customWidth="1"/>
    <col min="11527" max="11527" width="22.88671875" style="3036" customWidth="1"/>
    <col min="11528" max="11528" width="23.44140625" style="3036" customWidth="1"/>
    <col min="11529" max="11529" width="22.44140625" style="3036" customWidth="1"/>
    <col min="11530" max="11530" width="13.88671875" style="3036" customWidth="1"/>
    <col min="11531" max="11531" width="18.109375" style="3036" customWidth="1"/>
    <col min="11532" max="11532" width="14.88671875" style="3036" bestFit="1" customWidth="1"/>
    <col min="11533" max="11533" width="11.44140625" style="3036"/>
    <col min="11534" max="11534" width="17.44140625" style="3036" customWidth="1"/>
    <col min="11535" max="11537" width="18.109375" style="3036" customWidth="1"/>
    <col min="11538" max="11776" width="11.44140625" style="3036"/>
    <col min="11777" max="11777" width="15.44140625" style="3036" customWidth="1"/>
    <col min="11778" max="11778" width="9.5546875" style="3036" customWidth="1"/>
    <col min="11779" max="11779" width="14.44140625" style="3036" customWidth="1"/>
    <col min="11780" max="11780" width="49.88671875" style="3036" customWidth="1"/>
    <col min="11781" max="11781" width="22.5546875" style="3036" customWidth="1"/>
    <col min="11782" max="11782" width="23" style="3036" customWidth="1"/>
    <col min="11783" max="11783" width="22.88671875" style="3036" customWidth="1"/>
    <col min="11784" max="11784" width="23.44140625" style="3036" customWidth="1"/>
    <col min="11785" max="11785" width="22.44140625" style="3036" customWidth="1"/>
    <col min="11786" max="11786" width="13.88671875" style="3036" customWidth="1"/>
    <col min="11787" max="11787" width="18.109375" style="3036" customWidth="1"/>
    <col min="11788" max="11788" width="14.88671875" style="3036" bestFit="1" customWidth="1"/>
    <col min="11789" max="11789" width="11.44140625" style="3036"/>
    <col min="11790" max="11790" width="17.44140625" style="3036" customWidth="1"/>
    <col min="11791" max="11793" width="18.109375" style="3036" customWidth="1"/>
    <col min="11794" max="12032" width="11.44140625" style="3036"/>
    <col min="12033" max="12033" width="15.44140625" style="3036" customWidth="1"/>
    <col min="12034" max="12034" width="9.5546875" style="3036" customWidth="1"/>
    <col min="12035" max="12035" width="14.44140625" style="3036" customWidth="1"/>
    <col min="12036" max="12036" width="49.88671875" style="3036" customWidth="1"/>
    <col min="12037" max="12037" width="22.5546875" style="3036" customWidth="1"/>
    <col min="12038" max="12038" width="23" style="3036" customWidth="1"/>
    <col min="12039" max="12039" width="22.88671875" style="3036" customWidth="1"/>
    <col min="12040" max="12040" width="23.44140625" style="3036" customWidth="1"/>
    <col min="12041" max="12041" width="22.44140625" style="3036" customWidth="1"/>
    <col min="12042" max="12042" width="13.88671875" style="3036" customWidth="1"/>
    <col min="12043" max="12043" width="18.109375" style="3036" customWidth="1"/>
    <col min="12044" max="12044" width="14.88671875" style="3036" bestFit="1" customWidth="1"/>
    <col min="12045" max="12045" width="11.44140625" style="3036"/>
    <col min="12046" max="12046" width="17.44140625" style="3036" customWidth="1"/>
    <col min="12047" max="12049" width="18.109375" style="3036" customWidth="1"/>
    <col min="12050" max="12288" width="11.44140625" style="3036"/>
    <col min="12289" max="12289" width="15.44140625" style="3036" customWidth="1"/>
    <col min="12290" max="12290" width="9.5546875" style="3036" customWidth="1"/>
    <col min="12291" max="12291" width="14.44140625" style="3036" customWidth="1"/>
    <col min="12292" max="12292" width="49.88671875" style="3036" customWidth="1"/>
    <col min="12293" max="12293" width="22.5546875" style="3036" customWidth="1"/>
    <col min="12294" max="12294" width="23" style="3036" customWidth="1"/>
    <col min="12295" max="12295" width="22.88671875" style="3036" customWidth="1"/>
    <col min="12296" max="12296" width="23.44140625" style="3036" customWidth="1"/>
    <col min="12297" max="12297" width="22.44140625" style="3036" customWidth="1"/>
    <col min="12298" max="12298" width="13.88671875" style="3036" customWidth="1"/>
    <col min="12299" max="12299" width="18.109375" style="3036" customWidth="1"/>
    <col min="12300" max="12300" width="14.88671875" style="3036" bestFit="1" customWidth="1"/>
    <col min="12301" max="12301" width="11.44140625" style="3036"/>
    <col min="12302" max="12302" width="17.44140625" style="3036" customWidth="1"/>
    <col min="12303" max="12305" width="18.109375" style="3036" customWidth="1"/>
    <col min="12306" max="12544" width="11.44140625" style="3036"/>
    <col min="12545" max="12545" width="15.44140625" style="3036" customWidth="1"/>
    <col min="12546" max="12546" width="9.5546875" style="3036" customWidth="1"/>
    <col min="12547" max="12547" width="14.44140625" style="3036" customWidth="1"/>
    <col min="12548" max="12548" width="49.88671875" style="3036" customWidth="1"/>
    <col min="12549" max="12549" width="22.5546875" style="3036" customWidth="1"/>
    <col min="12550" max="12550" width="23" style="3036" customWidth="1"/>
    <col min="12551" max="12551" width="22.88671875" style="3036" customWidth="1"/>
    <col min="12552" max="12552" width="23.44140625" style="3036" customWidth="1"/>
    <col min="12553" max="12553" width="22.44140625" style="3036" customWidth="1"/>
    <col min="12554" max="12554" width="13.88671875" style="3036" customWidth="1"/>
    <col min="12555" max="12555" width="18.109375" style="3036" customWidth="1"/>
    <col min="12556" max="12556" width="14.88671875" style="3036" bestFit="1" customWidth="1"/>
    <col min="12557" max="12557" width="11.44140625" style="3036"/>
    <col min="12558" max="12558" width="17.44140625" style="3036" customWidth="1"/>
    <col min="12559" max="12561" width="18.109375" style="3036" customWidth="1"/>
    <col min="12562" max="12800" width="11.44140625" style="3036"/>
    <col min="12801" max="12801" width="15.44140625" style="3036" customWidth="1"/>
    <col min="12802" max="12802" width="9.5546875" style="3036" customWidth="1"/>
    <col min="12803" max="12803" width="14.44140625" style="3036" customWidth="1"/>
    <col min="12804" max="12804" width="49.88671875" style="3036" customWidth="1"/>
    <col min="12805" max="12805" width="22.5546875" style="3036" customWidth="1"/>
    <col min="12806" max="12806" width="23" style="3036" customWidth="1"/>
    <col min="12807" max="12807" width="22.88671875" style="3036" customWidth="1"/>
    <col min="12808" max="12808" width="23.44140625" style="3036" customWidth="1"/>
    <col min="12809" max="12809" width="22.44140625" style="3036" customWidth="1"/>
    <col min="12810" max="12810" width="13.88671875" style="3036" customWidth="1"/>
    <col min="12811" max="12811" width="18.109375" style="3036" customWidth="1"/>
    <col min="12812" max="12812" width="14.88671875" style="3036" bestFit="1" customWidth="1"/>
    <col min="12813" max="12813" width="11.44140625" style="3036"/>
    <col min="12814" max="12814" width="17.44140625" style="3036" customWidth="1"/>
    <col min="12815" max="12817" width="18.109375" style="3036" customWidth="1"/>
    <col min="12818" max="13056" width="11.44140625" style="3036"/>
    <col min="13057" max="13057" width="15.44140625" style="3036" customWidth="1"/>
    <col min="13058" max="13058" width="9.5546875" style="3036" customWidth="1"/>
    <col min="13059" max="13059" width="14.44140625" style="3036" customWidth="1"/>
    <col min="13060" max="13060" width="49.88671875" style="3036" customWidth="1"/>
    <col min="13061" max="13061" width="22.5546875" style="3036" customWidth="1"/>
    <col min="13062" max="13062" width="23" style="3036" customWidth="1"/>
    <col min="13063" max="13063" width="22.88671875" style="3036" customWidth="1"/>
    <col min="13064" max="13064" width="23.44140625" style="3036" customWidth="1"/>
    <col min="13065" max="13065" width="22.44140625" style="3036" customWidth="1"/>
    <col min="13066" max="13066" width="13.88671875" style="3036" customWidth="1"/>
    <col min="13067" max="13067" width="18.109375" style="3036" customWidth="1"/>
    <col min="13068" max="13068" width="14.88671875" style="3036" bestFit="1" customWidth="1"/>
    <col min="13069" max="13069" width="11.44140625" style="3036"/>
    <col min="13070" max="13070" width="17.44140625" style="3036" customWidth="1"/>
    <col min="13071" max="13073" width="18.109375" style="3036" customWidth="1"/>
    <col min="13074" max="13312" width="11.44140625" style="3036"/>
    <col min="13313" max="13313" width="15.44140625" style="3036" customWidth="1"/>
    <col min="13314" max="13314" width="9.5546875" style="3036" customWidth="1"/>
    <col min="13315" max="13315" width="14.44140625" style="3036" customWidth="1"/>
    <col min="13316" max="13316" width="49.88671875" style="3036" customWidth="1"/>
    <col min="13317" max="13317" width="22.5546875" style="3036" customWidth="1"/>
    <col min="13318" max="13318" width="23" style="3036" customWidth="1"/>
    <col min="13319" max="13319" width="22.88671875" style="3036" customWidth="1"/>
    <col min="13320" max="13320" width="23.44140625" style="3036" customWidth="1"/>
    <col min="13321" max="13321" width="22.44140625" style="3036" customWidth="1"/>
    <col min="13322" max="13322" width="13.88671875" style="3036" customWidth="1"/>
    <col min="13323" max="13323" width="18.109375" style="3036" customWidth="1"/>
    <col min="13324" max="13324" width="14.88671875" style="3036" bestFit="1" customWidth="1"/>
    <col min="13325" max="13325" width="11.44140625" style="3036"/>
    <col min="13326" max="13326" width="17.44140625" style="3036" customWidth="1"/>
    <col min="13327" max="13329" width="18.109375" style="3036" customWidth="1"/>
    <col min="13330" max="13568" width="11.44140625" style="3036"/>
    <col min="13569" max="13569" width="15.44140625" style="3036" customWidth="1"/>
    <col min="13570" max="13570" width="9.5546875" style="3036" customWidth="1"/>
    <col min="13571" max="13571" width="14.44140625" style="3036" customWidth="1"/>
    <col min="13572" max="13572" width="49.88671875" style="3036" customWidth="1"/>
    <col min="13573" max="13573" width="22.5546875" style="3036" customWidth="1"/>
    <col min="13574" max="13574" width="23" style="3036" customWidth="1"/>
    <col min="13575" max="13575" width="22.88671875" style="3036" customWidth="1"/>
    <col min="13576" max="13576" width="23.44140625" style="3036" customWidth="1"/>
    <col min="13577" max="13577" width="22.44140625" style="3036" customWidth="1"/>
    <col min="13578" max="13578" width="13.88671875" style="3036" customWidth="1"/>
    <col min="13579" max="13579" width="18.109375" style="3036" customWidth="1"/>
    <col min="13580" max="13580" width="14.88671875" style="3036" bestFit="1" customWidth="1"/>
    <col min="13581" max="13581" width="11.44140625" style="3036"/>
    <col min="13582" max="13582" width="17.44140625" style="3036" customWidth="1"/>
    <col min="13583" max="13585" width="18.109375" style="3036" customWidth="1"/>
    <col min="13586" max="13824" width="11.44140625" style="3036"/>
    <col min="13825" max="13825" width="15.44140625" style="3036" customWidth="1"/>
    <col min="13826" max="13826" width="9.5546875" style="3036" customWidth="1"/>
    <col min="13827" max="13827" width="14.44140625" style="3036" customWidth="1"/>
    <col min="13828" max="13828" width="49.88671875" style="3036" customWidth="1"/>
    <col min="13829" max="13829" width="22.5546875" style="3036" customWidth="1"/>
    <col min="13830" max="13830" width="23" style="3036" customWidth="1"/>
    <col min="13831" max="13831" width="22.88671875" style="3036" customWidth="1"/>
    <col min="13832" max="13832" width="23.44140625" style="3036" customWidth="1"/>
    <col min="13833" max="13833" width="22.44140625" style="3036" customWidth="1"/>
    <col min="13834" max="13834" width="13.88671875" style="3036" customWidth="1"/>
    <col min="13835" max="13835" width="18.109375" style="3036" customWidth="1"/>
    <col min="13836" max="13836" width="14.88671875" style="3036" bestFit="1" customWidth="1"/>
    <col min="13837" max="13837" width="11.44140625" style="3036"/>
    <col min="13838" max="13838" width="17.44140625" style="3036" customWidth="1"/>
    <col min="13839" max="13841" width="18.109375" style="3036" customWidth="1"/>
    <col min="13842" max="14080" width="11.44140625" style="3036"/>
    <col min="14081" max="14081" width="15.44140625" style="3036" customWidth="1"/>
    <col min="14082" max="14082" width="9.5546875" style="3036" customWidth="1"/>
    <col min="14083" max="14083" width="14.44140625" style="3036" customWidth="1"/>
    <col min="14084" max="14084" width="49.88671875" style="3036" customWidth="1"/>
    <col min="14085" max="14085" width="22.5546875" style="3036" customWidth="1"/>
    <col min="14086" max="14086" width="23" style="3036" customWidth="1"/>
    <col min="14087" max="14087" width="22.88671875" style="3036" customWidth="1"/>
    <col min="14088" max="14088" width="23.44140625" style="3036" customWidth="1"/>
    <col min="14089" max="14089" width="22.44140625" style="3036" customWidth="1"/>
    <col min="14090" max="14090" width="13.88671875" style="3036" customWidth="1"/>
    <col min="14091" max="14091" width="18.109375" style="3036" customWidth="1"/>
    <col min="14092" max="14092" width="14.88671875" style="3036" bestFit="1" customWidth="1"/>
    <col min="14093" max="14093" width="11.44140625" style="3036"/>
    <col min="14094" max="14094" width="17.44140625" style="3036" customWidth="1"/>
    <col min="14095" max="14097" width="18.109375" style="3036" customWidth="1"/>
    <col min="14098" max="14336" width="11.44140625" style="3036"/>
    <col min="14337" max="14337" width="15.44140625" style="3036" customWidth="1"/>
    <col min="14338" max="14338" width="9.5546875" style="3036" customWidth="1"/>
    <col min="14339" max="14339" width="14.44140625" style="3036" customWidth="1"/>
    <col min="14340" max="14340" width="49.88671875" style="3036" customWidth="1"/>
    <col min="14341" max="14341" width="22.5546875" style="3036" customWidth="1"/>
    <col min="14342" max="14342" width="23" style="3036" customWidth="1"/>
    <col min="14343" max="14343" width="22.88671875" style="3036" customWidth="1"/>
    <col min="14344" max="14344" width="23.44140625" style="3036" customWidth="1"/>
    <col min="14345" max="14345" width="22.44140625" style="3036" customWidth="1"/>
    <col min="14346" max="14346" width="13.88671875" style="3036" customWidth="1"/>
    <col min="14347" max="14347" width="18.109375" style="3036" customWidth="1"/>
    <col min="14348" max="14348" width="14.88671875" style="3036" bestFit="1" customWidth="1"/>
    <col min="14349" max="14349" width="11.44140625" style="3036"/>
    <col min="14350" max="14350" width="17.44140625" style="3036" customWidth="1"/>
    <col min="14351" max="14353" width="18.109375" style="3036" customWidth="1"/>
    <col min="14354" max="14592" width="11.44140625" style="3036"/>
    <col min="14593" max="14593" width="15.44140625" style="3036" customWidth="1"/>
    <col min="14594" max="14594" width="9.5546875" style="3036" customWidth="1"/>
    <col min="14595" max="14595" width="14.44140625" style="3036" customWidth="1"/>
    <col min="14596" max="14596" width="49.88671875" style="3036" customWidth="1"/>
    <col min="14597" max="14597" width="22.5546875" style="3036" customWidth="1"/>
    <col min="14598" max="14598" width="23" style="3036" customWidth="1"/>
    <col min="14599" max="14599" width="22.88671875" style="3036" customWidth="1"/>
    <col min="14600" max="14600" width="23.44140625" style="3036" customWidth="1"/>
    <col min="14601" max="14601" width="22.44140625" style="3036" customWidth="1"/>
    <col min="14602" max="14602" width="13.88671875" style="3036" customWidth="1"/>
    <col min="14603" max="14603" width="18.109375" style="3036" customWidth="1"/>
    <col min="14604" max="14604" width="14.88671875" style="3036" bestFit="1" customWidth="1"/>
    <col min="14605" max="14605" width="11.44140625" style="3036"/>
    <col min="14606" max="14606" width="17.44140625" style="3036" customWidth="1"/>
    <col min="14607" max="14609" width="18.109375" style="3036" customWidth="1"/>
    <col min="14610" max="14848" width="11.44140625" style="3036"/>
    <col min="14849" max="14849" width="15.44140625" style="3036" customWidth="1"/>
    <col min="14850" max="14850" width="9.5546875" style="3036" customWidth="1"/>
    <col min="14851" max="14851" width="14.44140625" style="3036" customWidth="1"/>
    <col min="14852" max="14852" width="49.88671875" style="3036" customWidth="1"/>
    <col min="14853" max="14853" width="22.5546875" style="3036" customWidth="1"/>
    <col min="14854" max="14854" width="23" style="3036" customWidth="1"/>
    <col min="14855" max="14855" width="22.88671875" style="3036" customWidth="1"/>
    <col min="14856" max="14856" width="23.44140625" style="3036" customWidth="1"/>
    <col min="14857" max="14857" width="22.44140625" style="3036" customWidth="1"/>
    <col min="14858" max="14858" width="13.88671875" style="3036" customWidth="1"/>
    <col min="14859" max="14859" width="18.109375" style="3036" customWidth="1"/>
    <col min="14860" max="14860" width="14.88671875" style="3036" bestFit="1" customWidth="1"/>
    <col min="14861" max="14861" width="11.44140625" style="3036"/>
    <col min="14862" max="14862" width="17.44140625" style="3036" customWidth="1"/>
    <col min="14863" max="14865" width="18.109375" style="3036" customWidth="1"/>
    <col min="14866" max="15104" width="11.44140625" style="3036"/>
    <col min="15105" max="15105" width="15.44140625" style="3036" customWidth="1"/>
    <col min="15106" max="15106" width="9.5546875" style="3036" customWidth="1"/>
    <col min="15107" max="15107" width="14.44140625" style="3036" customWidth="1"/>
    <col min="15108" max="15108" width="49.88671875" style="3036" customWidth="1"/>
    <col min="15109" max="15109" width="22.5546875" style="3036" customWidth="1"/>
    <col min="15110" max="15110" width="23" style="3036" customWidth="1"/>
    <col min="15111" max="15111" width="22.88671875" style="3036" customWidth="1"/>
    <col min="15112" max="15112" width="23.44140625" style="3036" customWidth="1"/>
    <col min="15113" max="15113" width="22.44140625" style="3036" customWidth="1"/>
    <col min="15114" max="15114" width="13.88671875" style="3036" customWidth="1"/>
    <col min="15115" max="15115" width="18.109375" style="3036" customWidth="1"/>
    <col min="15116" max="15116" width="14.88671875" style="3036" bestFit="1" customWidth="1"/>
    <col min="15117" max="15117" width="11.44140625" style="3036"/>
    <col min="15118" max="15118" width="17.44140625" style="3036" customWidth="1"/>
    <col min="15119" max="15121" width="18.109375" style="3036" customWidth="1"/>
    <col min="15122" max="15360" width="11.44140625" style="3036"/>
    <col min="15361" max="15361" width="15.44140625" style="3036" customWidth="1"/>
    <col min="15362" max="15362" width="9.5546875" style="3036" customWidth="1"/>
    <col min="15363" max="15363" width="14.44140625" style="3036" customWidth="1"/>
    <col min="15364" max="15364" width="49.88671875" style="3036" customWidth="1"/>
    <col min="15365" max="15365" width="22.5546875" style="3036" customWidth="1"/>
    <col min="15366" max="15366" width="23" style="3036" customWidth="1"/>
    <col min="15367" max="15367" width="22.88671875" style="3036" customWidth="1"/>
    <col min="15368" max="15368" width="23.44140625" style="3036" customWidth="1"/>
    <col min="15369" max="15369" width="22.44140625" style="3036" customWidth="1"/>
    <col min="15370" max="15370" width="13.88671875" style="3036" customWidth="1"/>
    <col min="15371" max="15371" width="18.109375" style="3036" customWidth="1"/>
    <col min="15372" max="15372" width="14.88671875" style="3036" bestFit="1" customWidth="1"/>
    <col min="15373" max="15373" width="11.44140625" style="3036"/>
    <col min="15374" max="15374" width="17.44140625" style="3036" customWidth="1"/>
    <col min="15375" max="15377" width="18.109375" style="3036" customWidth="1"/>
    <col min="15378" max="15616" width="11.44140625" style="3036"/>
    <col min="15617" max="15617" width="15.44140625" style="3036" customWidth="1"/>
    <col min="15618" max="15618" width="9.5546875" style="3036" customWidth="1"/>
    <col min="15619" max="15619" width="14.44140625" style="3036" customWidth="1"/>
    <col min="15620" max="15620" width="49.88671875" style="3036" customWidth="1"/>
    <col min="15621" max="15621" width="22.5546875" style="3036" customWidth="1"/>
    <col min="15622" max="15622" width="23" style="3036" customWidth="1"/>
    <col min="15623" max="15623" width="22.88671875" style="3036" customWidth="1"/>
    <col min="15624" max="15624" width="23.44140625" style="3036" customWidth="1"/>
    <col min="15625" max="15625" width="22.44140625" style="3036" customWidth="1"/>
    <col min="15626" max="15626" width="13.88671875" style="3036" customWidth="1"/>
    <col min="15627" max="15627" width="18.109375" style="3036" customWidth="1"/>
    <col min="15628" max="15628" width="14.88671875" style="3036" bestFit="1" customWidth="1"/>
    <col min="15629" max="15629" width="11.44140625" style="3036"/>
    <col min="15630" max="15630" width="17.44140625" style="3036" customWidth="1"/>
    <col min="15631" max="15633" width="18.109375" style="3036" customWidth="1"/>
    <col min="15634" max="15872" width="11.44140625" style="3036"/>
    <col min="15873" max="15873" width="15.44140625" style="3036" customWidth="1"/>
    <col min="15874" max="15874" width="9.5546875" style="3036" customWidth="1"/>
    <col min="15875" max="15875" width="14.44140625" style="3036" customWidth="1"/>
    <col min="15876" max="15876" width="49.88671875" style="3036" customWidth="1"/>
    <col min="15877" max="15877" width="22.5546875" style="3036" customWidth="1"/>
    <col min="15878" max="15878" width="23" style="3036" customWidth="1"/>
    <col min="15879" max="15879" width="22.88671875" style="3036" customWidth="1"/>
    <col min="15880" max="15880" width="23.44140625" style="3036" customWidth="1"/>
    <col min="15881" max="15881" width="22.44140625" style="3036" customWidth="1"/>
    <col min="15882" max="15882" width="13.88671875" style="3036" customWidth="1"/>
    <col min="15883" max="15883" width="18.109375" style="3036" customWidth="1"/>
    <col min="15884" max="15884" width="14.88671875" style="3036" bestFit="1" customWidth="1"/>
    <col min="15885" max="15885" width="11.44140625" style="3036"/>
    <col min="15886" max="15886" width="17.44140625" style="3036" customWidth="1"/>
    <col min="15887" max="15889" width="18.109375" style="3036" customWidth="1"/>
    <col min="15890" max="16128" width="11.44140625" style="3036"/>
    <col min="16129" max="16129" width="15.44140625" style="3036" customWidth="1"/>
    <col min="16130" max="16130" width="9.5546875" style="3036" customWidth="1"/>
    <col min="16131" max="16131" width="14.44140625" style="3036" customWidth="1"/>
    <col min="16132" max="16132" width="49.88671875" style="3036" customWidth="1"/>
    <col min="16133" max="16133" width="22.5546875" style="3036" customWidth="1"/>
    <col min="16134" max="16134" width="23" style="3036" customWidth="1"/>
    <col min="16135" max="16135" width="22.88671875" style="3036" customWidth="1"/>
    <col min="16136" max="16136" width="23.44140625" style="3036" customWidth="1"/>
    <col min="16137" max="16137" width="22.44140625" style="3036" customWidth="1"/>
    <col min="16138" max="16138" width="13.88671875" style="3036" customWidth="1"/>
    <col min="16139" max="16139" width="18.109375" style="3036" customWidth="1"/>
    <col min="16140" max="16140" width="14.88671875" style="3036" bestFit="1" customWidth="1"/>
    <col min="16141" max="16141" width="11.44140625" style="3036"/>
    <col min="16142" max="16142" width="17.44140625" style="3036" customWidth="1"/>
    <col min="16143" max="16145" width="18.109375" style="3036" customWidth="1"/>
    <col min="16146" max="16384" width="11.44140625" style="3036"/>
  </cols>
  <sheetData>
    <row r="1" spans="1:12" ht="15" thickBot="1" x14ac:dyDescent="0.35"/>
    <row r="2" spans="1:12" s="3039" customFormat="1" x14ac:dyDescent="0.3">
      <c r="A2" s="3748" t="s">
        <v>1</v>
      </c>
      <c r="B2" s="3749"/>
      <c r="C2" s="3749"/>
      <c r="D2" s="3749"/>
      <c r="E2" s="3749"/>
      <c r="F2" s="3749"/>
      <c r="G2" s="3749"/>
      <c r="H2" s="3749"/>
      <c r="I2" s="3750"/>
    </row>
    <row r="3" spans="1:12" s="3039" customFormat="1" ht="12.6" customHeight="1" x14ac:dyDescent="0.3">
      <c r="A3" s="3751" t="s">
        <v>95</v>
      </c>
      <c r="B3" s="3752"/>
      <c r="C3" s="3752"/>
      <c r="D3" s="3752"/>
      <c r="E3" s="3752"/>
      <c r="F3" s="3752"/>
      <c r="G3" s="3752"/>
      <c r="H3" s="3752"/>
      <c r="I3" s="3753"/>
    </row>
    <row r="4" spans="1:12" ht="0.75" customHeight="1" x14ac:dyDescent="0.3">
      <c r="A4" s="3040"/>
      <c r="I4" s="3041"/>
    </row>
    <row r="5" spans="1:12" ht="21.75" customHeight="1" x14ac:dyDescent="0.3">
      <c r="A5" s="3042" t="s">
        <v>0</v>
      </c>
      <c r="I5" s="3041"/>
    </row>
    <row r="6" spans="1:12" ht="16.5" hidden="1" customHeight="1" x14ac:dyDescent="0.3">
      <c r="A6" s="3040"/>
      <c r="I6" s="3043"/>
    </row>
    <row r="7" spans="1:12" ht="21.75" customHeight="1" thickBot="1" x14ac:dyDescent="0.35">
      <c r="A7" s="3040" t="s">
        <v>96</v>
      </c>
      <c r="D7" s="3037" t="s">
        <v>4</v>
      </c>
      <c r="F7" s="3038" t="s">
        <v>97</v>
      </c>
      <c r="G7" s="3038" t="s">
        <v>385</v>
      </c>
      <c r="H7" s="3038" t="s">
        <v>200</v>
      </c>
      <c r="I7" s="3041"/>
    </row>
    <row r="8" spans="1:12" ht="9.75" hidden="1" customHeight="1" thickBot="1" x14ac:dyDescent="0.35">
      <c r="A8" s="3044"/>
      <c r="B8" s="3045"/>
      <c r="C8" s="3045"/>
      <c r="D8" s="3046"/>
      <c r="E8" s="3047"/>
      <c r="F8" s="3047"/>
      <c r="G8" s="3047"/>
      <c r="H8" s="3047"/>
      <c r="I8" s="3048"/>
    </row>
    <row r="9" spans="1:12" ht="15" thickBot="1" x14ac:dyDescent="0.35">
      <c r="A9" s="3049"/>
      <c r="B9" s="3050"/>
      <c r="C9" s="3050"/>
      <c r="D9" s="3051"/>
      <c r="E9" s="3052"/>
      <c r="F9" s="3052"/>
      <c r="G9" s="3052"/>
      <c r="H9" s="3052"/>
      <c r="I9" s="3053"/>
    </row>
    <row r="10" spans="1:12" ht="39" customHeight="1" thickBot="1" x14ac:dyDescent="0.35">
      <c r="A10" s="3054" t="s">
        <v>228</v>
      </c>
      <c r="B10" s="3055" t="s">
        <v>227</v>
      </c>
      <c r="C10" s="3055" t="s">
        <v>226</v>
      </c>
      <c r="D10" s="3055" t="s">
        <v>225</v>
      </c>
      <c r="E10" s="3056" t="s">
        <v>224</v>
      </c>
      <c r="F10" s="3056" t="s">
        <v>101</v>
      </c>
      <c r="G10" s="3056" t="s">
        <v>102</v>
      </c>
      <c r="H10" s="3056" t="s">
        <v>103</v>
      </c>
      <c r="I10" s="3057" t="s">
        <v>195</v>
      </c>
    </row>
    <row r="11" spans="1:12" s="3039" customFormat="1" ht="16.2" thickBot="1" x14ac:dyDescent="0.35">
      <c r="A11" s="3058" t="s">
        <v>12</v>
      </c>
      <c r="B11" s="3059"/>
      <c r="C11" s="3059"/>
      <c r="D11" s="3060" t="s">
        <v>13</v>
      </c>
      <c r="E11" s="3061">
        <f>+E12+E58+E118</f>
        <v>73583023604</v>
      </c>
      <c r="F11" s="3061">
        <f>+F12+F58+F118</f>
        <v>63579258929.779999</v>
      </c>
      <c r="G11" s="3061">
        <f>+G12+G58+G118</f>
        <v>58766164167.600006</v>
      </c>
      <c r="H11" s="3061">
        <f>+H12+H58+H118</f>
        <v>56200811285.029999</v>
      </c>
      <c r="I11" s="3062">
        <f>+I12+I58+I118</f>
        <v>55550618985.029999</v>
      </c>
    </row>
    <row r="12" spans="1:12" ht="15.6" x14ac:dyDescent="0.3">
      <c r="A12" s="3063" t="s">
        <v>349</v>
      </c>
      <c r="B12" s="3064"/>
      <c r="C12" s="3064"/>
      <c r="D12" s="3065" t="s">
        <v>14</v>
      </c>
      <c r="E12" s="3066">
        <f>+E13</f>
        <v>51485706132</v>
      </c>
      <c r="F12" s="3066">
        <f>+F13</f>
        <v>48059118645</v>
      </c>
      <c r="G12" s="3066">
        <f>+G13</f>
        <v>43543436620</v>
      </c>
      <c r="H12" s="3066">
        <f>+H13</f>
        <v>42590837901</v>
      </c>
      <c r="I12" s="3067">
        <f>+I13</f>
        <v>41940645601</v>
      </c>
    </row>
    <row r="13" spans="1:12" ht="15.6" x14ac:dyDescent="0.3">
      <c r="A13" s="3068" t="s">
        <v>348</v>
      </c>
      <c r="B13" s="3069"/>
      <c r="C13" s="3069"/>
      <c r="D13" s="3070" t="s">
        <v>14</v>
      </c>
      <c r="E13" s="3071">
        <f>+E14+E34+E37</f>
        <v>51485706132</v>
      </c>
      <c r="F13" s="3071">
        <f>+F14+F34+F37</f>
        <v>48059118645</v>
      </c>
      <c r="G13" s="3071">
        <f>+G14+G34+G37</f>
        <v>43543436620</v>
      </c>
      <c r="H13" s="3071">
        <f>+H14+H34+H37</f>
        <v>42590837901</v>
      </c>
      <c r="I13" s="3072">
        <f>+I14+I34+I37</f>
        <v>41940645601</v>
      </c>
    </row>
    <row r="14" spans="1:12" ht="14.25" customHeight="1" x14ac:dyDescent="0.3">
      <c r="A14" s="3068" t="s">
        <v>347</v>
      </c>
      <c r="B14" s="3069"/>
      <c r="C14" s="3069"/>
      <c r="D14" s="3070" t="s">
        <v>15</v>
      </c>
      <c r="E14" s="3071">
        <f>+E15+E19+E22+E30+E33</f>
        <v>34335708543</v>
      </c>
      <c r="F14" s="3071">
        <f>+F15+F19+F22+F30+F33</f>
        <v>32033131800</v>
      </c>
      <c r="G14" s="3071">
        <f>+G15+G19+G22+G30+G33</f>
        <v>28227332995</v>
      </c>
      <c r="H14" s="3071">
        <f>+H15+H19+H22+H30+H33</f>
        <v>28206890814</v>
      </c>
      <c r="I14" s="3072">
        <f>+I15+I19+I22+I30+I33</f>
        <v>28206890814</v>
      </c>
    </row>
    <row r="15" spans="1:12" ht="15.6" x14ac:dyDescent="0.3">
      <c r="A15" s="3068" t="s">
        <v>346</v>
      </c>
      <c r="B15" s="3069"/>
      <c r="C15" s="3069"/>
      <c r="D15" s="3070" t="s">
        <v>104</v>
      </c>
      <c r="E15" s="3071">
        <f>SUM(E16:E18)</f>
        <v>24030611188</v>
      </c>
      <c r="F15" s="3071">
        <f>SUM(F16:F18)</f>
        <v>22594121638</v>
      </c>
      <c r="G15" s="3071">
        <f>SUM(G16:G18)</f>
        <v>21514363281</v>
      </c>
      <c r="H15" s="3071">
        <f>SUM(H16:H18)</f>
        <v>21493921100</v>
      </c>
      <c r="I15" s="3072">
        <f>SUM(I16:I18)</f>
        <v>21493921100</v>
      </c>
    </row>
    <row r="16" spans="1:12" ht="15.6" x14ac:dyDescent="0.3">
      <c r="A16" s="3073" t="s">
        <v>345</v>
      </c>
      <c r="B16" s="3074">
        <v>20</v>
      </c>
      <c r="C16" s="3074" t="s">
        <v>217</v>
      </c>
      <c r="D16" s="3075" t="s">
        <v>17</v>
      </c>
      <c r="E16" s="3076">
        <v>22362294698</v>
      </c>
      <c r="F16" s="3076">
        <v>21117479321</v>
      </c>
      <c r="G16" s="3076">
        <v>20278403526</v>
      </c>
      <c r="H16" s="3076">
        <v>20278403526</v>
      </c>
      <c r="I16" s="3077">
        <v>20278403526</v>
      </c>
      <c r="L16" s="3078"/>
    </row>
    <row r="17" spans="1:11" ht="15.6" x14ac:dyDescent="0.3">
      <c r="A17" s="3073" t="s">
        <v>344</v>
      </c>
      <c r="B17" s="3074">
        <v>20</v>
      </c>
      <c r="C17" s="3074" t="s">
        <v>217</v>
      </c>
      <c r="D17" s="3075" t="s">
        <v>18</v>
      </c>
      <c r="E17" s="3076">
        <v>1459452083</v>
      </c>
      <c r="F17" s="3076">
        <v>1268319272</v>
      </c>
      <c r="G17" s="3076">
        <v>1096143762</v>
      </c>
      <c r="H17" s="3076">
        <v>1096143762</v>
      </c>
      <c r="I17" s="3077">
        <v>1096143762</v>
      </c>
    </row>
    <row r="18" spans="1:11" ht="20.25" customHeight="1" x14ac:dyDescent="0.3">
      <c r="A18" s="3073" t="s">
        <v>343</v>
      </c>
      <c r="B18" s="3074">
        <v>20</v>
      </c>
      <c r="C18" s="3074" t="s">
        <v>217</v>
      </c>
      <c r="D18" s="3075" t="s">
        <v>19</v>
      </c>
      <c r="E18" s="3079">
        <v>208864407</v>
      </c>
      <c r="F18" s="3079">
        <v>208323045</v>
      </c>
      <c r="G18" s="3079">
        <v>139815993</v>
      </c>
      <c r="H18" s="3076">
        <v>119373812</v>
      </c>
      <c r="I18" s="3077">
        <v>119373812</v>
      </c>
      <c r="K18" s="3078"/>
    </row>
    <row r="19" spans="1:11" ht="15.6" x14ac:dyDescent="0.3">
      <c r="A19" s="3068" t="s">
        <v>342</v>
      </c>
      <c r="B19" s="3069"/>
      <c r="C19" s="3069"/>
      <c r="D19" s="3070" t="s">
        <v>20</v>
      </c>
      <c r="E19" s="3080">
        <f>SUM(E20:E21)</f>
        <v>4310722788</v>
      </c>
      <c r="F19" s="3080">
        <f>SUM(F20:F21)</f>
        <v>4267594425</v>
      </c>
      <c r="G19" s="3080">
        <f>SUM(G20:G21)</f>
        <v>3435974262</v>
      </c>
      <c r="H19" s="3071">
        <f>SUM(H20:H21)</f>
        <v>3435974262</v>
      </c>
      <c r="I19" s="3072">
        <f>SUM(I20:I21)</f>
        <v>3435974262</v>
      </c>
    </row>
    <row r="20" spans="1:11" ht="15.6" x14ac:dyDescent="0.3">
      <c r="A20" s="3073" t="s">
        <v>341</v>
      </c>
      <c r="B20" s="3074">
        <v>20</v>
      </c>
      <c r="C20" s="3074" t="s">
        <v>217</v>
      </c>
      <c r="D20" s="3075" t="s">
        <v>21</v>
      </c>
      <c r="E20" s="3079">
        <v>1247200642</v>
      </c>
      <c r="F20" s="3079">
        <v>1204072279</v>
      </c>
      <c r="G20" s="3079">
        <v>1115072279</v>
      </c>
      <c r="H20" s="3076">
        <v>1115072279</v>
      </c>
      <c r="I20" s="3077">
        <v>1115072279</v>
      </c>
    </row>
    <row r="21" spans="1:11" ht="15.6" x14ac:dyDescent="0.3">
      <c r="A21" s="3073" t="s">
        <v>340</v>
      </c>
      <c r="B21" s="3074">
        <v>20</v>
      </c>
      <c r="C21" s="3074" t="s">
        <v>217</v>
      </c>
      <c r="D21" s="3075" t="s">
        <v>22</v>
      </c>
      <c r="E21" s="3079">
        <v>3063522146</v>
      </c>
      <c r="F21" s="3079">
        <v>3063522146</v>
      </c>
      <c r="G21" s="3079">
        <v>2320901983</v>
      </c>
      <c r="H21" s="3076">
        <v>2320901983</v>
      </c>
      <c r="I21" s="3077">
        <v>2320901983</v>
      </c>
    </row>
    <row r="22" spans="1:11" ht="15.75" customHeight="1" x14ac:dyDescent="0.3">
      <c r="A22" s="3068" t="s">
        <v>339</v>
      </c>
      <c r="B22" s="3069"/>
      <c r="C22" s="3069"/>
      <c r="D22" s="3070" t="s">
        <v>23</v>
      </c>
      <c r="E22" s="3080">
        <f>SUM(E23:E29)</f>
        <v>5521612217</v>
      </c>
      <c r="F22" s="3080">
        <f>SUM(F23:F29)</f>
        <v>4721278363</v>
      </c>
      <c r="G22" s="3080">
        <f>SUM(G23:G29)</f>
        <v>2957121445</v>
      </c>
      <c r="H22" s="3071">
        <f>SUM(H23:H29)</f>
        <v>2957121445</v>
      </c>
      <c r="I22" s="3072">
        <f>SUM(I23:I29)</f>
        <v>2957121445</v>
      </c>
    </row>
    <row r="23" spans="1:11" ht="15.6" x14ac:dyDescent="0.3">
      <c r="A23" s="3073" t="s">
        <v>338</v>
      </c>
      <c r="B23" s="3074">
        <v>20</v>
      </c>
      <c r="C23" s="3074" t="s">
        <v>217</v>
      </c>
      <c r="D23" s="3075" t="s">
        <v>24</v>
      </c>
      <c r="E23" s="3079">
        <v>790730085</v>
      </c>
      <c r="F23" s="3079">
        <v>790730085</v>
      </c>
      <c r="G23" s="3079">
        <v>692392665</v>
      </c>
      <c r="H23" s="3076">
        <v>692392665</v>
      </c>
      <c r="I23" s="3077">
        <v>692392665</v>
      </c>
    </row>
    <row r="24" spans="1:11" ht="15.6" x14ac:dyDescent="0.3">
      <c r="A24" s="3073" t="s">
        <v>337</v>
      </c>
      <c r="B24" s="3074">
        <v>20</v>
      </c>
      <c r="C24" s="3074" t="s">
        <v>217</v>
      </c>
      <c r="D24" s="3075" t="s">
        <v>25</v>
      </c>
      <c r="E24" s="3079">
        <v>193757002</v>
      </c>
      <c r="F24" s="3079">
        <v>193757002</v>
      </c>
      <c r="G24" s="3079">
        <v>108472534</v>
      </c>
      <c r="H24" s="3076">
        <v>108472534</v>
      </c>
      <c r="I24" s="3077">
        <v>108472534</v>
      </c>
    </row>
    <row r="25" spans="1:11" ht="15.6" x14ac:dyDescent="0.3">
      <c r="A25" s="3073" t="s">
        <v>336</v>
      </c>
      <c r="B25" s="3074">
        <v>20</v>
      </c>
      <c r="C25" s="3074" t="s">
        <v>217</v>
      </c>
      <c r="D25" s="3075" t="s">
        <v>105</v>
      </c>
      <c r="E25" s="3079">
        <v>2980139</v>
      </c>
      <c r="F25" s="3079">
        <v>2980139</v>
      </c>
      <c r="G25" s="3079">
        <v>1851231</v>
      </c>
      <c r="H25" s="3076">
        <v>1851231</v>
      </c>
      <c r="I25" s="3077">
        <v>1851231</v>
      </c>
    </row>
    <row r="26" spans="1:11" ht="15.6" x14ac:dyDescent="0.3">
      <c r="A26" s="3073" t="s">
        <v>335</v>
      </c>
      <c r="B26" s="3074">
        <v>20</v>
      </c>
      <c r="C26" s="3074" t="s">
        <v>217</v>
      </c>
      <c r="D26" s="3075" t="s">
        <v>106</v>
      </c>
      <c r="E26" s="3076">
        <v>1260827200</v>
      </c>
      <c r="F26" s="3076">
        <v>1260827200</v>
      </c>
      <c r="G26" s="3079">
        <v>1062787771</v>
      </c>
      <c r="H26" s="3079">
        <v>1062787771</v>
      </c>
      <c r="I26" s="3081">
        <v>1062787771</v>
      </c>
    </row>
    <row r="27" spans="1:11" ht="15.6" x14ac:dyDescent="0.3">
      <c r="A27" s="3073" t="s">
        <v>334</v>
      </c>
      <c r="B27" s="3074">
        <v>20</v>
      </c>
      <c r="C27" s="3074" t="s">
        <v>217</v>
      </c>
      <c r="D27" s="3075" t="s">
        <v>26</v>
      </c>
      <c r="E27" s="3076">
        <v>1618820500</v>
      </c>
      <c r="F27" s="3076">
        <v>1618820500</v>
      </c>
      <c r="G27" s="3076">
        <v>895469713</v>
      </c>
      <c r="H27" s="3076">
        <v>895469713</v>
      </c>
      <c r="I27" s="3077">
        <v>895469713</v>
      </c>
    </row>
    <row r="28" spans="1:11" ht="15.6" x14ac:dyDescent="0.3">
      <c r="A28" s="3073" t="s">
        <v>333</v>
      </c>
      <c r="B28" s="3074">
        <v>20</v>
      </c>
      <c r="C28" s="3074" t="s">
        <v>217</v>
      </c>
      <c r="D28" s="3075" t="s">
        <v>27</v>
      </c>
      <c r="E28" s="3076">
        <v>1578629962</v>
      </c>
      <c r="F28" s="3076">
        <v>778296108</v>
      </c>
      <c r="G28" s="3076">
        <v>149504238</v>
      </c>
      <c r="H28" s="3076">
        <v>149504238</v>
      </c>
      <c r="I28" s="3077">
        <v>149504238</v>
      </c>
    </row>
    <row r="29" spans="1:11" ht="15.6" x14ac:dyDescent="0.3">
      <c r="A29" s="3073" t="s">
        <v>332</v>
      </c>
      <c r="B29" s="3074">
        <v>20</v>
      </c>
      <c r="C29" s="3074" t="s">
        <v>217</v>
      </c>
      <c r="D29" s="3075" t="s">
        <v>107</v>
      </c>
      <c r="E29" s="3076">
        <v>75867329</v>
      </c>
      <c r="F29" s="3076">
        <v>75867329</v>
      </c>
      <c r="G29" s="3076">
        <v>46643293</v>
      </c>
      <c r="H29" s="3076">
        <v>46643293</v>
      </c>
      <c r="I29" s="3077">
        <v>46643293</v>
      </c>
    </row>
    <row r="30" spans="1:11" ht="31.2" x14ac:dyDescent="0.3">
      <c r="A30" s="3068" t="s">
        <v>331</v>
      </c>
      <c r="B30" s="3069"/>
      <c r="C30" s="3069"/>
      <c r="D30" s="3070" t="s">
        <v>28</v>
      </c>
      <c r="E30" s="3071">
        <f>+E31+E32</f>
        <v>472762350</v>
      </c>
      <c r="F30" s="3071">
        <f>+F31+F32</f>
        <v>450137374</v>
      </c>
      <c r="G30" s="3071">
        <f>+G31+G32</f>
        <v>319874007</v>
      </c>
      <c r="H30" s="3071">
        <f>+H31+H32</f>
        <v>319874007</v>
      </c>
      <c r="I30" s="3072">
        <f>+I31+I32</f>
        <v>319874007</v>
      </c>
    </row>
    <row r="31" spans="1:11" ht="15.6" x14ac:dyDescent="0.3">
      <c r="A31" s="3073" t="s">
        <v>330</v>
      </c>
      <c r="B31" s="3074">
        <v>20</v>
      </c>
      <c r="C31" s="3074" t="s">
        <v>217</v>
      </c>
      <c r="D31" s="3075" t="s">
        <v>29</v>
      </c>
      <c r="E31" s="3076">
        <v>92023738</v>
      </c>
      <c r="F31" s="3076">
        <v>83118343</v>
      </c>
      <c r="G31" s="3076">
        <v>76618343</v>
      </c>
      <c r="H31" s="3076">
        <v>76618343</v>
      </c>
      <c r="I31" s="3077">
        <v>76618343</v>
      </c>
    </row>
    <row r="32" spans="1:11" ht="15.6" x14ac:dyDescent="0.3">
      <c r="A32" s="3073" t="s">
        <v>329</v>
      </c>
      <c r="B32" s="3074">
        <v>20</v>
      </c>
      <c r="C32" s="3074" t="s">
        <v>217</v>
      </c>
      <c r="D32" s="3075" t="s">
        <v>30</v>
      </c>
      <c r="E32" s="3076">
        <v>380738612</v>
      </c>
      <c r="F32" s="3076">
        <v>367019031</v>
      </c>
      <c r="G32" s="3076">
        <v>243255664</v>
      </c>
      <c r="H32" s="3076">
        <v>243255664</v>
      </c>
      <c r="I32" s="3077">
        <v>243255664</v>
      </c>
    </row>
    <row r="33" spans="1:9" ht="30.75" customHeight="1" x14ac:dyDescent="0.3">
      <c r="A33" s="3068" t="s">
        <v>328</v>
      </c>
      <c r="B33" s="3069">
        <v>20</v>
      </c>
      <c r="C33" s="3074" t="s">
        <v>217</v>
      </c>
      <c r="D33" s="3070" t="s">
        <v>108</v>
      </c>
      <c r="E33" s="3080">
        <v>0</v>
      </c>
      <c r="F33" s="3080">
        <v>0</v>
      </c>
      <c r="G33" s="3080">
        <v>0</v>
      </c>
      <c r="H33" s="3080">
        <v>0</v>
      </c>
      <c r="I33" s="3080">
        <v>0</v>
      </c>
    </row>
    <row r="34" spans="1:9" ht="15.6" x14ac:dyDescent="0.3">
      <c r="A34" s="3068" t="s">
        <v>327</v>
      </c>
      <c r="B34" s="3069"/>
      <c r="C34" s="3069"/>
      <c r="D34" s="3070" t="s">
        <v>31</v>
      </c>
      <c r="E34" s="3080">
        <f>SUM(E35:E36)</f>
        <v>5692205062</v>
      </c>
      <c r="F34" s="3080">
        <f>SUM(F35:F36)</f>
        <v>5652797941</v>
      </c>
      <c r="G34" s="3080">
        <f>SUM(G35:G36)</f>
        <v>5581711687</v>
      </c>
      <c r="H34" s="3080">
        <f>SUM(H35:H36)</f>
        <v>4649555149</v>
      </c>
      <c r="I34" s="3082">
        <f>SUM(I35:I36)</f>
        <v>4649555149</v>
      </c>
    </row>
    <row r="35" spans="1:9" ht="15.6" x14ac:dyDescent="0.3">
      <c r="A35" s="3073" t="s">
        <v>326</v>
      </c>
      <c r="B35" s="3074">
        <v>20</v>
      </c>
      <c r="C35" s="3074" t="s">
        <v>217</v>
      </c>
      <c r="D35" s="3075" t="s">
        <v>32</v>
      </c>
      <c r="E35" s="3076">
        <v>232562392</v>
      </c>
      <c r="F35" s="3076">
        <v>232562392</v>
      </c>
      <c r="G35" s="3076">
        <v>161476138</v>
      </c>
      <c r="H35" s="3076">
        <v>98008966</v>
      </c>
      <c r="I35" s="3077">
        <v>98008966</v>
      </c>
    </row>
    <row r="36" spans="1:9" ht="15.6" x14ac:dyDescent="0.3">
      <c r="A36" s="3073" t="s">
        <v>325</v>
      </c>
      <c r="B36" s="3074">
        <v>20</v>
      </c>
      <c r="C36" s="3074" t="s">
        <v>217</v>
      </c>
      <c r="D36" s="3075" t="s">
        <v>33</v>
      </c>
      <c r="E36" s="3076">
        <v>5459642670</v>
      </c>
      <c r="F36" s="3076">
        <v>5420235549</v>
      </c>
      <c r="G36" s="3076">
        <v>5420235549</v>
      </c>
      <c r="H36" s="3076">
        <v>4551546183</v>
      </c>
      <c r="I36" s="3077">
        <v>4551546183</v>
      </c>
    </row>
    <row r="37" spans="1:9" ht="31.5" customHeight="1" x14ac:dyDescent="0.3">
      <c r="A37" s="3068" t="s">
        <v>324</v>
      </c>
      <c r="B37" s="3069"/>
      <c r="C37" s="3069"/>
      <c r="D37" s="3070" t="s">
        <v>109</v>
      </c>
      <c r="E37" s="3071">
        <f>+E38+E42+E46+E47</f>
        <v>11457792527</v>
      </c>
      <c r="F37" s="3071">
        <f>+F38+F42+F46+F47</f>
        <v>10373188904</v>
      </c>
      <c r="G37" s="3071">
        <f>+G38+G42+G46+G47</f>
        <v>9734391938</v>
      </c>
      <c r="H37" s="3071">
        <f>+H38+H42+H46+H47</f>
        <v>9734391938</v>
      </c>
      <c r="I37" s="3072">
        <f>+I38+I42+I46+I47</f>
        <v>9084199638</v>
      </c>
    </row>
    <row r="38" spans="1:9" ht="15.6" x14ac:dyDescent="0.3">
      <c r="A38" s="3068" t="s">
        <v>323</v>
      </c>
      <c r="B38" s="3069"/>
      <c r="C38" s="3069"/>
      <c r="D38" s="3070" t="s">
        <v>35</v>
      </c>
      <c r="E38" s="3071">
        <f>SUM(E39:E41)</f>
        <v>4635356926</v>
      </c>
      <c r="F38" s="3071">
        <f>SUM(F39:F41)</f>
        <v>4633941136</v>
      </c>
      <c r="G38" s="3071">
        <f>SUM(G39:G41)</f>
        <v>4462682400</v>
      </c>
      <c r="H38" s="3071">
        <f>SUM(H39:H41)</f>
        <v>4462682400</v>
      </c>
      <c r="I38" s="3072">
        <f>SUM(I39:I41)</f>
        <v>4063032700</v>
      </c>
    </row>
    <row r="39" spans="1:9" ht="15.6" x14ac:dyDescent="0.3">
      <c r="A39" s="3073" t="s">
        <v>322</v>
      </c>
      <c r="B39" s="3074">
        <v>20</v>
      </c>
      <c r="C39" s="3074" t="s">
        <v>217</v>
      </c>
      <c r="D39" s="3075" t="s">
        <v>36</v>
      </c>
      <c r="E39" s="3076">
        <v>1051807238</v>
      </c>
      <c r="F39" s="3076">
        <v>1051807238</v>
      </c>
      <c r="G39" s="3076">
        <v>986818600</v>
      </c>
      <c r="H39" s="3076">
        <v>986818600</v>
      </c>
      <c r="I39" s="3077">
        <v>898503600</v>
      </c>
    </row>
    <row r="40" spans="1:9" ht="31.2" x14ac:dyDescent="0.3">
      <c r="A40" s="3073" t="s">
        <v>321</v>
      </c>
      <c r="B40" s="3074">
        <v>20</v>
      </c>
      <c r="C40" s="3074" t="s">
        <v>217</v>
      </c>
      <c r="D40" s="3075" t="s">
        <v>110</v>
      </c>
      <c r="E40" s="3076">
        <v>1574692898</v>
      </c>
      <c r="F40" s="3076">
        <v>1574692898</v>
      </c>
      <c r="G40" s="3076">
        <v>1468422800</v>
      </c>
      <c r="H40" s="3076">
        <v>1468422800</v>
      </c>
      <c r="I40" s="3077">
        <v>1339909200</v>
      </c>
    </row>
    <row r="41" spans="1:9" ht="15.6" x14ac:dyDescent="0.3">
      <c r="A41" s="3073" t="s">
        <v>320</v>
      </c>
      <c r="B41" s="3074">
        <v>20</v>
      </c>
      <c r="C41" s="3074" t="s">
        <v>217</v>
      </c>
      <c r="D41" s="3075" t="s">
        <v>38</v>
      </c>
      <c r="E41" s="3076">
        <v>2008856790</v>
      </c>
      <c r="F41" s="3076">
        <v>2007441000</v>
      </c>
      <c r="G41" s="3076">
        <v>2007441000</v>
      </c>
      <c r="H41" s="3076">
        <v>2007441000</v>
      </c>
      <c r="I41" s="3077">
        <v>1824619900</v>
      </c>
    </row>
    <row r="42" spans="1:9" ht="15.6" x14ac:dyDescent="0.3">
      <c r="A42" s="3068" t="s">
        <v>319</v>
      </c>
      <c r="B42" s="3069"/>
      <c r="C42" s="3069"/>
      <c r="D42" s="3070" t="s">
        <v>111</v>
      </c>
      <c r="E42" s="3071">
        <f>+E43+E44+E45</f>
        <v>5322751077</v>
      </c>
      <c r="F42" s="3071">
        <f>+F43+F44+F45</f>
        <v>4474715524</v>
      </c>
      <c r="G42" s="3071">
        <f>+G43+G44+G45</f>
        <v>4038076838</v>
      </c>
      <c r="H42" s="3071">
        <f>+H43+H44+H45</f>
        <v>4038076838</v>
      </c>
      <c r="I42" s="3072">
        <f>+I43+I44+I45</f>
        <v>3897936938</v>
      </c>
    </row>
    <row r="43" spans="1:9" ht="15.6" x14ac:dyDescent="0.3">
      <c r="A43" s="3073" t="s">
        <v>318</v>
      </c>
      <c r="B43" s="3074">
        <v>20</v>
      </c>
      <c r="C43" s="3074" t="s">
        <v>217</v>
      </c>
      <c r="D43" s="3075" t="s">
        <v>40</v>
      </c>
      <c r="E43" s="3076">
        <v>3524820200</v>
      </c>
      <c r="F43" s="3076">
        <v>2983659880</v>
      </c>
      <c r="G43" s="3076">
        <v>2557538738</v>
      </c>
      <c r="H43" s="3076">
        <v>2557538738</v>
      </c>
      <c r="I43" s="3077">
        <v>2557538738</v>
      </c>
    </row>
    <row r="44" spans="1:9" ht="31.2" x14ac:dyDescent="0.3">
      <c r="A44" s="3073" t="s">
        <v>317</v>
      </c>
      <c r="B44" s="3074">
        <v>20</v>
      </c>
      <c r="C44" s="3074" t="s">
        <v>217</v>
      </c>
      <c r="D44" s="3075" t="s">
        <v>41</v>
      </c>
      <c r="E44" s="3076">
        <v>1670653493</v>
      </c>
      <c r="F44" s="3076">
        <v>1365669000</v>
      </c>
      <c r="G44" s="3076">
        <v>1365669000</v>
      </c>
      <c r="H44" s="3076">
        <v>1365669000</v>
      </c>
      <c r="I44" s="3077">
        <v>1236080000</v>
      </c>
    </row>
    <row r="45" spans="1:9" ht="46.8" x14ac:dyDescent="0.3">
      <c r="A45" s="3073" t="s">
        <v>316</v>
      </c>
      <c r="B45" s="3074">
        <v>20</v>
      </c>
      <c r="C45" s="3074" t="s">
        <v>217</v>
      </c>
      <c r="D45" s="3075" t="s">
        <v>112</v>
      </c>
      <c r="E45" s="3076">
        <v>127277384</v>
      </c>
      <c r="F45" s="3076">
        <v>125386644</v>
      </c>
      <c r="G45" s="3076">
        <v>114869100</v>
      </c>
      <c r="H45" s="3076">
        <v>114869100</v>
      </c>
      <c r="I45" s="3077">
        <v>104318200</v>
      </c>
    </row>
    <row r="46" spans="1:9" ht="15.6" x14ac:dyDescent="0.3">
      <c r="A46" s="3073" t="s">
        <v>315</v>
      </c>
      <c r="B46" s="3074">
        <v>20</v>
      </c>
      <c r="C46" s="3074" t="s">
        <v>217</v>
      </c>
      <c r="D46" s="3075" t="s">
        <v>43</v>
      </c>
      <c r="E46" s="3076">
        <v>941770600</v>
      </c>
      <c r="F46" s="3076">
        <v>740145600</v>
      </c>
      <c r="G46" s="3076">
        <v>740145600</v>
      </c>
      <c r="H46" s="3076">
        <v>740145600</v>
      </c>
      <c r="I46" s="3077">
        <v>673907400</v>
      </c>
    </row>
    <row r="47" spans="1:9" ht="16.2" thickBot="1" x14ac:dyDescent="0.35">
      <c r="A47" s="3083" t="s">
        <v>314</v>
      </c>
      <c r="B47" s="3084">
        <v>20</v>
      </c>
      <c r="C47" s="3084" t="s">
        <v>217</v>
      </c>
      <c r="D47" s="3085" t="s">
        <v>44</v>
      </c>
      <c r="E47" s="3086">
        <v>557913924</v>
      </c>
      <c r="F47" s="3086">
        <v>524386644</v>
      </c>
      <c r="G47" s="3086">
        <v>493487100</v>
      </c>
      <c r="H47" s="3086">
        <v>493487100</v>
      </c>
      <c r="I47" s="3087">
        <v>449322600</v>
      </c>
    </row>
    <row r="48" spans="1:9" ht="6" customHeight="1" thickBot="1" x14ac:dyDescent="0.35">
      <c r="A48" s="3088"/>
      <c r="B48" s="3089"/>
      <c r="C48" s="3089"/>
      <c r="D48" s="3090"/>
      <c r="E48" s="3091"/>
      <c r="F48" s="3091"/>
      <c r="G48" s="3092"/>
      <c r="H48" s="3091"/>
      <c r="I48" s="3093"/>
    </row>
    <row r="49" spans="1:9" s="3039" customFormat="1" x14ac:dyDescent="0.3">
      <c r="A49" s="3748" t="s">
        <v>1</v>
      </c>
      <c r="B49" s="3749"/>
      <c r="C49" s="3749"/>
      <c r="D49" s="3749"/>
      <c r="E49" s="3749"/>
      <c r="F49" s="3749"/>
      <c r="G49" s="3749"/>
      <c r="H49" s="3749"/>
      <c r="I49" s="3750"/>
    </row>
    <row r="50" spans="1:9" s="3039" customFormat="1" x14ac:dyDescent="0.3">
      <c r="A50" s="3751" t="s">
        <v>95</v>
      </c>
      <c r="B50" s="3752"/>
      <c r="C50" s="3752"/>
      <c r="D50" s="3752"/>
      <c r="E50" s="3752"/>
      <c r="F50" s="3752"/>
      <c r="G50" s="3752"/>
      <c r="H50" s="3752"/>
      <c r="I50" s="3753"/>
    </row>
    <row r="51" spans="1:9" hidden="1" x14ac:dyDescent="0.3">
      <c r="A51" s="3040"/>
      <c r="I51" s="3041"/>
    </row>
    <row r="52" spans="1:9" x14ac:dyDescent="0.3">
      <c r="A52" s="3042" t="s">
        <v>0</v>
      </c>
      <c r="E52" s="3094"/>
      <c r="I52" s="3041"/>
    </row>
    <row r="53" spans="1:9" ht="1.5" customHeight="1" x14ac:dyDescent="0.3">
      <c r="A53" s="3040"/>
      <c r="I53" s="3043"/>
    </row>
    <row r="54" spans="1:9" ht="21" customHeight="1" thickBot="1" x14ac:dyDescent="0.35">
      <c r="A54" s="3040" t="s">
        <v>96</v>
      </c>
      <c r="D54" s="3037" t="s">
        <v>4</v>
      </c>
      <c r="F54" s="3038" t="str">
        <f>F7</f>
        <v>MES:</v>
      </c>
      <c r="G54" s="3038" t="str">
        <f>G7</f>
        <v>NOVIEMBRE</v>
      </c>
      <c r="H54" s="3038" t="str">
        <f>H7</f>
        <v xml:space="preserve">                                VIGENCIA FISCAL:      2018</v>
      </c>
      <c r="I54" s="3041"/>
    </row>
    <row r="55" spans="1:9" ht="28.5" hidden="1" customHeight="1" thickBot="1" x14ac:dyDescent="0.35">
      <c r="A55" s="3040"/>
      <c r="I55" s="3041"/>
    </row>
    <row r="56" spans="1:9" ht="15" thickBot="1" x14ac:dyDescent="0.35">
      <c r="A56" s="3095"/>
      <c r="B56" s="3096"/>
      <c r="C56" s="3096"/>
      <c r="D56" s="3097"/>
      <c r="E56" s="3098"/>
      <c r="F56" s="3098"/>
      <c r="G56" s="3098"/>
      <c r="H56" s="3098"/>
      <c r="I56" s="3099"/>
    </row>
    <row r="57" spans="1:9" ht="33.75" customHeight="1" thickBot="1" x14ac:dyDescent="0.35">
      <c r="A57" s="3054" t="s">
        <v>228</v>
      </c>
      <c r="B57" s="3055" t="s">
        <v>227</v>
      </c>
      <c r="C57" s="3055" t="s">
        <v>226</v>
      </c>
      <c r="D57" s="3055" t="s">
        <v>225</v>
      </c>
      <c r="E57" s="3056" t="s">
        <v>224</v>
      </c>
      <c r="F57" s="3056" t="s">
        <v>101</v>
      </c>
      <c r="G57" s="3056" t="s">
        <v>102</v>
      </c>
      <c r="H57" s="3056" t="s">
        <v>103</v>
      </c>
      <c r="I57" s="3057" t="s">
        <v>195</v>
      </c>
    </row>
    <row r="58" spans="1:9" ht="31.5" customHeight="1" x14ac:dyDescent="0.3">
      <c r="A58" s="3068" t="s">
        <v>313</v>
      </c>
      <c r="B58" s="3069"/>
      <c r="C58" s="3069"/>
      <c r="D58" s="3100" t="s">
        <v>45</v>
      </c>
      <c r="E58" s="3101">
        <f>+E59</f>
        <v>10357914969</v>
      </c>
      <c r="F58" s="3101">
        <f>+F59</f>
        <v>10099113641.190001</v>
      </c>
      <c r="G58" s="3101">
        <f>+G59</f>
        <v>9881072114.0100002</v>
      </c>
      <c r="H58" s="3101">
        <f>+H59</f>
        <v>8843630993.4400005</v>
      </c>
      <c r="I58" s="3102">
        <f>+I59</f>
        <v>8843630993.4400005</v>
      </c>
    </row>
    <row r="59" spans="1:9" ht="15.6" x14ac:dyDescent="0.3">
      <c r="A59" s="3068" t="s">
        <v>312</v>
      </c>
      <c r="B59" s="3069"/>
      <c r="C59" s="3069"/>
      <c r="D59" s="3070" t="s">
        <v>45</v>
      </c>
      <c r="E59" s="3071">
        <f>+E63+E60</f>
        <v>10357914969</v>
      </c>
      <c r="F59" s="3071">
        <f>+F63+F60</f>
        <v>10099113641.190001</v>
      </c>
      <c r="G59" s="3071">
        <f>+G63+G60</f>
        <v>9881072114.0100002</v>
      </c>
      <c r="H59" s="3071">
        <f>+H63+H60</f>
        <v>8843630993.4400005</v>
      </c>
      <c r="I59" s="3072">
        <f>+I63+I60</f>
        <v>8843630993.4400005</v>
      </c>
    </row>
    <row r="60" spans="1:9" ht="20.25" customHeight="1" x14ac:dyDescent="0.3">
      <c r="A60" s="3068" t="s">
        <v>311</v>
      </c>
      <c r="B60" s="3069"/>
      <c r="C60" s="3069"/>
      <c r="D60" s="3070" t="s">
        <v>113</v>
      </c>
      <c r="E60" s="3071">
        <f t="shared" ref="E60:I61" si="0">+E61</f>
        <v>0</v>
      </c>
      <c r="F60" s="3071">
        <f t="shared" si="0"/>
        <v>0</v>
      </c>
      <c r="G60" s="3071">
        <f t="shared" si="0"/>
        <v>0</v>
      </c>
      <c r="H60" s="3071">
        <f t="shared" si="0"/>
        <v>0</v>
      </c>
      <c r="I60" s="3072">
        <f t="shared" si="0"/>
        <v>0</v>
      </c>
    </row>
    <row r="61" spans="1:9" ht="15.6" x14ac:dyDescent="0.3">
      <c r="A61" s="3068" t="s">
        <v>310</v>
      </c>
      <c r="B61" s="3069"/>
      <c r="C61" s="3069"/>
      <c r="D61" s="3070" t="s">
        <v>114</v>
      </c>
      <c r="E61" s="3080">
        <f t="shared" si="0"/>
        <v>0</v>
      </c>
      <c r="F61" s="3080">
        <f t="shared" si="0"/>
        <v>0</v>
      </c>
      <c r="G61" s="3080">
        <f t="shared" si="0"/>
        <v>0</v>
      </c>
      <c r="H61" s="3080">
        <f t="shared" si="0"/>
        <v>0</v>
      </c>
      <c r="I61" s="3082">
        <f t="shared" si="0"/>
        <v>0</v>
      </c>
    </row>
    <row r="62" spans="1:9" ht="21" customHeight="1" x14ac:dyDescent="0.3">
      <c r="A62" s="3073" t="s">
        <v>309</v>
      </c>
      <c r="B62" s="3074">
        <v>20</v>
      </c>
      <c r="C62" s="3074" t="s">
        <v>217</v>
      </c>
      <c r="D62" s="3075" t="s">
        <v>115</v>
      </c>
      <c r="E62" s="3079">
        <v>0</v>
      </c>
      <c r="F62" s="3079">
        <v>0</v>
      </c>
      <c r="G62" s="3079">
        <v>0</v>
      </c>
      <c r="H62" s="3079">
        <v>0</v>
      </c>
      <c r="I62" s="3077">
        <v>0</v>
      </c>
    </row>
    <row r="63" spans="1:9" ht="21.75" customHeight="1" x14ac:dyDescent="0.3">
      <c r="A63" s="3068" t="s">
        <v>308</v>
      </c>
      <c r="B63" s="3069"/>
      <c r="C63" s="3069"/>
      <c r="D63" s="3070" t="s">
        <v>46</v>
      </c>
      <c r="E63" s="3080">
        <f>+E69+E64+E76+E92+E96+E99+E104+E108+E113+E114+E116+E110+E66</f>
        <v>10357914969</v>
      </c>
      <c r="F63" s="3080">
        <f>+F69+F64+F76+F92+F96+F99+F104+F108+F113+F114+F116+F110+F66</f>
        <v>10099113641.190001</v>
      </c>
      <c r="G63" s="3080">
        <f>+G69+G64+G76+G92+G96+G99+G104+G108+G113+G114+G116+G110+G66</f>
        <v>9881072114.0100002</v>
      </c>
      <c r="H63" s="3080">
        <f>+H69+H64+H76+H92+H96+H99+H104+H108+H113+H114+H116+H110+H66</f>
        <v>8843630993.4400005</v>
      </c>
      <c r="I63" s="3082">
        <f>+I69+I64+I76+I92+I96+I99+I104+I108+I113+I114+I116+I110+I66</f>
        <v>8843630993.4400005</v>
      </c>
    </row>
    <row r="64" spans="1:9" ht="22.5" customHeight="1" x14ac:dyDescent="0.3">
      <c r="A64" s="3068" t="s">
        <v>307</v>
      </c>
      <c r="B64" s="3069"/>
      <c r="C64" s="3069"/>
      <c r="D64" s="3070" t="s">
        <v>116</v>
      </c>
      <c r="E64" s="3071">
        <f>SUM(E65:E65)</f>
        <v>0</v>
      </c>
      <c r="F64" s="3071">
        <f>SUM(F65:F65)</f>
        <v>0</v>
      </c>
      <c r="G64" s="3071">
        <f>SUM(G65:G65)</f>
        <v>0</v>
      </c>
      <c r="H64" s="3071">
        <f>SUM(H65:H65)</f>
        <v>0</v>
      </c>
      <c r="I64" s="3072">
        <f>SUM(I65:I65)</f>
        <v>0</v>
      </c>
    </row>
    <row r="65" spans="1:9" ht="24.75" customHeight="1" x14ac:dyDescent="0.3">
      <c r="A65" s="3073" t="s">
        <v>306</v>
      </c>
      <c r="B65" s="3074">
        <v>20</v>
      </c>
      <c r="C65" s="3074" t="s">
        <v>217</v>
      </c>
      <c r="D65" s="3075" t="s">
        <v>117</v>
      </c>
      <c r="E65" s="3076">
        <v>0</v>
      </c>
      <c r="F65" s="3076">
        <v>0</v>
      </c>
      <c r="G65" s="3076">
        <v>0</v>
      </c>
      <c r="H65" s="3076">
        <v>0</v>
      </c>
      <c r="I65" s="3077">
        <v>0</v>
      </c>
    </row>
    <row r="66" spans="1:9" ht="31.5" customHeight="1" x14ac:dyDescent="0.3">
      <c r="A66" s="3068" t="s">
        <v>305</v>
      </c>
      <c r="B66" s="3074"/>
      <c r="C66" s="3074"/>
      <c r="D66" s="3070" t="s">
        <v>304</v>
      </c>
      <c r="E66" s="3071">
        <f>+E67+E68</f>
        <v>283437620</v>
      </c>
      <c r="F66" s="3071">
        <f>+F67+F68</f>
        <v>210566000</v>
      </c>
      <c r="G66" s="3071">
        <f>+G67+G68</f>
        <v>172006000</v>
      </c>
      <c r="H66" s="3071">
        <f>+H67+H68</f>
        <v>5258000</v>
      </c>
      <c r="I66" s="3072">
        <f>+I67+I68</f>
        <v>5258000</v>
      </c>
    </row>
    <row r="67" spans="1:9" ht="24.75" customHeight="1" x14ac:dyDescent="0.3">
      <c r="A67" s="3073" t="s">
        <v>303</v>
      </c>
      <c r="B67" s="3074">
        <v>20</v>
      </c>
      <c r="C67" s="3074" t="s">
        <v>217</v>
      </c>
      <c r="D67" s="3075" t="s">
        <v>302</v>
      </c>
      <c r="E67" s="3076">
        <v>172703000</v>
      </c>
      <c r="F67" s="3076">
        <v>167703000</v>
      </c>
      <c r="G67" s="3076">
        <v>167703000</v>
      </c>
      <c r="H67" s="3076">
        <v>955000</v>
      </c>
      <c r="I67" s="3077">
        <v>955000</v>
      </c>
    </row>
    <row r="68" spans="1:9" ht="24.75" customHeight="1" x14ac:dyDescent="0.3">
      <c r="A68" s="3073" t="s">
        <v>301</v>
      </c>
      <c r="B68" s="3074">
        <v>20</v>
      </c>
      <c r="C68" s="3074" t="s">
        <v>217</v>
      </c>
      <c r="D68" s="3075" t="s">
        <v>300</v>
      </c>
      <c r="E68" s="3076">
        <v>110734620</v>
      </c>
      <c r="F68" s="3076">
        <v>42863000</v>
      </c>
      <c r="G68" s="3076">
        <v>4303000</v>
      </c>
      <c r="H68" s="3076">
        <v>4303000</v>
      </c>
      <c r="I68" s="3077">
        <v>4303000</v>
      </c>
    </row>
    <row r="69" spans="1:9" ht="31.5" customHeight="1" x14ac:dyDescent="0.3">
      <c r="A69" s="3068" t="s">
        <v>299</v>
      </c>
      <c r="B69" s="3069"/>
      <c r="C69" s="3069"/>
      <c r="D69" s="3070" t="s">
        <v>47</v>
      </c>
      <c r="E69" s="3071">
        <f>SUM(E70:E75)</f>
        <v>132808279</v>
      </c>
      <c r="F69" s="3071">
        <f>SUM(F70:F75)</f>
        <v>127937002.68000001</v>
      </c>
      <c r="G69" s="3071">
        <f>SUM(G70:G75)</f>
        <v>122937002.68000001</v>
      </c>
      <c r="H69" s="3071">
        <f>SUM(H70:H75)</f>
        <v>103582939.67</v>
      </c>
      <c r="I69" s="3072">
        <f>SUM(I70:I75)</f>
        <v>103582939.67</v>
      </c>
    </row>
    <row r="70" spans="1:9" ht="31.5" customHeight="1" x14ac:dyDescent="0.3">
      <c r="A70" s="3073" t="s">
        <v>298</v>
      </c>
      <c r="B70" s="3074">
        <v>20</v>
      </c>
      <c r="C70" s="3074" t="s">
        <v>217</v>
      </c>
      <c r="D70" s="3075" t="s">
        <v>48</v>
      </c>
      <c r="E70" s="3076">
        <v>67000277</v>
      </c>
      <c r="F70" s="3076">
        <v>65766449</v>
      </c>
      <c r="G70" s="3076">
        <v>65766449</v>
      </c>
      <c r="H70" s="3076">
        <v>53155983</v>
      </c>
      <c r="I70" s="3077">
        <v>53155983</v>
      </c>
    </row>
    <row r="71" spans="1:9" ht="31.5" customHeight="1" x14ac:dyDescent="0.3">
      <c r="A71" s="3073" t="s">
        <v>370</v>
      </c>
      <c r="B71" s="3074">
        <v>20</v>
      </c>
      <c r="C71" s="3074" t="s">
        <v>217</v>
      </c>
      <c r="D71" s="3075" t="s">
        <v>371</v>
      </c>
      <c r="E71" s="3076">
        <v>4000000</v>
      </c>
      <c r="F71" s="3076">
        <v>4000000</v>
      </c>
      <c r="G71" s="3076">
        <v>0</v>
      </c>
      <c r="H71" s="3076">
        <v>0</v>
      </c>
      <c r="I71" s="3077">
        <v>0</v>
      </c>
    </row>
    <row r="72" spans="1:9" ht="31.5" customHeight="1" x14ac:dyDescent="0.3">
      <c r="A72" s="3073" t="s">
        <v>372</v>
      </c>
      <c r="B72" s="3074">
        <v>20</v>
      </c>
      <c r="C72" s="3074" t="s">
        <v>217</v>
      </c>
      <c r="D72" s="3075" t="s">
        <v>373</v>
      </c>
      <c r="E72" s="3076">
        <v>1000000</v>
      </c>
      <c r="F72" s="3076">
        <v>1000000</v>
      </c>
      <c r="G72" s="3076">
        <v>0</v>
      </c>
      <c r="H72" s="3076">
        <v>0</v>
      </c>
      <c r="I72" s="3077">
        <v>0</v>
      </c>
    </row>
    <row r="73" spans="1:9" ht="31.5" customHeight="1" x14ac:dyDescent="0.3">
      <c r="A73" s="3073" t="s">
        <v>297</v>
      </c>
      <c r="B73" s="3074">
        <v>20</v>
      </c>
      <c r="C73" s="3074" t="s">
        <v>217</v>
      </c>
      <c r="D73" s="3075" t="s">
        <v>119</v>
      </c>
      <c r="E73" s="3076">
        <v>36508002</v>
      </c>
      <c r="F73" s="3076">
        <v>35295807.68</v>
      </c>
      <c r="G73" s="3076">
        <v>35295807.68</v>
      </c>
      <c r="H73" s="3076">
        <v>35295807.670000002</v>
      </c>
      <c r="I73" s="3077">
        <v>35295807.670000002</v>
      </c>
    </row>
    <row r="74" spans="1:9" ht="31.5" customHeight="1" x14ac:dyDescent="0.3">
      <c r="A74" s="3073" t="s">
        <v>296</v>
      </c>
      <c r="B74" s="3074">
        <v>20</v>
      </c>
      <c r="C74" s="3074" t="s">
        <v>217</v>
      </c>
      <c r="D74" s="3075" t="s">
        <v>120</v>
      </c>
      <c r="E74" s="3076">
        <v>24000000</v>
      </c>
      <c r="F74" s="3076">
        <v>21574746</v>
      </c>
      <c r="G74" s="3076">
        <v>21574746</v>
      </c>
      <c r="H74" s="3076">
        <v>14831149</v>
      </c>
      <c r="I74" s="3077">
        <v>14831149</v>
      </c>
    </row>
    <row r="75" spans="1:9" ht="31.5" customHeight="1" x14ac:dyDescent="0.3">
      <c r="A75" s="3073" t="s">
        <v>295</v>
      </c>
      <c r="B75" s="3074">
        <v>20</v>
      </c>
      <c r="C75" s="3074" t="s">
        <v>217</v>
      </c>
      <c r="D75" s="3075" t="s">
        <v>121</v>
      </c>
      <c r="E75" s="3076">
        <v>300000</v>
      </c>
      <c r="F75" s="3076">
        <v>300000</v>
      </c>
      <c r="G75" s="3076">
        <v>300000</v>
      </c>
      <c r="H75" s="3076">
        <v>300000</v>
      </c>
      <c r="I75" s="3077">
        <v>300000</v>
      </c>
    </row>
    <row r="76" spans="1:9" ht="31.5" customHeight="1" x14ac:dyDescent="0.3">
      <c r="A76" s="3068" t="s">
        <v>294</v>
      </c>
      <c r="B76" s="3069"/>
      <c r="C76" s="3069"/>
      <c r="D76" s="3070" t="s">
        <v>49</v>
      </c>
      <c r="E76" s="3071">
        <f>SUM(E77:E82)</f>
        <v>808327335.39999998</v>
      </c>
      <c r="F76" s="3071">
        <f>SUM(F77:F82)</f>
        <v>708327332.39999998</v>
      </c>
      <c r="G76" s="3071">
        <f>SUM(G77:G82)</f>
        <v>708327332.39999998</v>
      </c>
      <c r="H76" s="3071">
        <f>SUM(H77:H82)</f>
        <v>520157005.84000003</v>
      </c>
      <c r="I76" s="3072">
        <f>SUM(I77:I82)</f>
        <v>520157005.84000003</v>
      </c>
    </row>
    <row r="77" spans="1:9" ht="27.75" customHeight="1" x14ac:dyDescent="0.3">
      <c r="A77" s="3073" t="s">
        <v>293</v>
      </c>
      <c r="B77" s="3074">
        <v>20</v>
      </c>
      <c r="C77" s="3074" t="s">
        <v>217</v>
      </c>
      <c r="D77" s="3075" t="s">
        <v>50</v>
      </c>
      <c r="E77" s="3076">
        <v>50000001</v>
      </c>
      <c r="F77" s="3076">
        <v>25000000</v>
      </c>
      <c r="G77" s="3076">
        <v>25000000</v>
      </c>
      <c r="H77" s="3076">
        <v>4927541.82</v>
      </c>
      <c r="I77" s="3077">
        <v>4927541.82</v>
      </c>
    </row>
    <row r="78" spans="1:9" ht="29.25" customHeight="1" x14ac:dyDescent="0.3">
      <c r="A78" s="3073" t="s">
        <v>292</v>
      </c>
      <c r="B78" s="3074">
        <v>20</v>
      </c>
      <c r="C78" s="3074" t="s">
        <v>217</v>
      </c>
      <c r="D78" s="3075" t="s">
        <v>122</v>
      </c>
      <c r="E78" s="3076">
        <v>100000002</v>
      </c>
      <c r="F78" s="3076">
        <v>25000000</v>
      </c>
      <c r="G78" s="3076">
        <v>25000000</v>
      </c>
      <c r="H78" s="3076">
        <v>4927541.82</v>
      </c>
      <c r="I78" s="3077">
        <v>4927541.82</v>
      </c>
    </row>
    <row r="79" spans="1:9" ht="30.6" customHeight="1" x14ac:dyDescent="0.3">
      <c r="A79" s="3073" t="s">
        <v>291</v>
      </c>
      <c r="B79" s="3074">
        <v>20</v>
      </c>
      <c r="C79" s="3074" t="s">
        <v>217</v>
      </c>
      <c r="D79" s="3103" t="s">
        <v>123</v>
      </c>
      <c r="E79" s="3076">
        <v>78200000</v>
      </c>
      <c r="F79" s="3076">
        <v>78200000</v>
      </c>
      <c r="G79" s="3076">
        <v>78200000</v>
      </c>
      <c r="H79" s="3076">
        <v>33210861</v>
      </c>
      <c r="I79" s="3077">
        <v>33210861</v>
      </c>
    </row>
    <row r="80" spans="1:9" ht="27.75" customHeight="1" x14ac:dyDescent="0.3">
      <c r="A80" s="3073" t="s">
        <v>290</v>
      </c>
      <c r="B80" s="3074">
        <v>20</v>
      </c>
      <c r="C80" s="3074" t="s">
        <v>217</v>
      </c>
      <c r="D80" s="3075" t="s">
        <v>124</v>
      </c>
      <c r="E80" s="3076">
        <v>160452702.40000001</v>
      </c>
      <c r="F80" s="3076">
        <v>160452702.40000001</v>
      </c>
      <c r="G80" s="3076">
        <v>160452702.40000001</v>
      </c>
      <c r="H80" s="3076">
        <v>131974641.2</v>
      </c>
      <c r="I80" s="3077">
        <v>131974641.2</v>
      </c>
    </row>
    <row r="81" spans="1:9" ht="27.75" customHeight="1" x14ac:dyDescent="0.3">
      <c r="A81" s="3073" t="s">
        <v>289</v>
      </c>
      <c r="B81" s="3074">
        <v>20</v>
      </c>
      <c r="C81" s="3074" t="s">
        <v>217</v>
      </c>
      <c r="D81" s="3075" t="s">
        <v>53</v>
      </c>
      <c r="E81" s="3076">
        <v>419674630</v>
      </c>
      <c r="F81" s="3076">
        <v>419674630</v>
      </c>
      <c r="G81" s="3076">
        <v>419674630</v>
      </c>
      <c r="H81" s="3076">
        <v>345116420</v>
      </c>
      <c r="I81" s="3077">
        <v>345116420</v>
      </c>
    </row>
    <row r="82" spans="1:9" ht="27.75" customHeight="1" thickBot="1" x14ac:dyDescent="0.35">
      <c r="A82" s="3083" t="s">
        <v>288</v>
      </c>
      <c r="B82" s="3084">
        <v>20</v>
      </c>
      <c r="C82" s="3084" t="s">
        <v>217</v>
      </c>
      <c r="D82" s="3085" t="s">
        <v>125</v>
      </c>
      <c r="E82" s="3086">
        <v>0</v>
      </c>
      <c r="F82" s="3086">
        <v>0</v>
      </c>
      <c r="G82" s="3086">
        <v>0</v>
      </c>
      <c r="H82" s="3086">
        <v>0</v>
      </c>
      <c r="I82" s="3087">
        <v>0</v>
      </c>
    </row>
    <row r="83" spans="1:9" ht="16.2" thickBot="1" x14ac:dyDescent="0.35">
      <c r="A83" s="3088"/>
      <c r="B83" s="3089"/>
      <c r="C83" s="3089"/>
      <c r="D83" s="3090"/>
      <c r="E83" s="3091"/>
      <c r="F83" s="3091"/>
      <c r="G83" s="3091"/>
      <c r="H83" s="3091"/>
      <c r="I83" s="3091"/>
    </row>
    <row r="84" spans="1:9" s="3039" customFormat="1" x14ac:dyDescent="0.3">
      <c r="A84" s="3748" t="s">
        <v>1</v>
      </c>
      <c r="B84" s="3749"/>
      <c r="C84" s="3749"/>
      <c r="D84" s="3749"/>
      <c r="E84" s="3749"/>
      <c r="F84" s="3749"/>
      <c r="G84" s="3749"/>
      <c r="H84" s="3749"/>
      <c r="I84" s="3750"/>
    </row>
    <row r="85" spans="1:9" s="3039" customFormat="1" x14ac:dyDescent="0.3">
      <c r="A85" s="3751" t="s">
        <v>95</v>
      </c>
      <c r="B85" s="3752"/>
      <c r="C85" s="3752"/>
      <c r="D85" s="3752"/>
      <c r="E85" s="3752"/>
      <c r="F85" s="3752"/>
      <c r="G85" s="3752"/>
      <c r="H85" s="3752"/>
      <c r="I85" s="3753"/>
    </row>
    <row r="86" spans="1:9" x14ac:dyDescent="0.3">
      <c r="A86" s="3042" t="s">
        <v>0</v>
      </c>
      <c r="I86" s="3041"/>
    </row>
    <row r="87" spans="1:9" ht="3.75" customHeight="1" x14ac:dyDescent="0.3">
      <c r="A87" s="3040"/>
      <c r="I87" s="3043"/>
    </row>
    <row r="88" spans="1:9" ht="15" thickBot="1" x14ac:dyDescent="0.35">
      <c r="A88" s="3040" t="s">
        <v>96</v>
      </c>
      <c r="D88" s="3037" t="s">
        <v>4</v>
      </c>
      <c r="F88" s="3038" t="str">
        <f>F54</f>
        <v>MES:</v>
      </c>
      <c r="G88" s="3038" t="str">
        <f>G7</f>
        <v>NOVIEMBRE</v>
      </c>
      <c r="H88" s="3038" t="str">
        <f>H54</f>
        <v xml:space="preserve">                                VIGENCIA FISCAL:      2018</v>
      </c>
      <c r="I88" s="3041"/>
    </row>
    <row r="89" spans="1:9" ht="6.75" hidden="1" customHeight="1" thickBot="1" x14ac:dyDescent="0.35">
      <c r="A89" s="3040"/>
      <c r="I89" s="3041"/>
    </row>
    <row r="90" spans="1:9" ht="15" thickBot="1" x14ac:dyDescent="0.35">
      <c r="A90" s="3095"/>
      <c r="B90" s="3096"/>
      <c r="C90" s="3096"/>
      <c r="D90" s="3097"/>
      <c r="E90" s="3098"/>
      <c r="F90" s="3098"/>
      <c r="G90" s="3098"/>
      <c r="H90" s="3098"/>
      <c r="I90" s="3099"/>
    </row>
    <row r="91" spans="1:9" ht="36" customHeight="1" thickBot="1" x14ac:dyDescent="0.35">
      <c r="A91" s="3054" t="s">
        <v>228</v>
      </c>
      <c r="B91" s="3055" t="s">
        <v>227</v>
      </c>
      <c r="C91" s="3055" t="s">
        <v>226</v>
      </c>
      <c r="D91" s="3055" t="s">
        <v>225</v>
      </c>
      <c r="E91" s="3056" t="s">
        <v>224</v>
      </c>
      <c r="F91" s="3056" t="s">
        <v>101</v>
      </c>
      <c r="G91" s="3056" t="s">
        <v>102</v>
      </c>
      <c r="H91" s="3056" t="s">
        <v>103</v>
      </c>
      <c r="I91" s="3057" t="s">
        <v>195</v>
      </c>
    </row>
    <row r="92" spans="1:9" ht="18.75" customHeight="1" x14ac:dyDescent="0.3">
      <c r="A92" s="3068" t="s">
        <v>287</v>
      </c>
      <c r="B92" s="3069"/>
      <c r="C92" s="3069"/>
      <c r="D92" s="3070" t="s">
        <v>55</v>
      </c>
      <c r="E92" s="3071">
        <f>+E94+E95+E93</f>
        <v>53704698</v>
      </c>
      <c r="F92" s="3071">
        <f>+F94+F95+F93</f>
        <v>53704697.960000001</v>
      </c>
      <c r="G92" s="3071">
        <f>+G94+G95+G93</f>
        <v>45704697.960000001</v>
      </c>
      <c r="H92" s="3071">
        <f>+H94+H95+H93</f>
        <v>34390497.960000001</v>
      </c>
      <c r="I92" s="3072">
        <f>+I94+I95+I93</f>
        <v>34390497.960000001</v>
      </c>
    </row>
    <row r="93" spans="1:9" ht="18.75" customHeight="1" x14ac:dyDescent="0.3">
      <c r="A93" s="3073" t="s">
        <v>286</v>
      </c>
      <c r="B93" s="3074">
        <v>20</v>
      </c>
      <c r="C93" s="3074" t="s">
        <v>217</v>
      </c>
      <c r="D93" s="3075" t="s">
        <v>56</v>
      </c>
      <c r="E93" s="3076">
        <v>38000000</v>
      </c>
      <c r="F93" s="3076">
        <v>38000000</v>
      </c>
      <c r="G93" s="3076">
        <v>30000000</v>
      </c>
      <c r="H93" s="3076">
        <v>18685800</v>
      </c>
      <c r="I93" s="3077">
        <v>18685800</v>
      </c>
    </row>
    <row r="94" spans="1:9" ht="18.75" customHeight="1" x14ac:dyDescent="0.3">
      <c r="A94" s="3073" t="s">
        <v>285</v>
      </c>
      <c r="B94" s="3074">
        <v>20</v>
      </c>
      <c r="C94" s="3074" t="s">
        <v>217</v>
      </c>
      <c r="D94" s="3075" t="s">
        <v>57</v>
      </c>
      <c r="E94" s="3076">
        <v>15491949</v>
      </c>
      <c r="F94" s="3076">
        <v>15491948.960000001</v>
      </c>
      <c r="G94" s="3076">
        <v>15491948.960000001</v>
      </c>
      <c r="H94" s="3076">
        <v>15491948.960000001</v>
      </c>
      <c r="I94" s="3077">
        <v>15491948.960000001</v>
      </c>
    </row>
    <row r="95" spans="1:9" ht="18.75" customHeight="1" x14ac:dyDescent="0.3">
      <c r="A95" s="3073" t="s">
        <v>284</v>
      </c>
      <c r="B95" s="3074">
        <v>20</v>
      </c>
      <c r="C95" s="3074" t="s">
        <v>217</v>
      </c>
      <c r="D95" s="3075" t="s">
        <v>126</v>
      </c>
      <c r="E95" s="3076">
        <v>212749</v>
      </c>
      <c r="F95" s="3076">
        <v>212749</v>
      </c>
      <c r="G95" s="3076">
        <v>212749</v>
      </c>
      <c r="H95" s="3076">
        <v>212749</v>
      </c>
      <c r="I95" s="3077">
        <v>212749</v>
      </c>
    </row>
    <row r="96" spans="1:9" ht="18.75" customHeight="1" x14ac:dyDescent="0.3">
      <c r="A96" s="3068" t="s">
        <v>283</v>
      </c>
      <c r="B96" s="3069"/>
      <c r="C96" s="3069"/>
      <c r="D96" s="3070" t="s">
        <v>58</v>
      </c>
      <c r="E96" s="3071">
        <f>+E97+E98</f>
        <v>60839944</v>
      </c>
      <c r="F96" s="3071">
        <f>+F97+F98</f>
        <v>52984433</v>
      </c>
      <c r="G96" s="3071">
        <f>+G97+G98</f>
        <v>52984433</v>
      </c>
      <c r="H96" s="3071">
        <f>+H97+H98</f>
        <v>48997933</v>
      </c>
      <c r="I96" s="3071">
        <f>+I97+I98</f>
        <v>48997933</v>
      </c>
    </row>
    <row r="97" spans="1:12" ht="18.75" customHeight="1" x14ac:dyDescent="0.3">
      <c r="A97" s="3073" t="s">
        <v>362</v>
      </c>
      <c r="B97" s="3074">
        <v>20</v>
      </c>
      <c r="C97" s="3074" t="s">
        <v>217</v>
      </c>
      <c r="D97" s="3075" t="s">
        <v>363</v>
      </c>
      <c r="E97" s="3076">
        <v>774000</v>
      </c>
      <c r="F97" s="3076">
        <v>774000</v>
      </c>
      <c r="G97" s="3076">
        <v>774000</v>
      </c>
      <c r="H97" s="3076">
        <v>774000</v>
      </c>
      <c r="I97" s="3077">
        <v>774000</v>
      </c>
    </row>
    <row r="98" spans="1:12" ht="18.75" customHeight="1" x14ac:dyDescent="0.3">
      <c r="A98" s="3073" t="s">
        <v>282</v>
      </c>
      <c r="B98" s="3074">
        <v>20</v>
      </c>
      <c r="C98" s="3074" t="s">
        <v>217</v>
      </c>
      <c r="D98" s="3075" t="s">
        <v>59</v>
      </c>
      <c r="E98" s="3076">
        <v>60065944</v>
      </c>
      <c r="F98" s="3076">
        <v>52210433</v>
      </c>
      <c r="G98" s="3076">
        <v>52210433</v>
      </c>
      <c r="H98" s="3076">
        <v>48223933</v>
      </c>
      <c r="I98" s="3077">
        <v>48223933</v>
      </c>
    </row>
    <row r="99" spans="1:12" ht="18.75" customHeight="1" x14ac:dyDescent="0.3">
      <c r="A99" s="3068" t="s">
        <v>281</v>
      </c>
      <c r="B99" s="3069"/>
      <c r="C99" s="3069"/>
      <c r="D99" s="3070" t="s">
        <v>60</v>
      </c>
      <c r="E99" s="3071">
        <f>SUM(E100:E103)</f>
        <v>512702917.60000002</v>
      </c>
      <c r="F99" s="3071">
        <f>SUM(F100:F103)</f>
        <v>439500000.14999998</v>
      </c>
      <c r="G99" s="3071">
        <f>SUM(G100:G103)</f>
        <v>371532791.97000003</v>
      </c>
      <c r="H99" s="3071">
        <f>SUM(H100:H103)</f>
        <v>371532791.97000003</v>
      </c>
      <c r="I99" s="3072">
        <f>SUM(I100:I103)</f>
        <v>371532791.97000003</v>
      </c>
    </row>
    <row r="100" spans="1:12" ht="18.75" customHeight="1" x14ac:dyDescent="0.3">
      <c r="A100" s="3073" t="s">
        <v>280</v>
      </c>
      <c r="B100" s="3074">
        <v>20</v>
      </c>
      <c r="C100" s="3074" t="s">
        <v>217</v>
      </c>
      <c r="D100" s="3075" t="s">
        <v>127</v>
      </c>
      <c r="E100" s="3076">
        <v>5000000</v>
      </c>
      <c r="F100" s="3076">
        <v>5000000</v>
      </c>
      <c r="G100" s="3076">
        <v>2470356</v>
      </c>
      <c r="H100" s="3076">
        <v>2470356</v>
      </c>
      <c r="I100" s="3077">
        <v>2470356</v>
      </c>
    </row>
    <row r="101" spans="1:12" ht="18.75" customHeight="1" x14ac:dyDescent="0.3">
      <c r="A101" s="3073" t="s">
        <v>279</v>
      </c>
      <c r="B101" s="3074">
        <v>20</v>
      </c>
      <c r="C101" s="3074" t="s">
        <v>217</v>
      </c>
      <c r="D101" s="3075" t="s">
        <v>128</v>
      </c>
      <c r="E101" s="3076">
        <v>431702916.60000002</v>
      </c>
      <c r="F101" s="3076">
        <v>358500000</v>
      </c>
      <c r="G101" s="3076">
        <v>310273190</v>
      </c>
      <c r="H101" s="3076">
        <v>310273190</v>
      </c>
      <c r="I101" s="3077">
        <v>310273190</v>
      </c>
    </row>
    <row r="102" spans="1:12" ht="18.75" customHeight="1" x14ac:dyDescent="0.3">
      <c r="A102" s="3073" t="s">
        <v>278</v>
      </c>
      <c r="B102" s="3074">
        <v>20</v>
      </c>
      <c r="C102" s="3074" t="s">
        <v>217</v>
      </c>
      <c r="D102" s="3075" t="s">
        <v>129</v>
      </c>
      <c r="E102" s="3076">
        <v>16000000</v>
      </c>
      <c r="F102" s="3076">
        <v>15999999.15</v>
      </c>
      <c r="G102" s="3076">
        <v>9768429.9700000007</v>
      </c>
      <c r="H102" s="3076">
        <v>9768429.9700000007</v>
      </c>
      <c r="I102" s="3077">
        <v>9768429.9700000007</v>
      </c>
    </row>
    <row r="103" spans="1:12" ht="18.75" customHeight="1" x14ac:dyDescent="0.3">
      <c r="A103" s="3073" t="s">
        <v>277</v>
      </c>
      <c r="B103" s="3074">
        <v>20</v>
      </c>
      <c r="C103" s="3074" t="s">
        <v>217</v>
      </c>
      <c r="D103" s="3075" t="s">
        <v>61</v>
      </c>
      <c r="E103" s="3076">
        <v>60000001</v>
      </c>
      <c r="F103" s="3076">
        <v>60000001</v>
      </c>
      <c r="G103" s="3076">
        <v>49020816</v>
      </c>
      <c r="H103" s="3076">
        <v>49020816</v>
      </c>
      <c r="I103" s="3077">
        <v>49020816</v>
      </c>
    </row>
    <row r="104" spans="1:12" ht="18.75" customHeight="1" x14ac:dyDescent="0.3">
      <c r="A104" s="3068" t="s">
        <v>276</v>
      </c>
      <c r="B104" s="3069"/>
      <c r="C104" s="3069"/>
      <c r="D104" s="3070" t="s">
        <v>62</v>
      </c>
      <c r="E104" s="3071">
        <f>SUM(E105:E107)</f>
        <v>1748357376</v>
      </c>
      <c r="F104" s="3071">
        <f>SUM(F105:F107)</f>
        <v>1748357376</v>
      </c>
      <c r="G104" s="3071">
        <f>SUM(G105:G107)</f>
        <v>1748357376</v>
      </c>
      <c r="H104" s="3071">
        <f>SUM(H105:H107)</f>
        <v>1748357375</v>
      </c>
      <c r="I104" s="3072">
        <f>SUM(I105:I107)</f>
        <v>1748357375</v>
      </c>
    </row>
    <row r="105" spans="1:12" ht="18.75" customHeight="1" x14ac:dyDescent="0.3">
      <c r="A105" s="3073" t="s">
        <v>275</v>
      </c>
      <c r="B105" s="3074">
        <v>20</v>
      </c>
      <c r="C105" s="3074" t="s">
        <v>217</v>
      </c>
      <c r="D105" s="3075" t="s">
        <v>130</v>
      </c>
      <c r="E105" s="3076">
        <v>88086082</v>
      </c>
      <c r="F105" s="3076">
        <v>88086082</v>
      </c>
      <c r="G105" s="3076">
        <v>88086082</v>
      </c>
      <c r="H105" s="3076">
        <v>88086082</v>
      </c>
      <c r="I105" s="3077">
        <v>88086082</v>
      </c>
    </row>
    <row r="106" spans="1:12" ht="18.75" customHeight="1" x14ac:dyDescent="0.3">
      <c r="A106" s="3073" t="s">
        <v>274</v>
      </c>
      <c r="B106" s="3074">
        <v>20</v>
      </c>
      <c r="C106" s="3074" t="s">
        <v>217</v>
      </c>
      <c r="D106" s="3075" t="s">
        <v>131</v>
      </c>
      <c r="E106" s="3076">
        <v>253065719</v>
      </c>
      <c r="F106" s="3079">
        <v>253065719</v>
      </c>
      <c r="G106" s="3076">
        <v>253065719</v>
      </c>
      <c r="H106" s="3076">
        <v>253065718</v>
      </c>
      <c r="I106" s="3077">
        <v>253065718</v>
      </c>
      <c r="L106" s="3078"/>
    </row>
    <row r="107" spans="1:12" ht="18.75" customHeight="1" x14ac:dyDescent="0.3">
      <c r="A107" s="3073" t="s">
        <v>273</v>
      </c>
      <c r="B107" s="3074">
        <v>20</v>
      </c>
      <c r="C107" s="3074" t="s">
        <v>217</v>
      </c>
      <c r="D107" s="3075" t="s">
        <v>132</v>
      </c>
      <c r="E107" s="3076">
        <v>1407205575</v>
      </c>
      <c r="F107" s="3076">
        <v>1407205575</v>
      </c>
      <c r="G107" s="3076">
        <v>1407205575</v>
      </c>
      <c r="H107" s="3076">
        <v>1407205575</v>
      </c>
      <c r="I107" s="3077">
        <v>1407205575</v>
      </c>
    </row>
    <row r="108" spans="1:12" ht="18.75" customHeight="1" x14ac:dyDescent="0.3">
      <c r="A108" s="3068" t="s">
        <v>272</v>
      </c>
      <c r="B108" s="3069"/>
      <c r="C108" s="3069"/>
      <c r="D108" s="3070" t="s">
        <v>133</v>
      </c>
      <c r="E108" s="3071">
        <f>+E109</f>
        <v>5442514052</v>
      </c>
      <c r="F108" s="3071">
        <f>+F109</f>
        <v>5442514052</v>
      </c>
      <c r="G108" s="3071">
        <f>+G109</f>
        <v>5395736278</v>
      </c>
      <c r="H108" s="3071">
        <f>+H109</f>
        <v>4920291894</v>
      </c>
      <c r="I108" s="3072">
        <f>+I109</f>
        <v>4920291894</v>
      </c>
    </row>
    <row r="109" spans="1:12" ht="18.75" customHeight="1" x14ac:dyDescent="0.3">
      <c r="A109" s="3073" t="s">
        <v>271</v>
      </c>
      <c r="B109" s="3074">
        <v>20</v>
      </c>
      <c r="C109" s="3074" t="s">
        <v>217</v>
      </c>
      <c r="D109" s="3075" t="s">
        <v>134</v>
      </c>
      <c r="E109" s="3076">
        <v>5442514052</v>
      </c>
      <c r="F109" s="3076">
        <v>5442514052</v>
      </c>
      <c r="G109" s="3076">
        <v>5395736278</v>
      </c>
      <c r="H109" s="3076">
        <v>4920291894</v>
      </c>
      <c r="I109" s="3077">
        <v>4920291894</v>
      </c>
    </row>
    <row r="110" spans="1:12" ht="18.75" customHeight="1" x14ac:dyDescent="0.3">
      <c r="A110" s="3068" t="s">
        <v>270</v>
      </c>
      <c r="B110" s="3069"/>
      <c r="C110" s="3069"/>
      <c r="D110" s="3070" t="s">
        <v>135</v>
      </c>
      <c r="E110" s="3071">
        <f>+E111+E112</f>
        <v>0</v>
      </c>
      <c r="F110" s="3071">
        <f>+F111+F112</f>
        <v>0</v>
      </c>
      <c r="G110" s="3071">
        <f>+G111+G112</f>
        <v>0</v>
      </c>
      <c r="H110" s="3071">
        <f>+H111+H112</f>
        <v>0</v>
      </c>
      <c r="I110" s="3072">
        <f>+I111+I112</f>
        <v>0</v>
      </c>
    </row>
    <row r="111" spans="1:12" ht="18.75" customHeight="1" x14ac:dyDescent="0.3">
      <c r="A111" s="3073" t="s">
        <v>269</v>
      </c>
      <c r="B111" s="3074">
        <v>20</v>
      </c>
      <c r="C111" s="3074" t="s">
        <v>217</v>
      </c>
      <c r="D111" s="3075" t="s">
        <v>136</v>
      </c>
      <c r="E111" s="3076">
        <v>0</v>
      </c>
      <c r="F111" s="3076">
        <v>0</v>
      </c>
      <c r="G111" s="3076">
        <v>0</v>
      </c>
      <c r="H111" s="3076">
        <v>0</v>
      </c>
      <c r="I111" s="3077">
        <v>0</v>
      </c>
    </row>
    <row r="112" spans="1:12" ht="18.75" customHeight="1" x14ac:dyDescent="0.3">
      <c r="A112" s="3073" t="s">
        <v>268</v>
      </c>
      <c r="B112" s="3074">
        <v>20</v>
      </c>
      <c r="C112" s="3074" t="s">
        <v>217</v>
      </c>
      <c r="D112" s="3075" t="s">
        <v>137</v>
      </c>
      <c r="E112" s="3076">
        <v>0</v>
      </c>
      <c r="F112" s="3076">
        <v>0</v>
      </c>
      <c r="G112" s="3076">
        <v>0</v>
      </c>
      <c r="H112" s="3076">
        <v>0</v>
      </c>
      <c r="I112" s="3077">
        <v>0</v>
      </c>
    </row>
    <row r="113" spans="1:9" ht="18.75" customHeight="1" x14ac:dyDescent="0.3">
      <c r="A113" s="3073" t="s">
        <v>267</v>
      </c>
      <c r="B113" s="3074">
        <v>20</v>
      </c>
      <c r="C113" s="3074" t="s">
        <v>217</v>
      </c>
      <c r="D113" s="3070" t="s">
        <v>63</v>
      </c>
      <c r="E113" s="3071">
        <v>24500000</v>
      </c>
      <c r="F113" s="3071">
        <v>24500000</v>
      </c>
      <c r="G113" s="3071">
        <v>22388800</v>
      </c>
      <c r="H113" s="3071">
        <v>22160000</v>
      </c>
      <c r="I113" s="3072">
        <v>22160000</v>
      </c>
    </row>
    <row r="114" spans="1:9" ht="18.75" customHeight="1" x14ac:dyDescent="0.3">
      <c r="A114" s="3068" t="s">
        <v>266</v>
      </c>
      <c r="B114" s="3069"/>
      <c r="C114" s="3069"/>
      <c r="D114" s="3070" t="s">
        <v>138</v>
      </c>
      <c r="E114" s="3071">
        <f>+E115</f>
        <v>101302400</v>
      </c>
      <c r="F114" s="3071">
        <f>+F115</f>
        <v>101302400</v>
      </c>
      <c r="G114" s="3071">
        <f>+G115</f>
        <v>101302400</v>
      </c>
      <c r="H114" s="3071">
        <f>+H115</f>
        <v>23737859</v>
      </c>
      <c r="I114" s="3072">
        <f>+I115</f>
        <v>23737859</v>
      </c>
    </row>
    <row r="115" spans="1:9" ht="18.75" customHeight="1" x14ac:dyDescent="0.3">
      <c r="A115" s="3073" t="s">
        <v>265</v>
      </c>
      <c r="B115" s="3074">
        <v>20</v>
      </c>
      <c r="C115" s="3074" t="s">
        <v>217</v>
      </c>
      <c r="D115" s="3075" t="s">
        <v>65</v>
      </c>
      <c r="E115" s="3076">
        <v>101302400</v>
      </c>
      <c r="F115" s="3076">
        <v>101302400</v>
      </c>
      <c r="G115" s="3076">
        <v>101302400</v>
      </c>
      <c r="H115" s="3076">
        <v>23737859</v>
      </c>
      <c r="I115" s="3077">
        <v>23737859</v>
      </c>
    </row>
    <row r="116" spans="1:9" ht="18.75" customHeight="1" x14ac:dyDescent="0.3">
      <c r="A116" s="3068" t="s">
        <v>264</v>
      </c>
      <c r="B116" s="3069"/>
      <c r="C116" s="3069"/>
      <c r="D116" s="3070" t="s">
        <v>66</v>
      </c>
      <c r="E116" s="3071">
        <f>+E117</f>
        <v>1189420347</v>
      </c>
      <c r="F116" s="3071">
        <f>+F117</f>
        <v>1189420347</v>
      </c>
      <c r="G116" s="3071">
        <f>+G117</f>
        <v>1139795002</v>
      </c>
      <c r="H116" s="3071">
        <f>+H117</f>
        <v>1045164697</v>
      </c>
      <c r="I116" s="3072">
        <f>+I117</f>
        <v>1045164697</v>
      </c>
    </row>
    <row r="117" spans="1:9" ht="18.75" customHeight="1" x14ac:dyDescent="0.3">
      <c r="A117" s="3073" t="s">
        <v>263</v>
      </c>
      <c r="B117" s="3074">
        <v>20</v>
      </c>
      <c r="C117" s="3074" t="s">
        <v>217</v>
      </c>
      <c r="D117" s="3075" t="s">
        <v>66</v>
      </c>
      <c r="E117" s="3076">
        <v>1189420347</v>
      </c>
      <c r="F117" s="3076">
        <v>1189420347</v>
      </c>
      <c r="G117" s="3076">
        <v>1139795002</v>
      </c>
      <c r="H117" s="3076">
        <v>1045164697</v>
      </c>
      <c r="I117" s="3077">
        <v>1045164697</v>
      </c>
    </row>
    <row r="118" spans="1:9" ht="18.75" customHeight="1" x14ac:dyDescent="0.3">
      <c r="A118" s="3068">
        <v>3</v>
      </c>
      <c r="B118" s="3069"/>
      <c r="C118" s="3069"/>
      <c r="D118" s="3070" t="s">
        <v>67</v>
      </c>
      <c r="E118" s="3071">
        <f>+E119+E122</f>
        <v>11739402503</v>
      </c>
      <c r="F118" s="3071">
        <f>+F119+F122</f>
        <v>5421026643.5900002</v>
      </c>
      <c r="G118" s="3071">
        <f>+G119+G122</f>
        <v>5341655433.5900002</v>
      </c>
      <c r="H118" s="3071">
        <f>+H119+H122</f>
        <v>4766342390.5900002</v>
      </c>
      <c r="I118" s="3072">
        <f>+I119+I122</f>
        <v>4766342390.5900002</v>
      </c>
    </row>
    <row r="119" spans="1:9" ht="18.75" customHeight="1" x14ac:dyDescent="0.3">
      <c r="A119" s="3068" t="s">
        <v>262</v>
      </c>
      <c r="B119" s="3069"/>
      <c r="C119" s="3069"/>
      <c r="D119" s="3070" t="s">
        <v>140</v>
      </c>
      <c r="E119" s="3071">
        <f t="shared" ref="E119:I120" si="1">+E120</f>
        <v>3471400000</v>
      </c>
      <c r="F119" s="3071">
        <f t="shared" si="1"/>
        <v>13123356.42</v>
      </c>
      <c r="G119" s="3071">
        <f t="shared" si="1"/>
        <v>13123356.42</v>
      </c>
      <c r="H119" s="3071">
        <f t="shared" si="1"/>
        <v>13123356.42</v>
      </c>
      <c r="I119" s="3072">
        <f t="shared" si="1"/>
        <v>13123356.42</v>
      </c>
    </row>
    <row r="120" spans="1:9" ht="18.75" customHeight="1" x14ac:dyDescent="0.3">
      <c r="A120" s="3068" t="s">
        <v>261</v>
      </c>
      <c r="B120" s="3069"/>
      <c r="C120" s="3069"/>
      <c r="D120" s="3070" t="s">
        <v>141</v>
      </c>
      <c r="E120" s="3071">
        <f t="shared" si="1"/>
        <v>3471400000</v>
      </c>
      <c r="F120" s="3071">
        <f t="shared" si="1"/>
        <v>13123356.42</v>
      </c>
      <c r="G120" s="3071">
        <f t="shared" si="1"/>
        <v>13123356.42</v>
      </c>
      <c r="H120" s="3071">
        <f t="shared" si="1"/>
        <v>13123356.42</v>
      </c>
      <c r="I120" s="3072">
        <f t="shared" si="1"/>
        <v>13123356.42</v>
      </c>
    </row>
    <row r="121" spans="1:9" ht="18.75" customHeight="1" x14ac:dyDescent="0.3">
      <c r="A121" s="3073" t="s">
        <v>260</v>
      </c>
      <c r="B121" s="3074">
        <v>20</v>
      </c>
      <c r="C121" s="3074" t="s">
        <v>217</v>
      </c>
      <c r="D121" s="3075" t="s">
        <v>142</v>
      </c>
      <c r="E121" s="3076">
        <v>3471400000</v>
      </c>
      <c r="F121" s="3076">
        <v>13123356.42</v>
      </c>
      <c r="G121" s="3076">
        <v>13123356.42</v>
      </c>
      <c r="H121" s="3076">
        <v>13123356.42</v>
      </c>
      <c r="I121" s="3077">
        <v>13123356.42</v>
      </c>
    </row>
    <row r="122" spans="1:9" ht="18.75" customHeight="1" thickBot="1" x14ac:dyDescent="0.35">
      <c r="A122" s="3104" t="s">
        <v>259</v>
      </c>
      <c r="B122" s="3105"/>
      <c r="C122" s="3105"/>
      <c r="D122" s="3106" t="s">
        <v>68</v>
      </c>
      <c r="E122" s="3107">
        <f>+E133</f>
        <v>8268002503</v>
      </c>
      <c r="F122" s="3107">
        <f>+F133</f>
        <v>5407903287.1700001</v>
      </c>
      <c r="G122" s="3107">
        <f>+G133</f>
        <v>5328532077.1700001</v>
      </c>
      <c r="H122" s="3107">
        <f>+H133</f>
        <v>4753219034.1700001</v>
      </c>
      <c r="I122" s="3108">
        <f>+I133</f>
        <v>4753219034.1700001</v>
      </c>
    </row>
    <row r="123" spans="1:9" ht="16.2" thickBot="1" x14ac:dyDescent="0.35">
      <c r="A123" s="3088"/>
      <c r="B123" s="3089"/>
      <c r="C123" s="3089"/>
      <c r="D123" s="3090"/>
      <c r="E123" s="3092"/>
      <c r="F123" s="3092"/>
      <c r="G123" s="3092"/>
      <c r="H123" s="3092"/>
      <c r="I123" s="3092"/>
    </row>
    <row r="124" spans="1:9" s="3039" customFormat="1" x14ac:dyDescent="0.3">
      <c r="A124" s="3748" t="s">
        <v>1</v>
      </c>
      <c r="B124" s="3749"/>
      <c r="C124" s="3749"/>
      <c r="D124" s="3749"/>
      <c r="E124" s="3749"/>
      <c r="F124" s="3749"/>
      <c r="G124" s="3749"/>
      <c r="H124" s="3749"/>
      <c r="I124" s="3750"/>
    </row>
    <row r="125" spans="1:9" s="3039" customFormat="1" ht="12" customHeight="1" x14ac:dyDescent="0.3">
      <c r="A125" s="3751" t="s">
        <v>95</v>
      </c>
      <c r="B125" s="3752"/>
      <c r="C125" s="3752"/>
      <c r="D125" s="3752"/>
      <c r="E125" s="3752"/>
      <c r="F125" s="3752"/>
      <c r="G125" s="3752"/>
      <c r="H125" s="3752"/>
      <c r="I125" s="3753"/>
    </row>
    <row r="126" spans="1:9" ht="3" hidden="1" customHeight="1" x14ac:dyDescent="0.3">
      <c r="A126" s="3040"/>
      <c r="I126" s="3041"/>
    </row>
    <row r="127" spans="1:9" ht="14.25" customHeight="1" x14ac:dyDescent="0.3">
      <c r="A127" s="3042" t="s">
        <v>0</v>
      </c>
      <c r="I127" s="3041"/>
    </row>
    <row r="128" spans="1:9" ht="9.75" hidden="1" customHeight="1" x14ac:dyDescent="0.3">
      <c r="A128" s="3040"/>
      <c r="I128" s="3043"/>
    </row>
    <row r="129" spans="1:11" x14ac:dyDescent="0.3">
      <c r="A129" s="3040" t="s">
        <v>96</v>
      </c>
      <c r="D129" s="3037" t="s">
        <v>4</v>
      </c>
      <c r="F129" s="3038" t="str">
        <f>F88</f>
        <v>MES:</v>
      </c>
      <c r="G129" s="3038" t="str">
        <f>G7</f>
        <v>NOVIEMBRE</v>
      </c>
      <c r="H129" s="3038" t="str">
        <f>H88:I88</f>
        <v xml:space="preserve">                                VIGENCIA FISCAL:      2018</v>
      </c>
      <c r="I129" s="3041"/>
    </row>
    <row r="130" spans="1:11" ht="1.5" customHeight="1" thickBot="1" x14ac:dyDescent="0.35">
      <c r="A130" s="3040"/>
      <c r="I130" s="3041"/>
    </row>
    <row r="131" spans="1:11" ht="15" thickBot="1" x14ac:dyDescent="0.35">
      <c r="A131" s="3095"/>
      <c r="B131" s="3096"/>
      <c r="C131" s="3096"/>
      <c r="D131" s="3097"/>
      <c r="E131" s="3098"/>
      <c r="F131" s="3098"/>
      <c r="G131" s="3098"/>
      <c r="H131" s="3098"/>
      <c r="I131" s="3099"/>
    </row>
    <row r="132" spans="1:11" ht="27" customHeight="1" thickBot="1" x14ac:dyDescent="0.35">
      <c r="A132" s="3054" t="s">
        <v>228</v>
      </c>
      <c r="B132" s="3055" t="s">
        <v>227</v>
      </c>
      <c r="C132" s="3055" t="s">
        <v>226</v>
      </c>
      <c r="D132" s="3055" t="s">
        <v>225</v>
      </c>
      <c r="E132" s="3056" t="s">
        <v>224</v>
      </c>
      <c r="F132" s="3056" t="s">
        <v>101</v>
      </c>
      <c r="G132" s="3056" t="s">
        <v>102</v>
      </c>
      <c r="H132" s="3056" t="s">
        <v>103</v>
      </c>
      <c r="I132" s="3057" t="s">
        <v>195</v>
      </c>
    </row>
    <row r="133" spans="1:11" ht="15.6" x14ac:dyDescent="0.3">
      <c r="A133" s="3068" t="s">
        <v>258</v>
      </c>
      <c r="B133" s="3069"/>
      <c r="C133" s="3069"/>
      <c r="D133" s="3065" t="s">
        <v>69</v>
      </c>
      <c r="E133" s="3109">
        <f>+E134+E135</f>
        <v>8268002503</v>
      </c>
      <c r="F133" s="3109">
        <f>+F134+F135</f>
        <v>5407903287.1700001</v>
      </c>
      <c r="G133" s="3109">
        <f>+G134+G135</f>
        <v>5328532077.1700001</v>
      </c>
      <c r="H133" s="3109">
        <f>+H134+H135</f>
        <v>4753219034.1700001</v>
      </c>
      <c r="I133" s="3110">
        <f>+I134+I135</f>
        <v>4753219034.1700001</v>
      </c>
    </row>
    <row r="134" spans="1:11" ht="15.6" x14ac:dyDescent="0.3">
      <c r="A134" s="3073" t="s">
        <v>257</v>
      </c>
      <c r="B134" s="3074">
        <v>10</v>
      </c>
      <c r="C134" s="3074" t="s">
        <v>148</v>
      </c>
      <c r="D134" s="3111" t="s">
        <v>69</v>
      </c>
      <c r="E134" s="3112">
        <f t="shared" ref="E134:I135" si="2">+E136+E138</f>
        <v>1741080189</v>
      </c>
      <c r="F134" s="3112">
        <f t="shared" si="2"/>
        <v>1200000000</v>
      </c>
      <c r="G134" s="3112">
        <f t="shared" si="2"/>
        <v>1200000000</v>
      </c>
      <c r="H134" s="3112">
        <f t="shared" si="2"/>
        <v>1200000000</v>
      </c>
      <c r="I134" s="3113">
        <f t="shared" si="2"/>
        <v>1200000000</v>
      </c>
    </row>
    <row r="135" spans="1:11" ht="15.6" x14ac:dyDescent="0.3">
      <c r="A135" s="3073" t="s">
        <v>257</v>
      </c>
      <c r="B135" s="3074">
        <v>20</v>
      </c>
      <c r="C135" s="3074" t="s">
        <v>217</v>
      </c>
      <c r="D135" s="3075" t="s">
        <v>69</v>
      </c>
      <c r="E135" s="3114">
        <f t="shared" si="2"/>
        <v>6526922314</v>
      </c>
      <c r="F135" s="3114">
        <f t="shared" si="2"/>
        <v>4207903287.1700001</v>
      </c>
      <c r="G135" s="3114">
        <f t="shared" si="2"/>
        <v>4128532077.1700001</v>
      </c>
      <c r="H135" s="3114">
        <f t="shared" si="2"/>
        <v>3553219034.1700001</v>
      </c>
      <c r="I135" s="3115">
        <f t="shared" si="2"/>
        <v>3553219034.1700001</v>
      </c>
    </row>
    <row r="136" spans="1:11" ht="15.6" x14ac:dyDescent="0.3">
      <c r="A136" s="3073" t="s">
        <v>256</v>
      </c>
      <c r="B136" s="3074">
        <v>10</v>
      </c>
      <c r="C136" s="3116" t="s">
        <v>148</v>
      </c>
      <c r="D136" s="3075" t="s">
        <v>143</v>
      </c>
      <c r="E136" s="3114">
        <v>541080189</v>
      </c>
      <c r="F136" s="3114">
        <v>0</v>
      </c>
      <c r="G136" s="3114">
        <v>0</v>
      </c>
      <c r="H136" s="3114">
        <v>0</v>
      </c>
      <c r="I136" s="3115">
        <v>0</v>
      </c>
    </row>
    <row r="137" spans="1:11" ht="15.6" x14ac:dyDescent="0.3">
      <c r="A137" s="3073" t="s">
        <v>255</v>
      </c>
      <c r="B137" s="3074">
        <v>20</v>
      </c>
      <c r="C137" s="3074" t="s">
        <v>217</v>
      </c>
      <c r="D137" s="3075" t="s">
        <v>144</v>
      </c>
      <c r="E137" s="3114">
        <v>1526922314</v>
      </c>
      <c r="F137" s="3114">
        <v>814335254</v>
      </c>
      <c r="G137" s="3114">
        <v>734964044</v>
      </c>
      <c r="H137" s="3114">
        <v>734964044</v>
      </c>
      <c r="I137" s="3115">
        <v>734964044</v>
      </c>
    </row>
    <row r="138" spans="1:11" ht="15.6" x14ac:dyDescent="0.3">
      <c r="A138" s="3073" t="s">
        <v>254</v>
      </c>
      <c r="B138" s="3074">
        <v>10</v>
      </c>
      <c r="C138" s="3116" t="s">
        <v>148</v>
      </c>
      <c r="D138" s="3075" t="s">
        <v>70</v>
      </c>
      <c r="E138" s="3114">
        <v>1200000000</v>
      </c>
      <c r="F138" s="3114">
        <v>1200000000</v>
      </c>
      <c r="G138" s="3114">
        <v>1200000000</v>
      </c>
      <c r="H138" s="3114">
        <v>1200000000</v>
      </c>
      <c r="I138" s="3115">
        <v>1200000000</v>
      </c>
    </row>
    <row r="139" spans="1:11" ht="16.2" thickBot="1" x14ac:dyDescent="0.35">
      <c r="A139" s="3117" t="s">
        <v>254</v>
      </c>
      <c r="B139" s="3116">
        <v>20</v>
      </c>
      <c r="C139" s="3074" t="s">
        <v>217</v>
      </c>
      <c r="D139" s="3111" t="s">
        <v>70</v>
      </c>
      <c r="E139" s="3112">
        <v>5000000000</v>
      </c>
      <c r="F139" s="3112">
        <v>3393568033.1700001</v>
      </c>
      <c r="G139" s="3112">
        <v>3393568033.1700001</v>
      </c>
      <c r="H139" s="3112">
        <v>2818254990.1700001</v>
      </c>
      <c r="I139" s="3113">
        <v>2818254990.1700001</v>
      </c>
    </row>
    <row r="140" spans="1:11" ht="16.5" customHeight="1" thickBot="1" x14ac:dyDescent="0.35">
      <c r="A140" s="3058" t="s">
        <v>145</v>
      </c>
      <c r="B140" s="3059"/>
      <c r="C140" s="3059"/>
      <c r="D140" s="3118" t="s">
        <v>146</v>
      </c>
      <c r="E140" s="3061">
        <f>+E141</f>
        <v>666693528550</v>
      </c>
      <c r="F140" s="3061">
        <f t="shared" ref="F140:I142" si="3">+F141</f>
        <v>497313883001.75</v>
      </c>
      <c r="G140" s="3061">
        <f t="shared" si="3"/>
        <v>497313883001.75</v>
      </c>
      <c r="H140" s="3061">
        <f t="shared" si="3"/>
        <v>497313883000.75</v>
      </c>
      <c r="I140" s="3062">
        <f t="shared" si="3"/>
        <v>497313883000.75</v>
      </c>
    </row>
    <row r="141" spans="1:11" ht="15.6" x14ac:dyDescent="0.3">
      <c r="A141" s="3063">
        <v>7</v>
      </c>
      <c r="B141" s="3064"/>
      <c r="C141" s="3064"/>
      <c r="D141" s="3065" t="s">
        <v>146</v>
      </c>
      <c r="E141" s="3109">
        <f>+E142</f>
        <v>666693528550</v>
      </c>
      <c r="F141" s="3109">
        <f t="shared" si="3"/>
        <v>497313883001.75</v>
      </c>
      <c r="G141" s="3109">
        <f t="shared" si="3"/>
        <v>497313883001.75</v>
      </c>
      <c r="H141" s="3109">
        <f t="shared" si="3"/>
        <v>497313883000.75</v>
      </c>
      <c r="I141" s="3110">
        <f t="shared" si="3"/>
        <v>497313883000.75</v>
      </c>
    </row>
    <row r="142" spans="1:11" ht="15.6" x14ac:dyDescent="0.3">
      <c r="A142" s="3068" t="s">
        <v>253</v>
      </c>
      <c r="B142" s="3069"/>
      <c r="C142" s="3069"/>
      <c r="D142" s="3070" t="s">
        <v>147</v>
      </c>
      <c r="E142" s="3119">
        <f>+E143</f>
        <v>666693528550</v>
      </c>
      <c r="F142" s="3119">
        <f t="shared" si="3"/>
        <v>497313883001.75</v>
      </c>
      <c r="G142" s="3119">
        <f t="shared" si="3"/>
        <v>497313883001.75</v>
      </c>
      <c r="H142" s="3119">
        <f t="shared" si="3"/>
        <v>497313883000.75</v>
      </c>
      <c r="I142" s="3120">
        <f t="shared" si="3"/>
        <v>497313883000.75</v>
      </c>
    </row>
    <row r="143" spans="1:11" ht="16.5" customHeight="1" thickBot="1" x14ac:dyDescent="0.35">
      <c r="A143" s="3083" t="s">
        <v>252</v>
      </c>
      <c r="B143" s="3084">
        <v>11</v>
      </c>
      <c r="C143" s="3084" t="s">
        <v>148</v>
      </c>
      <c r="D143" s="3085" t="s">
        <v>148</v>
      </c>
      <c r="E143" s="3121">
        <v>666693528550</v>
      </c>
      <c r="F143" s="3121">
        <v>497313883001.75</v>
      </c>
      <c r="G143" s="3121">
        <v>497313883001.75</v>
      </c>
      <c r="H143" s="3121">
        <v>497313883000.75</v>
      </c>
      <c r="I143" s="3122">
        <v>497313883000.75</v>
      </c>
      <c r="J143" s="3123"/>
    </row>
    <row r="144" spans="1:11" ht="18.600000000000001" customHeight="1" thickBot="1" x14ac:dyDescent="0.35">
      <c r="A144" s="3058" t="s">
        <v>71</v>
      </c>
      <c r="B144" s="3059"/>
      <c r="C144" s="3059"/>
      <c r="D144" s="3118" t="s">
        <v>72</v>
      </c>
      <c r="E144" s="3061">
        <f>+E145+E178+E182+E195</f>
        <v>1416964091635</v>
      </c>
      <c r="F144" s="3061">
        <f>+F145+F178+F182+F195</f>
        <v>1338101086722.5098</v>
      </c>
      <c r="G144" s="3061">
        <f>+G145+G178+G182+G195</f>
        <v>1323194662436.9099</v>
      </c>
      <c r="H144" s="3061">
        <f>+H145+H178+H182+H195</f>
        <v>123335616138.89001</v>
      </c>
      <c r="I144" s="3062">
        <f>+I145+I178+I182+I195</f>
        <v>123335616138.89001</v>
      </c>
      <c r="K144" s="3124"/>
    </row>
    <row r="145" spans="1:216" ht="21.75" customHeight="1" x14ac:dyDescent="0.3">
      <c r="A145" s="3063">
        <v>2401</v>
      </c>
      <c r="B145" s="3064"/>
      <c r="C145" s="3064"/>
      <c r="D145" s="3065" t="s">
        <v>149</v>
      </c>
      <c r="E145" s="3071">
        <f>+E146</f>
        <v>1215760244384</v>
      </c>
      <c r="F145" s="3071">
        <f>+F146</f>
        <v>1139963388664.3398</v>
      </c>
      <c r="G145" s="3071">
        <f>+G146</f>
        <v>1132584103179.3398</v>
      </c>
      <c r="H145" s="3071">
        <f>+H146</f>
        <v>4020891588.6599998</v>
      </c>
      <c r="I145" s="3072">
        <f>+I146</f>
        <v>4020891588.6599998</v>
      </c>
    </row>
    <row r="146" spans="1:216" ht="15.6" x14ac:dyDescent="0.3">
      <c r="A146" s="3068" t="s">
        <v>251</v>
      </c>
      <c r="B146" s="3069"/>
      <c r="C146" s="3069"/>
      <c r="D146" s="3070" t="s">
        <v>73</v>
      </c>
      <c r="E146" s="3071">
        <f>+E147+E148+E149+E150+E151+E152+E153+E154+E155+E156+E166+E167+E168+E169+E170+E171+E172+E173+E174+E175+E176+E177</f>
        <v>1215760244384</v>
      </c>
      <c r="F146" s="3071">
        <f>+F147+F148+F149+F150+F151+F152+F153+F154+F155+F156+F166+F167+F168+F169+F170+F171+F172+F173+F174+F175+F176+F177</f>
        <v>1139963388664.3398</v>
      </c>
      <c r="G146" s="3071">
        <f>+G147+G148+G149+G150+G151+G152+G153+G154+G155+G156+G166+G167+G168+G169+G170+G171+G172+G173+G174+G175+G176+G177</f>
        <v>1132584103179.3398</v>
      </c>
      <c r="H146" s="3071">
        <f>+H147+H148+H149+H150+H151+H152+H153+H154+H155+H156+H166+H167+H168+H169+H170+H171+H172+H173+H174+H175+H176+H177</f>
        <v>4020891588.6599998</v>
      </c>
      <c r="I146" s="3072">
        <f>+I147+I148+I149+I150+I151+I152+I153+I154+I155+I156+I166+I167+I168+I169+I170+I171+I172+I173+I174+I175+I176+I177</f>
        <v>4020891588.6599998</v>
      </c>
    </row>
    <row r="147" spans="1:216" ht="31.5" customHeight="1" x14ac:dyDescent="0.3">
      <c r="A147" s="3073" t="s">
        <v>250</v>
      </c>
      <c r="B147" s="3074">
        <v>10</v>
      </c>
      <c r="C147" s="3074" t="s">
        <v>148</v>
      </c>
      <c r="D147" s="3075" t="s">
        <v>150</v>
      </c>
      <c r="E147" s="3076">
        <v>5000000000</v>
      </c>
      <c r="F147" s="3076">
        <v>5000000000</v>
      </c>
      <c r="G147" s="3076">
        <v>5000000000</v>
      </c>
      <c r="H147" s="3076">
        <v>0</v>
      </c>
      <c r="I147" s="3077">
        <v>0</v>
      </c>
    </row>
    <row r="148" spans="1:216" ht="46.5" customHeight="1" x14ac:dyDescent="0.3">
      <c r="A148" s="3073" t="s">
        <v>249</v>
      </c>
      <c r="B148" s="3074">
        <v>10</v>
      </c>
      <c r="C148" s="3074" t="s">
        <v>148</v>
      </c>
      <c r="D148" s="3075" t="s">
        <v>81</v>
      </c>
      <c r="E148" s="3076">
        <v>38623567574</v>
      </c>
      <c r="F148" s="3076">
        <v>37745019378.339996</v>
      </c>
      <c r="G148" s="3076">
        <v>37272076846.339996</v>
      </c>
      <c r="H148" s="3076">
        <v>3340331123.6100001</v>
      </c>
      <c r="I148" s="3077">
        <v>3340331123.6100001</v>
      </c>
    </row>
    <row r="149" spans="1:216" ht="47.25" customHeight="1" x14ac:dyDescent="0.3">
      <c r="A149" s="3125" t="s">
        <v>249</v>
      </c>
      <c r="B149" s="3126">
        <v>11</v>
      </c>
      <c r="C149" s="3126" t="s">
        <v>148</v>
      </c>
      <c r="D149" s="3127" t="s">
        <v>81</v>
      </c>
      <c r="E149" s="3079">
        <v>10500000000</v>
      </c>
      <c r="F149" s="3079">
        <v>4678126838</v>
      </c>
      <c r="G149" s="3079">
        <v>2771783885</v>
      </c>
      <c r="H149" s="3079">
        <v>0</v>
      </c>
      <c r="I149" s="3081">
        <v>0</v>
      </c>
      <c r="K149" s="3078"/>
    </row>
    <row r="150" spans="1:216" ht="45" customHeight="1" x14ac:dyDescent="0.3">
      <c r="A150" s="3125" t="s">
        <v>249</v>
      </c>
      <c r="B150" s="3126">
        <v>20</v>
      </c>
      <c r="C150" s="3126" t="s">
        <v>217</v>
      </c>
      <c r="D150" s="3127" t="s">
        <v>81</v>
      </c>
      <c r="E150" s="3076">
        <v>1236952000</v>
      </c>
      <c r="F150" s="3076">
        <v>1235240596</v>
      </c>
      <c r="G150" s="3076">
        <v>1235240596</v>
      </c>
      <c r="H150" s="3076">
        <v>680560465.04999995</v>
      </c>
      <c r="I150" s="3077">
        <v>680560465.04999995</v>
      </c>
    </row>
    <row r="151" spans="1:216" ht="31.5" customHeight="1" x14ac:dyDescent="0.3">
      <c r="A151" s="3073" t="s">
        <v>248</v>
      </c>
      <c r="B151" s="3074">
        <v>10</v>
      </c>
      <c r="C151" s="3074" t="s">
        <v>148</v>
      </c>
      <c r="D151" s="3075" t="s">
        <v>74</v>
      </c>
      <c r="E151" s="3076">
        <v>2361342060</v>
      </c>
      <c r="F151" s="3076">
        <v>2361342060</v>
      </c>
      <c r="G151" s="3076">
        <v>2361342060</v>
      </c>
      <c r="H151" s="3076">
        <v>0</v>
      </c>
      <c r="I151" s="3077">
        <v>0</v>
      </c>
      <c r="J151" s="3078"/>
    </row>
    <row r="152" spans="1:216" ht="35.25" customHeight="1" x14ac:dyDescent="0.3">
      <c r="A152" s="3073" t="s">
        <v>247</v>
      </c>
      <c r="B152" s="3074">
        <v>10</v>
      </c>
      <c r="C152" s="3074" t="s">
        <v>148</v>
      </c>
      <c r="D152" s="3075" t="s">
        <v>151</v>
      </c>
      <c r="E152" s="3076">
        <v>179597709468</v>
      </c>
      <c r="F152" s="3076">
        <v>179597709468</v>
      </c>
      <c r="G152" s="3076">
        <v>179597709468</v>
      </c>
      <c r="H152" s="3076">
        <v>0</v>
      </c>
      <c r="I152" s="3077">
        <v>0</v>
      </c>
    </row>
    <row r="153" spans="1:216" ht="60.75" customHeight="1" x14ac:dyDescent="0.3">
      <c r="A153" s="3073" t="s">
        <v>246</v>
      </c>
      <c r="B153" s="3074">
        <v>10</v>
      </c>
      <c r="C153" s="3074" t="s">
        <v>148</v>
      </c>
      <c r="D153" s="3075" t="s">
        <v>152</v>
      </c>
      <c r="E153" s="3076">
        <v>110755182462</v>
      </c>
      <c r="F153" s="3076">
        <v>110755182462</v>
      </c>
      <c r="G153" s="3076">
        <v>110755182462</v>
      </c>
      <c r="H153" s="3076">
        <v>0</v>
      </c>
      <c r="I153" s="3077">
        <v>0</v>
      </c>
    </row>
    <row r="154" spans="1:216" ht="45.75" customHeight="1" x14ac:dyDescent="0.3">
      <c r="A154" s="3073" t="s">
        <v>245</v>
      </c>
      <c r="B154" s="3074">
        <v>10</v>
      </c>
      <c r="C154" s="3074" t="s">
        <v>148</v>
      </c>
      <c r="D154" s="3075" t="s">
        <v>201</v>
      </c>
      <c r="E154" s="3076">
        <v>47858530962</v>
      </c>
      <c r="F154" s="3076">
        <v>47858530962</v>
      </c>
      <c r="G154" s="3076">
        <v>47858530962</v>
      </c>
      <c r="H154" s="3076">
        <v>0</v>
      </c>
      <c r="I154" s="3077">
        <v>0</v>
      </c>
    </row>
    <row r="155" spans="1:216" ht="62.25" customHeight="1" x14ac:dyDescent="0.3">
      <c r="A155" s="3073" t="s">
        <v>244</v>
      </c>
      <c r="B155" s="3074">
        <v>10</v>
      </c>
      <c r="C155" s="3074" t="s">
        <v>148</v>
      </c>
      <c r="D155" s="3075" t="s">
        <v>153</v>
      </c>
      <c r="E155" s="3076">
        <v>10125416669</v>
      </c>
      <c r="F155" s="3076">
        <v>10125416669</v>
      </c>
      <c r="G155" s="3076">
        <v>10125416669</v>
      </c>
      <c r="H155" s="3076">
        <v>0</v>
      </c>
      <c r="I155" s="3077">
        <v>0</v>
      </c>
    </row>
    <row r="156" spans="1:216" ht="96.75" customHeight="1" thickBot="1" x14ac:dyDescent="0.35">
      <c r="A156" s="3083" t="s">
        <v>243</v>
      </c>
      <c r="B156" s="3084">
        <v>11</v>
      </c>
      <c r="C156" s="3084" t="s">
        <v>148</v>
      </c>
      <c r="D156" s="3085" t="s">
        <v>154</v>
      </c>
      <c r="E156" s="3086">
        <v>138954184228</v>
      </c>
      <c r="F156" s="3086">
        <v>138954184228</v>
      </c>
      <c r="G156" s="3086">
        <v>138954184228</v>
      </c>
      <c r="H156" s="3086">
        <v>0</v>
      </c>
      <c r="I156" s="3087">
        <v>0</v>
      </c>
    </row>
    <row r="157" spans="1:216" ht="8.25" customHeight="1" thickBot="1" x14ac:dyDescent="0.35">
      <c r="A157" s="3088"/>
      <c r="B157" s="3089"/>
      <c r="C157" s="3089"/>
      <c r="D157" s="3090"/>
      <c r="E157" s="3091"/>
      <c r="F157" s="3091"/>
      <c r="G157" s="3091"/>
      <c r="H157" s="3091"/>
      <c r="I157" s="3091"/>
    </row>
    <row r="158" spans="1:216" s="3039" customFormat="1" x14ac:dyDescent="0.3">
      <c r="A158" s="3748" t="s">
        <v>1</v>
      </c>
      <c r="B158" s="3749"/>
      <c r="C158" s="3749"/>
      <c r="D158" s="3749"/>
      <c r="E158" s="3749"/>
      <c r="F158" s="3749"/>
      <c r="G158" s="3749"/>
      <c r="H158" s="3749"/>
      <c r="I158" s="3750"/>
    </row>
    <row r="159" spans="1:216" s="3039" customFormat="1" ht="14.25" customHeight="1" x14ac:dyDescent="0.3">
      <c r="A159" s="3751" t="s">
        <v>95</v>
      </c>
      <c r="B159" s="3752"/>
      <c r="C159" s="3752"/>
      <c r="D159" s="3752"/>
      <c r="E159" s="3752"/>
      <c r="F159" s="3752"/>
      <c r="G159" s="3752"/>
      <c r="H159" s="3752"/>
      <c r="I159" s="3753"/>
      <c r="J159" s="3752"/>
      <c r="K159" s="3752"/>
      <c r="L159" s="3752"/>
      <c r="M159" s="3752"/>
      <c r="N159" s="3752"/>
      <c r="O159" s="3752"/>
      <c r="P159" s="3753"/>
      <c r="Q159" s="3751"/>
      <c r="R159" s="3752"/>
      <c r="S159" s="3752"/>
      <c r="T159" s="3752"/>
      <c r="U159" s="3752"/>
      <c r="V159" s="3752"/>
      <c r="W159" s="3752"/>
      <c r="X159" s="3753"/>
      <c r="Y159" s="3751"/>
      <c r="Z159" s="3752"/>
      <c r="AA159" s="3752"/>
      <c r="AB159" s="3752"/>
      <c r="AC159" s="3752"/>
      <c r="AD159" s="3752"/>
      <c r="AE159" s="3752"/>
      <c r="AF159" s="3753"/>
      <c r="AG159" s="3751"/>
      <c r="AH159" s="3752"/>
      <c r="AI159" s="3752"/>
      <c r="AJ159" s="3752"/>
      <c r="AK159" s="3752"/>
      <c r="AL159" s="3752"/>
      <c r="AM159" s="3752"/>
      <c r="AN159" s="3753"/>
      <c r="AO159" s="3751"/>
      <c r="AP159" s="3752"/>
      <c r="AQ159" s="3752"/>
      <c r="AR159" s="3752"/>
      <c r="AS159" s="3752"/>
      <c r="AT159" s="3752"/>
      <c r="AU159" s="3752"/>
      <c r="AV159" s="3753"/>
      <c r="AW159" s="3751"/>
      <c r="AX159" s="3752"/>
      <c r="AY159" s="3752"/>
      <c r="AZ159" s="3752"/>
      <c r="BA159" s="3752"/>
      <c r="BB159" s="3752"/>
      <c r="BC159" s="3752"/>
      <c r="BD159" s="3753"/>
      <c r="BE159" s="3751"/>
      <c r="BF159" s="3752"/>
      <c r="BG159" s="3752"/>
      <c r="BH159" s="3752"/>
      <c r="BI159" s="3752"/>
      <c r="BJ159" s="3752"/>
      <c r="BK159" s="3752"/>
      <c r="BL159" s="3753"/>
      <c r="BM159" s="3751"/>
      <c r="BN159" s="3752"/>
      <c r="BO159" s="3752"/>
      <c r="BP159" s="3752"/>
      <c r="BQ159" s="3752"/>
      <c r="BR159" s="3752"/>
      <c r="BS159" s="3752"/>
      <c r="BT159" s="3753"/>
      <c r="BU159" s="3751"/>
      <c r="BV159" s="3752"/>
      <c r="BW159" s="3752"/>
      <c r="BX159" s="3752"/>
      <c r="BY159" s="3752"/>
      <c r="BZ159" s="3752"/>
      <c r="CA159" s="3752"/>
      <c r="CB159" s="3753"/>
      <c r="CC159" s="3751"/>
      <c r="CD159" s="3752"/>
      <c r="CE159" s="3752"/>
      <c r="CF159" s="3752"/>
      <c r="CG159" s="3752"/>
      <c r="CH159" s="3752"/>
      <c r="CI159" s="3752"/>
      <c r="CJ159" s="3753"/>
      <c r="CK159" s="3751"/>
      <c r="CL159" s="3752"/>
      <c r="CM159" s="3752"/>
      <c r="CN159" s="3752"/>
      <c r="CO159" s="3752"/>
      <c r="CP159" s="3752"/>
      <c r="CQ159" s="3752"/>
      <c r="CR159" s="3753"/>
      <c r="CS159" s="3751"/>
      <c r="CT159" s="3752"/>
      <c r="CU159" s="3752"/>
      <c r="CV159" s="3752"/>
      <c r="CW159" s="3752"/>
      <c r="CX159" s="3752"/>
      <c r="CY159" s="3752"/>
      <c r="CZ159" s="3753"/>
      <c r="DA159" s="3751"/>
      <c r="DB159" s="3752"/>
      <c r="DC159" s="3752"/>
      <c r="DD159" s="3752"/>
      <c r="DE159" s="3752"/>
      <c r="DF159" s="3752"/>
      <c r="DG159" s="3752"/>
      <c r="DH159" s="3753"/>
      <c r="DI159" s="3751"/>
      <c r="DJ159" s="3752"/>
      <c r="DK159" s="3752"/>
      <c r="DL159" s="3752"/>
      <c r="DM159" s="3752"/>
      <c r="DN159" s="3752"/>
      <c r="DO159" s="3752"/>
      <c r="DP159" s="3753"/>
      <c r="DQ159" s="3751"/>
      <c r="DR159" s="3752"/>
      <c r="DS159" s="3752"/>
      <c r="DT159" s="3752"/>
      <c r="DU159" s="3752"/>
      <c r="DV159" s="3752"/>
      <c r="DW159" s="3752"/>
      <c r="DX159" s="3753"/>
      <c r="DY159" s="3751"/>
      <c r="DZ159" s="3752"/>
      <c r="EA159" s="3752"/>
      <c r="EB159" s="3752"/>
      <c r="EC159" s="3752"/>
      <c r="ED159" s="3752"/>
      <c r="EE159" s="3752"/>
      <c r="EF159" s="3753"/>
      <c r="EG159" s="3751"/>
      <c r="EH159" s="3752"/>
      <c r="EI159" s="3752"/>
      <c r="EJ159" s="3752"/>
      <c r="EK159" s="3752"/>
      <c r="EL159" s="3752"/>
      <c r="EM159" s="3752"/>
      <c r="EN159" s="3753"/>
      <c r="EO159" s="3751"/>
      <c r="EP159" s="3752"/>
      <c r="EQ159" s="3752"/>
      <c r="ER159" s="3752"/>
      <c r="ES159" s="3752"/>
      <c r="ET159" s="3752"/>
      <c r="EU159" s="3752"/>
      <c r="EV159" s="3753"/>
      <c r="EW159" s="3751"/>
      <c r="EX159" s="3752"/>
      <c r="EY159" s="3752"/>
      <c r="EZ159" s="3752"/>
      <c r="FA159" s="3752"/>
      <c r="FB159" s="3752"/>
      <c r="FC159" s="3752"/>
      <c r="FD159" s="3753"/>
      <c r="FE159" s="3751"/>
      <c r="FF159" s="3752"/>
      <c r="FG159" s="3752"/>
      <c r="FH159" s="3752"/>
      <c r="FI159" s="3752"/>
      <c r="FJ159" s="3752"/>
      <c r="FK159" s="3752"/>
      <c r="FL159" s="3753"/>
      <c r="FM159" s="3751"/>
      <c r="FN159" s="3752"/>
      <c r="FO159" s="3752"/>
      <c r="FP159" s="3752"/>
      <c r="FQ159" s="3752"/>
      <c r="FR159" s="3752"/>
      <c r="FS159" s="3752"/>
      <c r="FT159" s="3753"/>
      <c r="FU159" s="3751"/>
      <c r="FV159" s="3752"/>
      <c r="FW159" s="3752"/>
      <c r="FX159" s="3752"/>
      <c r="FY159" s="3752"/>
      <c r="FZ159" s="3752"/>
      <c r="GA159" s="3752"/>
      <c r="GB159" s="3753"/>
      <c r="GC159" s="3751"/>
      <c r="GD159" s="3752"/>
      <c r="GE159" s="3752"/>
      <c r="GF159" s="3752"/>
      <c r="GG159" s="3752"/>
      <c r="GH159" s="3752"/>
      <c r="GI159" s="3752"/>
      <c r="GJ159" s="3753"/>
      <c r="GK159" s="3751"/>
      <c r="GL159" s="3752"/>
      <c r="GM159" s="3752"/>
      <c r="GN159" s="3752"/>
      <c r="GO159" s="3752"/>
      <c r="GP159" s="3752"/>
      <c r="GQ159" s="3752"/>
      <c r="GR159" s="3753"/>
      <c r="GS159" s="3751"/>
      <c r="GT159" s="3752"/>
      <c r="GU159" s="3752"/>
      <c r="GV159" s="3752"/>
      <c r="GW159" s="3752"/>
      <c r="GX159" s="3752"/>
      <c r="GY159" s="3752"/>
      <c r="GZ159" s="3753"/>
      <c r="HA159" s="3751"/>
      <c r="HB159" s="3752"/>
      <c r="HC159" s="3752"/>
      <c r="HD159" s="3752"/>
      <c r="HE159" s="3752"/>
      <c r="HF159" s="3752"/>
      <c r="HG159" s="3752"/>
      <c r="HH159" s="3753"/>
    </row>
    <row r="160" spans="1:216" ht="3.75" customHeight="1" x14ac:dyDescent="0.3">
      <c r="A160" s="3040"/>
      <c r="I160" s="3041"/>
      <c r="K160" s="3037"/>
      <c r="L160" s="3038"/>
      <c r="M160" s="3038"/>
      <c r="N160" s="3038"/>
      <c r="O160" s="3038"/>
      <c r="P160" s="3041"/>
      <c r="Q160" s="3040"/>
      <c r="S160" s="3037"/>
      <c r="T160" s="3038"/>
      <c r="U160" s="3038"/>
      <c r="V160" s="3038"/>
      <c r="W160" s="3038"/>
      <c r="X160" s="3041"/>
      <c r="Y160" s="3040"/>
      <c r="AA160" s="3037"/>
      <c r="AB160" s="3038"/>
      <c r="AC160" s="3038"/>
      <c r="AD160" s="3038"/>
      <c r="AE160" s="3038"/>
      <c r="AF160" s="3041"/>
      <c r="AG160" s="3040"/>
      <c r="AI160" s="3037"/>
      <c r="AJ160" s="3038"/>
      <c r="AK160" s="3038"/>
      <c r="AL160" s="3038"/>
      <c r="AM160" s="3038"/>
      <c r="AN160" s="3041"/>
      <c r="AO160" s="3040"/>
      <c r="AQ160" s="3037"/>
      <c r="AR160" s="3038"/>
      <c r="AS160" s="3038"/>
      <c r="AT160" s="3038"/>
      <c r="AU160" s="3038"/>
      <c r="AV160" s="3041"/>
      <c r="AW160" s="3040"/>
      <c r="AY160" s="3037"/>
      <c r="AZ160" s="3038"/>
      <c r="BA160" s="3038"/>
      <c r="BB160" s="3038"/>
      <c r="BC160" s="3038"/>
      <c r="BD160" s="3041"/>
      <c r="BE160" s="3040"/>
      <c r="BG160" s="3037"/>
      <c r="BH160" s="3038"/>
      <c r="BI160" s="3038"/>
      <c r="BJ160" s="3038"/>
      <c r="BK160" s="3038"/>
      <c r="BL160" s="3041"/>
      <c r="BM160" s="3040"/>
      <c r="BO160" s="3037"/>
      <c r="BP160" s="3038"/>
      <c r="BQ160" s="3038"/>
      <c r="BR160" s="3038"/>
      <c r="BS160" s="3038"/>
      <c r="BT160" s="3041"/>
      <c r="BU160" s="3040"/>
      <c r="BW160" s="3037"/>
      <c r="BX160" s="3038"/>
      <c r="BY160" s="3038"/>
      <c r="BZ160" s="3038"/>
      <c r="CA160" s="3038"/>
      <c r="CB160" s="3041"/>
      <c r="CC160" s="3040"/>
      <c r="CE160" s="3037"/>
      <c r="CF160" s="3038"/>
      <c r="CG160" s="3038"/>
      <c r="CH160" s="3038"/>
      <c r="CI160" s="3038"/>
      <c r="CJ160" s="3041"/>
      <c r="CK160" s="3040"/>
      <c r="CM160" s="3037"/>
      <c r="CN160" s="3038"/>
      <c r="CO160" s="3038"/>
      <c r="CP160" s="3038"/>
      <c r="CQ160" s="3038"/>
      <c r="CR160" s="3041"/>
      <c r="CS160" s="3040"/>
      <c r="CU160" s="3037"/>
      <c r="CV160" s="3038"/>
      <c r="CW160" s="3038"/>
      <c r="CX160" s="3038"/>
      <c r="CY160" s="3038"/>
      <c r="CZ160" s="3041"/>
      <c r="DA160" s="3040"/>
      <c r="DC160" s="3037"/>
      <c r="DD160" s="3038"/>
      <c r="DE160" s="3038"/>
      <c r="DF160" s="3038"/>
      <c r="DG160" s="3038"/>
      <c r="DH160" s="3041"/>
      <c r="DI160" s="3040"/>
      <c r="DK160" s="3037"/>
      <c r="DL160" s="3038"/>
      <c r="DM160" s="3038"/>
      <c r="DN160" s="3038"/>
      <c r="DO160" s="3038"/>
      <c r="DP160" s="3041"/>
      <c r="DQ160" s="3040"/>
      <c r="DS160" s="3037"/>
      <c r="DT160" s="3038"/>
      <c r="DU160" s="3038"/>
      <c r="DV160" s="3038"/>
      <c r="DW160" s="3038"/>
      <c r="DX160" s="3041"/>
      <c r="DY160" s="3040"/>
      <c r="EA160" s="3037"/>
      <c r="EB160" s="3038"/>
      <c r="EC160" s="3038"/>
      <c r="ED160" s="3038"/>
      <c r="EE160" s="3038"/>
      <c r="EF160" s="3041"/>
      <c r="EG160" s="3040"/>
      <c r="EI160" s="3037"/>
      <c r="EJ160" s="3038"/>
      <c r="EK160" s="3038"/>
      <c r="EL160" s="3038"/>
      <c r="EM160" s="3038"/>
      <c r="EN160" s="3041"/>
      <c r="EO160" s="3040"/>
      <c r="EQ160" s="3037"/>
      <c r="ER160" s="3038"/>
      <c r="ES160" s="3038"/>
      <c r="ET160" s="3038"/>
      <c r="EU160" s="3038"/>
      <c r="EV160" s="3041"/>
      <c r="EW160" s="3040"/>
      <c r="EY160" s="3037"/>
      <c r="EZ160" s="3038"/>
      <c r="FA160" s="3038"/>
      <c r="FB160" s="3038"/>
      <c r="FC160" s="3038"/>
      <c r="FD160" s="3041"/>
      <c r="FE160" s="3040"/>
      <c r="FG160" s="3037"/>
      <c r="FH160" s="3038"/>
      <c r="FI160" s="3038"/>
      <c r="FJ160" s="3038"/>
      <c r="FK160" s="3038"/>
      <c r="FL160" s="3041"/>
      <c r="FM160" s="3040"/>
      <c r="FO160" s="3037"/>
      <c r="FP160" s="3038"/>
      <c r="FQ160" s="3038"/>
      <c r="FR160" s="3038"/>
      <c r="FS160" s="3038"/>
      <c r="FT160" s="3041"/>
      <c r="FU160" s="3040"/>
      <c r="FW160" s="3037"/>
      <c r="FX160" s="3038"/>
      <c r="FY160" s="3038"/>
      <c r="FZ160" s="3038"/>
      <c r="GA160" s="3038"/>
      <c r="GB160" s="3041"/>
      <c r="GC160" s="3040"/>
      <c r="GE160" s="3037"/>
      <c r="GF160" s="3038"/>
      <c r="GG160" s="3038"/>
      <c r="GH160" s="3038"/>
      <c r="GI160" s="3038"/>
      <c r="GJ160" s="3041"/>
      <c r="GK160" s="3040"/>
      <c r="GM160" s="3037"/>
      <c r="GN160" s="3038"/>
      <c r="GO160" s="3038"/>
      <c r="GP160" s="3038"/>
      <c r="GQ160" s="3038"/>
      <c r="GR160" s="3041"/>
      <c r="GS160" s="3040"/>
      <c r="GU160" s="3037"/>
      <c r="GV160" s="3038"/>
      <c r="GW160" s="3038"/>
      <c r="GX160" s="3038"/>
      <c r="GY160" s="3038"/>
      <c r="GZ160" s="3041"/>
      <c r="HA160" s="3040"/>
      <c r="HC160" s="3037"/>
      <c r="HD160" s="3038"/>
      <c r="HE160" s="3038"/>
      <c r="HF160" s="3038"/>
      <c r="HG160" s="3038"/>
      <c r="HH160" s="3041"/>
    </row>
    <row r="161" spans="1:216" ht="11.25" customHeight="1" x14ac:dyDescent="0.3">
      <c r="A161" s="3042" t="s">
        <v>0</v>
      </c>
      <c r="I161" s="3041"/>
      <c r="J161" s="3039"/>
      <c r="K161" s="3037"/>
      <c r="L161" s="3038"/>
      <c r="M161" s="3038"/>
      <c r="N161" s="3038"/>
      <c r="O161" s="3038"/>
      <c r="P161" s="3041"/>
      <c r="Q161" s="3042"/>
      <c r="S161" s="3037"/>
      <c r="T161" s="3038"/>
      <c r="U161" s="3038"/>
      <c r="V161" s="3038"/>
      <c r="W161" s="3038"/>
      <c r="X161" s="3041"/>
      <c r="Y161" s="3042"/>
      <c r="AA161" s="3037"/>
      <c r="AB161" s="3038"/>
      <c r="AC161" s="3038"/>
      <c r="AD161" s="3038"/>
      <c r="AE161" s="3038"/>
      <c r="AF161" s="3041"/>
      <c r="AG161" s="3042"/>
      <c r="AI161" s="3037"/>
      <c r="AJ161" s="3038"/>
      <c r="AK161" s="3038"/>
      <c r="AL161" s="3038"/>
      <c r="AM161" s="3038"/>
      <c r="AN161" s="3041"/>
      <c r="AO161" s="3042"/>
      <c r="AQ161" s="3037"/>
      <c r="AR161" s="3038"/>
      <c r="AS161" s="3038"/>
      <c r="AT161" s="3038"/>
      <c r="AU161" s="3038"/>
      <c r="AV161" s="3041"/>
      <c r="AW161" s="3042"/>
      <c r="AY161" s="3037"/>
      <c r="AZ161" s="3038"/>
      <c r="BA161" s="3038"/>
      <c r="BB161" s="3038"/>
      <c r="BC161" s="3038"/>
      <c r="BD161" s="3041"/>
      <c r="BE161" s="3042"/>
      <c r="BG161" s="3037"/>
      <c r="BH161" s="3038"/>
      <c r="BI161" s="3038"/>
      <c r="BJ161" s="3038"/>
      <c r="BK161" s="3038"/>
      <c r="BL161" s="3041"/>
      <c r="BM161" s="3042"/>
      <c r="BO161" s="3037"/>
      <c r="BP161" s="3038"/>
      <c r="BQ161" s="3038"/>
      <c r="BR161" s="3038"/>
      <c r="BS161" s="3038"/>
      <c r="BT161" s="3041"/>
      <c r="BU161" s="3042"/>
      <c r="BW161" s="3037"/>
      <c r="BX161" s="3038"/>
      <c r="BY161" s="3038"/>
      <c r="BZ161" s="3038"/>
      <c r="CA161" s="3038"/>
      <c r="CB161" s="3041"/>
      <c r="CC161" s="3042"/>
      <c r="CE161" s="3037"/>
      <c r="CF161" s="3038"/>
      <c r="CG161" s="3038"/>
      <c r="CH161" s="3038"/>
      <c r="CI161" s="3038"/>
      <c r="CJ161" s="3041"/>
      <c r="CK161" s="3042"/>
      <c r="CM161" s="3037"/>
      <c r="CN161" s="3038"/>
      <c r="CO161" s="3038"/>
      <c r="CP161" s="3038"/>
      <c r="CQ161" s="3038"/>
      <c r="CR161" s="3041"/>
      <c r="CS161" s="3042"/>
      <c r="CU161" s="3037"/>
      <c r="CV161" s="3038"/>
      <c r="CW161" s="3038"/>
      <c r="CX161" s="3038"/>
      <c r="CY161" s="3038"/>
      <c r="CZ161" s="3041"/>
      <c r="DA161" s="3042"/>
      <c r="DC161" s="3037"/>
      <c r="DD161" s="3038"/>
      <c r="DE161" s="3038"/>
      <c r="DF161" s="3038"/>
      <c r="DG161" s="3038"/>
      <c r="DH161" s="3041"/>
      <c r="DI161" s="3042"/>
      <c r="DK161" s="3037"/>
      <c r="DL161" s="3038"/>
      <c r="DM161" s="3038"/>
      <c r="DN161" s="3038"/>
      <c r="DO161" s="3038"/>
      <c r="DP161" s="3041"/>
      <c r="DQ161" s="3042"/>
      <c r="DS161" s="3037"/>
      <c r="DT161" s="3038"/>
      <c r="DU161" s="3038"/>
      <c r="DV161" s="3038"/>
      <c r="DW161" s="3038"/>
      <c r="DX161" s="3041"/>
      <c r="DY161" s="3042"/>
      <c r="EA161" s="3037"/>
      <c r="EB161" s="3038"/>
      <c r="EC161" s="3038"/>
      <c r="ED161" s="3038"/>
      <c r="EE161" s="3038"/>
      <c r="EF161" s="3041"/>
      <c r="EG161" s="3042"/>
      <c r="EI161" s="3037"/>
      <c r="EJ161" s="3038"/>
      <c r="EK161" s="3038"/>
      <c r="EL161" s="3038"/>
      <c r="EM161" s="3038"/>
      <c r="EN161" s="3041"/>
      <c r="EO161" s="3042"/>
      <c r="EQ161" s="3037"/>
      <c r="ER161" s="3038"/>
      <c r="ES161" s="3038"/>
      <c r="ET161" s="3038"/>
      <c r="EU161" s="3038"/>
      <c r="EV161" s="3041"/>
      <c r="EW161" s="3042"/>
      <c r="EY161" s="3037"/>
      <c r="EZ161" s="3038"/>
      <c r="FA161" s="3038"/>
      <c r="FB161" s="3038"/>
      <c r="FC161" s="3038"/>
      <c r="FD161" s="3041"/>
      <c r="FE161" s="3042"/>
      <c r="FG161" s="3037"/>
      <c r="FH161" s="3038"/>
      <c r="FI161" s="3038"/>
      <c r="FJ161" s="3038"/>
      <c r="FK161" s="3038"/>
      <c r="FL161" s="3041"/>
      <c r="FM161" s="3042"/>
      <c r="FO161" s="3037"/>
      <c r="FP161" s="3038"/>
      <c r="FQ161" s="3038"/>
      <c r="FR161" s="3038"/>
      <c r="FS161" s="3038"/>
      <c r="FT161" s="3041"/>
      <c r="FU161" s="3042"/>
      <c r="FW161" s="3037"/>
      <c r="FX161" s="3038"/>
      <c r="FY161" s="3038"/>
      <c r="FZ161" s="3038"/>
      <c r="GA161" s="3038"/>
      <c r="GB161" s="3041"/>
      <c r="GC161" s="3042"/>
      <c r="GE161" s="3037"/>
      <c r="GF161" s="3038"/>
      <c r="GG161" s="3038"/>
      <c r="GH161" s="3038"/>
      <c r="GI161" s="3038"/>
      <c r="GJ161" s="3041"/>
      <c r="GK161" s="3042"/>
      <c r="GM161" s="3037"/>
      <c r="GN161" s="3038"/>
      <c r="GO161" s="3038"/>
      <c r="GP161" s="3038"/>
      <c r="GQ161" s="3038"/>
      <c r="GR161" s="3041"/>
      <c r="GS161" s="3042"/>
      <c r="GU161" s="3037"/>
      <c r="GV161" s="3038"/>
      <c r="GW161" s="3038"/>
      <c r="GX161" s="3038"/>
      <c r="GY161" s="3038"/>
      <c r="GZ161" s="3041"/>
      <c r="HA161" s="3042"/>
      <c r="HC161" s="3037"/>
      <c r="HD161" s="3038"/>
      <c r="HE161" s="3038"/>
      <c r="HF161" s="3038"/>
      <c r="HG161" s="3038"/>
      <c r="HH161" s="3041"/>
    </row>
    <row r="162" spans="1:216" ht="3.75" customHeight="1" x14ac:dyDescent="0.3">
      <c r="A162" s="3040"/>
      <c r="I162" s="3043"/>
      <c r="K162" s="3037"/>
      <c r="L162" s="3038"/>
      <c r="M162" s="3038"/>
      <c r="N162" s="3038"/>
      <c r="O162" s="3038"/>
      <c r="P162" s="3043"/>
      <c r="Q162" s="3040"/>
      <c r="S162" s="3037"/>
      <c r="T162" s="3038"/>
      <c r="U162" s="3038"/>
      <c r="V162" s="3038"/>
      <c r="W162" s="3038"/>
      <c r="X162" s="3043"/>
      <c r="Y162" s="3040"/>
      <c r="AA162" s="3037"/>
      <c r="AB162" s="3038"/>
      <c r="AC162" s="3038"/>
      <c r="AD162" s="3038"/>
      <c r="AE162" s="3038"/>
      <c r="AF162" s="3043"/>
      <c r="AG162" s="3040"/>
      <c r="AI162" s="3037"/>
      <c r="AJ162" s="3038"/>
      <c r="AK162" s="3038"/>
      <c r="AL162" s="3038"/>
      <c r="AM162" s="3038"/>
      <c r="AN162" s="3043"/>
      <c r="AO162" s="3040"/>
      <c r="AQ162" s="3037"/>
      <c r="AR162" s="3038"/>
      <c r="AS162" s="3038"/>
      <c r="AT162" s="3038"/>
      <c r="AU162" s="3038"/>
      <c r="AV162" s="3043"/>
      <c r="AW162" s="3040"/>
      <c r="AY162" s="3037"/>
      <c r="AZ162" s="3038"/>
      <c r="BA162" s="3038"/>
      <c r="BB162" s="3038"/>
      <c r="BC162" s="3038"/>
      <c r="BD162" s="3043"/>
      <c r="BE162" s="3040"/>
      <c r="BG162" s="3037"/>
      <c r="BH162" s="3038"/>
      <c r="BI162" s="3038"/>
      <c r="BJ162" s="3038"/>
      <c r="BK162" s="3038"/>
      <c r="BL162" s="3043"/>
      <c r="BM162" s="3040"/>
      <c r="BO162" s="3037"/>
      <c r="BP162" s="3038"/>
      <c r="BQ162" s="3038"/>
      <c r="BR162" s="3038"/>
      <c r="BS162" s="3038"/>
      <c r="BT162" s="3043"/>
      <c r="BU162" s="3040"/>
      <c r="BW162" s="3037"/>
      <c r="BX162" s="3038"/>
      <c r="BY162" s="3038"/>
      <c r="BZ162" s="3038"/>
      <c r="CA162" s="3038"/>
      <c r="CB162" s="3043"/>
      <c r="CC162" s="3040"/>
      <c r="CE162" s="3037"/>
      <c r="CF162" s="3038"/>
      <c r="CG162" s="3038"/>
      <c r="CH162" s="3038"/>
      <c r="CI162" s="3038"/>
      <c r="CJ162" s="3043"/>
      <c r="CK162" s="3040"/>
      <c r="CM162" s="3037"/>
      <c r="CN162" s="3038"/>
      <c r="CO162" s="3038"/>
      <c r="CP162" s="3038"/>
      <c r="CQ162" s="3038"/>
      <c r="CR162" s="3043"/>
      <c r="CS162" s="3040"/>
      <c r="CU162" s="3037"/>
      <c r="CV162" s="3038"/>
      <c r="CW162" s="3038"/>
      <c r="CX162" s="3038"/>
      <c r="CY162" s="3038"/>
      <c r="CZ162" s="3043"/>
      <c r="DA162" s="3040"/>
      <c r="DC162" s="3037"/>
      <c r="DD162" s="3038"/>
      <c r="DE162" s="3038"/>
      <c r="DF162" s="3038"/>
      <c r="DG162" s="3038"/>
      <c r="DH162" s="3043"/>
      <c r="DI162" s="3040"/>
      <c r="DK162" s="3037"/>
      <c r="DL162" s="3038"/>
      <c r="DM162" s="3038"/>
      <c r="DN162" s="3038"/>
      <c r="DO162" s="3038"/>
      <c r="DP162" s="3043"/>
      <c r="DQ162" s="3040"/>
      <c r="DS162" s="3037"/>
      <c r="DT162" s="3038"/>
      <c r="DU162" s="3038"/>
      <c r="DV162" s="3038"/>
      <c r="DW162" s="3038"/>
      <c r="DX162" s="3043"/>
      <c r="DY162" s="3040"/>
      <c r="EA162" s="3037"/>
      <c r="EB162" s="3038"/>
      <c r="EC162" s="3038"/>
      <c r="ED162" s="3038"/>
      <c r="EE162" s="3038"/>
      <c r="EF162" s="3043"/>
      <c r="EG162" s="3040"/>
      <c r="EI162" s="3037"/>
      <c r="EJ162" s="3038"/>
      <c r="EK162" s="3038"/>
      <c r="EL162" s="3038"/>
      <c r="EM162" s="3038"/>
      <c r="EN162" s="3043"/>
      <c r="EO162" s="3040"/>
      <c r="EQ162" s="3037"/>
      <c r="ER162" s="3038"/>
      <c r="ES162" s="3038"/>
      <c r="ET162" s="3038"/>
      <c r="EU162" s="3038"/>
      <c r="EV162" s="3043"/>
      <c r="EW162" s="3040"/>
      <c r="EY162" s="3037"/>
      <c r="EZ162" s="3038"/>
      <c r="FA162" s="3038"/>
      <c r="FB162" s="3038"/>
      <c r="FC162" s="3038"/>
      <c r="FD162" s="3043"/>
      <c r="FE162" s="3040"/>
      <c r="FG162" s="3037"/>
      <c r="FH162" s="3038"/>
      <c r="FI162" s="3038"/>
      <c r="FJ162" s="3038"/>
      <c r="FK162" s="3038"/>
      <c r="FL162" s="3043"/>
      <c r="FM162" s="3040"/>
      <c r="FO162" s="3037"/>
      <c r="FP162" s="3038"/>
      <c r="FQ162" s="3038"/>
      <c r="FR162" s="3038"/>
      <c r="FS162" s="3038"/>
      <c r="FT162" s="3043"/>
      <c r="FU162" s="3040"/>
      <c r="FW162" s="3037"/>
      <c r="FX162" s="3038"/>
      <c r="FY162" s="3038"/>
      <c r="FZ162" s="3038"/>
      <c r="GA162" s="3038"/>
      <c r="GB162" s="3043"/>
      <c r="GC162" s="3040"/>
      <c r="GE162" s="3037"/>
      <c r="GF162" s="3038"/>
      <c r="GG162" s="3038"/>
      <c r="GH162" s="3038"/>
      <c r="GI162" s="3038"/>
      <c r="GJ162" s="3043"/>
      <c r="GK162" s="3040"/>
      <c r="GM162" s="3037"/>
      <c r="GN162" s="3038"/>
      <c r="GO162" s="3038"/>
      <c r="GP162" s="3038"/>
      <c r="GQ162" s="3038"/>
      <c r="GR162" s="3043"/>
      <c r="GS162" s="3040"/>
      <c r="GU162" s="3037"/>
      <c r="GV162" s="3038"/>
      <c r="GW162" s="3038"/>
      <c r="GX162" s="3038"/>
      <c r="GY162" s="3038"/>
      <c r="GZ162" s="3043"/>
      <c r="HA162" s="3040"/>
      <c r="HC162" s="3037"/>
      <c r="HD162" s="3038"/>
      <c r="HE162" s="3038"/>
      <c r="HF162" s="3038"/>
      <c r="HG162" s="3038"/>
      <c r="HH162" s="3043"/>
    </row>
    <row r="163" spans="1:216" ht="13.5" customHeight="1" x14ac:dyDescent="0.3">
      <c r="A163" s="3040" t="s">
        <v>96</v>
      </c>
      <c r="D163" s="3037" t="s">
        <v>4</v>
      </c>
      <c r="F163" s="3038" t="str">
        <f>F7</f>
        <v>MES:</v>
      </c>
      <c r="G163" s="3038" t="str">
        <f>G7</f>
        <v>NOVIEMBRE</v>
      </c>
      <c r="H163" s="3038" t="str">
        <f>H129</f>
        <v xml:space="preserve">                                VIGENCIA FISCAL:      2018</v>
      </c>
      <c r="I163" s="3041"/>
      <c r="K163" s="3037"/>
      <c r="L163" s="3038"/>
      <c r="M163" s="3038"/>
      <c r="N163" s="3038"/>
      <c r="O163" s="3038"/>
      <c r="P163" s="3041"/>
      <c r="Q163" s="3040"/>
      <c r="S163" s="3037"/>
      <c r="T163" s="3038"/>
      <c r="U163" s="3038"/>
      <c r="V163" s="3038"/>
      <c r="W163" s="3038"/>
      <c r="X163" s="3041"/>
      <c r="Y163" s="3040"/>
      <c r="AA163" s="3037"/>
      <c r="AB163" s="3038"/>
      <c r="AC163" s="3038"/>
      <c r="AD163" s="3038"/>
      <c r="AE163" s="3038"/>
      <c r="AF163" s="3041"/>
      <c r="AG163" s="3040"/>
      <c r="AI163" s="3037"/>
      <c r="AJ163" s="3038"/>
      <c r="AK163" s="3038"/>
      <c r="AL163" s="3038"/>
      <c r="AM163" s="3038"/>
      <c r="AN163" s="3041"/>
      <c r="AO163" s="3040"/>
      <c r="AQ163" s="3037"/>
      <c r="AR163" s="3038"/>
      <c r="AS163" s="3038"/>
      <c r="AT163" s="3038"/>
      <c r="AU163" s="3038"/>
      <c r="AV163" s="3041"/>
      <c r="AW163" s="3040"/>
      <c r="AY163" s="3037"/>
      <c r="AZ163" s="3038"/>
      <c r="BA163" s="3038"/>
      <c r="BB163" s="3038"/>
      <c r="BC163" s="3038"/>
      <c r="BD163" s="3041"/>
      <c r="BE163" s="3040"/>
      <c r="BG163" s="3037"/>
      <c r="BH163" s="3038"/>
      <c r="BI163" s="3038"/>
      <c r="BJ163" s="3038"/>
      <c r="BK163" s="3038"/>
      <c r="BL163" s="3041"/>
      <c r="BM163" s="3040"/>
      <c r="BO163" s="3037"/>
      <c r="BP163" s="3038"/>
      <c r="BQ163" s="3038"/>
      <c r="BR163" s="3038"/>
      <c r="BS163" s="3038"/>
      <c r="BT163" s="3041"/>
      <c r="BU163" s="3040"/>
      <c r="BW163" s="3037"/>
      <c r="BX163" s="3038"/>
      <c r="BY163" s="3038"/>
      <c r="BZ163" s="3038"/>
      <c r="CA163" s="3038"/>
      <c r="CB163" s="3041"/>
      <c r="CC163" s="3040"/>
      <c r="CE163" s="3037"/>
      <c r="CF163" s="3038"/>
      <c r="CG163" s="3038"/>
      <c r="CH163" s="3038"/>
      <c r="CI163" s="3038"/>
      <c r="CJ163" s="3041"/>
      <c r="CK163" s="3040"/>
      <c r="CM163" s="3037"/>
      <c r="CN163" s="3038"/>
      <c r="CO163" s="3038"/>
      <c r="CP163" s="3038"/>
      <c r="CQ163" s="3038"/>
      <c r="CR163" s="3041"/>
      <c r="CS163" s="3040"/>
      <c r="CU163" s="3037"/>
      <c r="CV163" s="3038"/>
      <c r="CW163" s="3038"/>
      <c r="CX163" s="3038"/>
      <c r="CY163" s="3038"/>
      <c r="CZ163" s="3041"/>
      <c r="DA163" s="3040"/>
      <c r="DC163" s="3037"/>
      <c r="DD163" s="3038"/>
      <c r="DE163" s="3038"/>
      <c r="DF163" s="3038"/>
      <c r="DG163" s="3038"/>
      <c r="DH163" s="3041"/>
      <c r="DI163" s="3040"/>
      <c r="DK163" s="3037"/>
      <c r="DL163" s="3038"/>
      <c r="DM163" s="3038"/>
      <c r="DN163" s="3038"/>
      <c r="DO163" s="3038"/>
      <c r="DP163" s="3041"/>
      <c r="DQ163" s="3040"/>
      <c r="DS163" s="3037"/>
      <c r="DT163" s="3038"/>
      <c r="DU163" s="3038"/>
      <c r="DV163" s="3038"/>
      <c r="DW163" s="3038"/>
      <c r="DX163" s="3041"/>
      <c r="DY163" s="3040"/>
      <c r="EA163" s="3037"/>
      <c r="EB163" s="3038"/>
      <c r="EC163" s="3038"/>
      <c r="ED163" s="3038"/>
      <c r="EE163" s="3038"/>
      <c r="EF163" s="3041"/>
      <c r="EG163" s="3040"/>
      <c r="EI163" s="3037"/>
      <c r="EJ163" s="3038"/>
      <c r="EK163" s="3038"/>
      <c r="EL163" s="3038"/>
      <c r="EM163" s="3038"/>
      <c r="EN163" s="3041"/>
      <c r="EO163" s="3040"/>
      <c r="EQ163" s="3037"/>
      <c r="ER163" s="3038"/>
      <c r="ES163" s="3038"/>
      <c r="ET163" s="3038"/>
      <c r="EU163" s="3038"/>
      <c r="EV163" s="3041"/>
      <c r="EW163" s="3040"/>
      <c r="EY163" s="3037"/>
      <c r="EZ163" s="3038"/>
      <c r="FA163" s="3038"/>
      <c r="FB163" s="3038"/>
      <c r="FC163" s="3038"/>
      <c r="FD163" s="3041"/>
      <c r="FE163" s="3040"/>
      <c r="FG163" s="3037"/>
      <c r="FH163" s="3038"/>
      <c r="FI163" s="3038"/>
      <c r="FJ163" s="3038"/>
      <c r="FK163" s="3038"/>
      <c r="FL163" s="3041"/>
      <c r="FM163" s="3040"/>
      <c r="FO163" s="3037"/>
      <c r="FP163" s="3038"/>
      <c r="FQ163" s="3038"/>
      <c r="FR163" s="3038"/>
      <c r="FS163" s="3038"/>
      <c r="FT163" s="3041"/>
      <c r="FU163" s="3040"/>
      <c r="FW163" s="3037"/>
      <c r="FX163" s="3038"/>
      <c r="FY163" s="3038"/>
      <c r="FZ163" s="3038"/>
      <c r="GA163" s="3038"/>
      <c r="GB163" s="3041"/>
      <c r="GC163" s="3040"/>
      <c r="GE163" s="3037"/>
      <c r="GF163" s="3038"/>
      <c r="GG163" s="3038"/>
      <c r="GH163" s="3038"/>
      <c r="GI163" s="3038"/>
      <c r="GJ163" s="3041"/>
      <c r="GK163" s="3040"/>
      <c r="GM163" s="3037"/>
      <c r="GN163" s="3038"/>
      <c r="GO163" s="3038"/>
      <c r="GP163" s="3038"/>
      <c r="GQ163" s="3038"/>
      <c r="GR163" s="3041"/>
      <c r="GS163" s="3040"/>
      <c r="GU163" s="3037"/>
      <c r="GV163" s="3038"/>
      <c r="GW163" s="3038"/>
      <c r="GX163" s="3038"/>
      <c r="GY163" s="3038"/>
      <c r="GZ163" s="3041"/>
      <c r="HA163" s="3040"/>
      <c r="HC163" s="3037"/>
      <c r="HD163" s="3038"/>
      <c r="HE163" s="3038"/>
      <c r="HF163" s="3038"/>
      <c r="HG163" s="3038"/>
      <c r="HH163" s="3041"/>
    </row>
    <row r="164" spans="1:216" ht="11.25" customHeight="1" thickBot="1" x14ac:dyDescent="0.35">
      <c r="A164" s="3040"/>
      <c r="I164" s="3041"/>
      <c r="K164" s="3037"/>
      <c r="L164" s="3038"/>
      <c r="M164" s="3038"/>
      <c r="N164" s="3038"/>
      <c r="O164" s="3038"/>
      <c r="P164" s="3041"/>
      <c r="Q164" s="3040"/>
      <c r="S164" s="3037"/>
      <c r="T164" s="3038"/>
      <c r="U164" s="3038"/>
      <c r="V164" s="3038"/>
      <c r="W164" s="3038"/>
      <c r="X164" s="3041"/>
      <c r="Y164" s="3040"/>
      <c r="AA164" s="3037"/>
      <c r="AB164" s="3038"/>
      <c r="AC164" s="3038"/>
      <c r="AD164" s="3038"/>
      <c r="AE164" s="3038"/>
      <c r="AF164" s="3041"/>
      <c r="AG164" s="3040"/>
      <c r="AI164" s="3037"/>
      <c r="AJ164" s="3038"/>
      <c r="AK164" s="3038"/>
      <c r="AL164" s="3038"/>
      <c r="AM164" s="3038"/>
      <c r="AN164" s="3041"/>
      <c r="AO164" s="3040"/>
      <c r="AQ164" s="3037"/>
      <c r="AR164" s="3038"/>
      <c r="AS164" s="3038"/>
      <c r="AT164" s="3038"/>
      <c r="AU164" s="3038"/>
      <c r="AV164" s="3041"/>
      <c r="AW164" s="3040"/>
      <c r="AY164" s="3037"/>
      <c r="AZ164" s="3038"/>
      <c r="BA164" s="3038"/>
      <c r="BB164" s="3038"/>
      <c r="BC164" s="3038"/>
      <c r="BD164" s="3041"/>
      <c r="BE164" s="3040"/>
      <c r="BG164" s="3037"/>
      <c r="BH164" s="3038"/>
      <c r="BI164" s="3038"/>
      <c r="BJ164" s="3038"/>
      <c r="BK164" s="3038"/>
      <c r="BL164" s="3041"/>
      <c r="BM164" s="3040"/>
      <c r="BO164" s="3037"/>
      <c r="BP164" s="3038"/>
      <c r="BQ164" s="3038"/>
      <c r="BR164" s="3038"/>
      <c r="BS164" s="3038"/>
      <c r="BT164" s="3041"/>
      <c r="BU164" s="3040"/>
      <c r="BW164" s="3037"/>
      <c r="BX164" s="3038"/>
      <c r="BY164" s="3038"/>
      <c r="BZ164" s="3038"/>
      <c r="CA164" s="3038"/>
      <c r="CB164" s="3041"/>
      <c r="CC164" s="3040"/>
      <c r="CE164" s="3037"/>
      <c r="CF164" s="3038"/>
      <c r="CG164" s="3038"/>
      <c r="CH164" s="3038"/>
      <c r="CI164" s="3038"/>
      <c r="CJ164" s="3041"/>
      <c r="CK164" s="3040"/>
      <c r="CM164" s="3037"/>
      <c r="CN164" s="3038"/>
      <c r="CO164" s="3038"/>
      <c r="CP164" s="3038"/>
      <c r="CQ164" s="3038"/>
      <c r="CR164" s="3041"/>
      <c r="CS164" s="3040"/>
      <c r="CU164" s="3037"/>
      <c r="CV164" s="3038"/>
      <c r="CW164" s="3038"/>
      <c r="CX164" s="3038"/>
      <c r="CY164" s="3038"/>
      <c r="CZ164" s="3041"/>
      <c r="DA164" s="3040"/>
      <c r="DC164" s="3037"/>
      <c r="DD164" s="3038"/>
      <c r="DE164" s="3038"/>
      <c r="DF164" s="3038"/>
      <c r="DG164" s="3038"/>
      <c r="DH164" s="3041"/>
      <c r="DI164" s="3040"/>
      <c r="DK164" s="3037"/>
      <c r="DL164" s="3038"/>
      <c r="DM164" s="3038"/>
      <c r="DN164" s="3038"/>
      <c r="DO164" s="3038"/>
      <c r="DP164" s="3041"/>
      <c r="DQ164" s="3040"/>
      <c r="DS164" s="3037"/>
      <c r="DT164" s="3038"/>
      <c r="DU164" s="3038"/>
      <c r="DV164" s="3038"/>
      <c r="DW164" s="3038"/>
      <c r="DX164" s="3041"/>
      <c r="DY164" s="3040"/>
      <c r="EA164" s="3037"/>
      <c r="EB164" s="3038"/>
      <c r="EC164" s="3038"/>
      <c r="ED164" s="3038"/>
      <c r="EE164" s="3038"/>
      <c r="EF164" s="3041"/>
      <c r="EG164" s="3040"/>
      <c r="EI164" s="3037"/>
      <c r="EJ164" s="3038"/>
      <c r="EK164" s="3038"/>
      <c r="EL164" s="3038"/>
      <c r="EM164" s="3038"/>
      <c r="EN164" s="3041"/>
      <c r="EO164" s="3040"/>
      <c r="EQ164" s="3037"/>
      <c r="ER164" s="3038"/>
      <c r="ES164" s="3038"/>
      <c r="ET164" s="3038"/>
      <c r="EU164" s="3038"/>
      <c r="EV164" s="3041"/>
      <c r="EW164" s="3040"/>
      <c r="EY164" s="3037"/>
      <c r="EZ164" s="3038"/>
      <c r="FA164" s="3038"/>
      <c r="FB164" s="3038"/>
      <c r="FC164" s="3038"/>
      <c r="FD164" s="3041"/>
      <c r="FE164" s="3040"/>
      <c r="FG164" s="3037"/>
      <c r="FH164" s="3038"/>
      <c r="FI164" s="3038"/>
      <c r="FJ164" s="3038"/>
      <c r="FK164" s="3038"/>
      <c r="FL164" s="3041"/>
      <c r="FM164" s="3040"/>
      <c r="FO164" s="3037"/>
      <c r="FP164" s="3038"/>
      <c r="FQ164" s="3038"/>
      <c r="FR164" s="3038"/>
      <c r="FS164" s="3038"/>
      <c r="FT164" s="3041"/>
      <c r="FU164" s="3040"/>
      <c r="FW164" s="3037"/>
      <c r="FX164" s="3038"/>
      <c r="FY164" s="3038"/>
      <c r="FZ164" s="3038"/>
      <c r="GA164" s="3038"/>
      <c r="GB164" s="3041"/>
      <c r="GC164" s="3040"/>
      <c r="GE164" s="3037"/>
      <c r="GF164" s="3038"/>
      <c r="GG164" s="3038"/>
      <c r="GH164" s="3038"/>
      <c r="GI164" s="3038"/>
      <c r="GJ164" s="3041"/>
      <c r="GK164" s="3040"/>
      <c r="GM164" s="3037"/>
      <c r="GN164" s="3038"/>
      <c r="GO164" s="3038"/>
      <c r="GP164" s="3038"/>
      <c r="GQ164" s="3038"/>
      <c r="GR164" s="3041"/>
      <c r="GS164" s="3040"/>
      <c r="GU164" s="3037"/>
      <c r="GV164" s="3038"/>
      <c r="GW164" s="3038"/>
      <c r="GX164" s="3038"/>
      <c r="GY164" s="3038"/>
      <c r="GZ164" s="3041"/>
      <c r="HA164" s="3040"/>
      <c r="HC164" s="3037"/>
      <c r="HD164" s="3038"/>
      <c r="HE164" s="3038"/>
      <c r="HF164" s="3038"/>
      <c r="HG164" s="3038"/>
      <c r="HH164" s="3041"/>
    </row>
    <row r="165" spans="1:216" ht="27" customHeight="1" thickBot="1" x14ac:dyDescent="0.35">
      <c r="A165" s="3054" t="s">
        <v>228</v>
      </c>
      <c r="B165" s="3055" t="s">
        <v>227</v>
      </c>
      <c r="C165" s="3055" t="s">
        <v>226</v>
      </c>
      <c r="D165" s="3055" t="s">
        <v>225</v>
      </c>
      <c r="E165" s="3056" t="s">
        <v>224</v>
      </c>
      <c r="F165" s="3056" t="s">
        <v>101</v>
      </c>
      <c r="G165" s="3056" t="s">
        <v>102</v>
      </c>
      <c r="H165" s="3056" t="s">
        <v>103</v>
      </c>
      <c r="I165" s="3057" t="s">
        <v>195</v>
      </c>
    </row>
    <row r="166" spans="1:216" ht="48" customHeight="1" x14ac:dyDescent="0.3">
      <c r="A166" s="3073" t="s">
        <v>242</v>
      </c>
      <c r="B166" s="3074">
        <v>11</v>
      </c>
      <c r="C166" s="3074" t="s">
        <v>148</v>
      </c>
      <c r="D166" s="3075" t="s">
        <v>155</v>
      </c>
      <c r="E166" s="3076">
        <v>212606904462</v>
      </c>
      <c r="F166" s="3076">
        <v>212606904462</v>
      </c>
      <c r="G166" s="3076">
        <v>212606904462</v>
      </c>
      <c r="H166" s="3076">
        <v>0</v>
      </c>
      <c r="I166" s="3077">
        <v>0</v>
      </c>
    </row>
    <row r="167" spans="1:216" ht="79.5" customHeight="1" x14ac:dyDescent="0.3">
      <c r="A167" s="3073" t="s">
        <v>241</v>
      </c>
      <c r="B167" s="3074">
        <v>10</v>
      </c>
      <c r="C167" s="3074" t="s">
        <v>148</v>
      </c>
      <c r="D167" s="3075" t="s">
        <v>156</v>
      </c>
      <c r="E167" s="3076">
        <v>33978918312</v>
      </c>
      <c r="F167" s="3076">
        <v>33978918312</v>
      </c>
      <c r="G167" s="3076">
        <v>33978918312</v>
      </c>
      <c r="H167" s="3076">
        <v>0</v>
      </c>
      <c r="I167" s="3077">
        <v>0</v>
      </c>
    </row>
    <row r="168" spans="1:216" ht="79.5" customHeight="1" x14ac:dyDescent="0.3">
      <c r="A168" s="3073" t="s">
        <v>241</v>
      </c>
      <c r="B168" s="3074">
        <v>11</v>
      </c>
      <c r="C168" s="3074" t="s">
        <v>148</v>
      </c>
      <c r="D168" s="3075" t="s">
        <v>156</v>
      </c>
      <c r="E168" s="3076">
        <v>53538055370</v>
      </c>
      <c r="F168" s="3076">
        <v>53538055370</v>
      </c>
      <c r="G168" s="3076">
        <v>53538055370</v>
      </c>
      <c r="H168" s="3076">
        <v>0</v>
      </c>
      <c r="I168" s="3077">
        <v>0</v>
      </c>
    </row>
    <row r="169" spans="1:216" ht="37.200000000000003" customHeight="1" x14ac:dyDescent="0.3">
      <c r="A169" s="3073" t="s">
        <v>240</v>
      </c>
      <c r="B169" s="3074">
        <v>11</v>
      </c>
      <c r="C169" s="3074" t="s">
        <v>148</v>
      </c>
      <c r="D169" s="3075" t="s">
        <v>76</v>
      </c>
      <c r="E169" s="3076">
        <v>36048722958</v>
      </c>
      <c r="F169" s="3076">
        <v>5000000000</v>
      </c>
      <c r="G169" s="3076">
        <v>0</v>
      </c>
      <c r="H169" s="3076">
        <v>0</v>
      </c>
      <c r="I169" s="3077">
        <v>0</v>
      </c>
      <c r="K169" s="3078"/>
      <c r="N169" s="3078"/>
      <c r="O169" s="3078"/>
      <c r="P169" s="3078"/>
      <c r="Q169" s="3078"/>
    </row>
    <row r="170" spans="1:216" ht="63.6" customHeight="1" x14ac:dyDescent="0.3">
      <c r="A170" s="3073" t="s">
        <v>239</v>
      </c>
      <c r="B170" s="3074">
        <v>10</v>
      </c>
      <c r="C170" s="3074" t="s">
        <v>148</v>
      </c>
      <c r="D170" s="3075" t="s">
        <v>202</v>
      </c>
      <c r="E170" s="3079">
        <v>63211773697</v>
      </c>
      <c r="F170" s="3076">
        <v>63211773697</v>
      </c>
      <c r="G170" s="3076">
        <v>63211773697</v>
      </c>
      <c r="H170" s="3076">
        <v>0</v>
      </c>
      <c r="I170" s="3077">
        <v>0</v>
      </c>
      <c r="K170" s="3078"/>
      <c r="N170" s="3078"/>
      <c r="O170" s="3078"/>
      <c r="P170" s="3078"/>
      <c r="Q170" s="3078"/>
    </row>
    <row r="171" spans="1:216" ht="49.2" customHeight="1" x14ac:dyDescent="0.3">
      <c r="A171" s="3073" t="s">
        <v>238</v>
      </c>
      <c r="B171" s="3074">
        <v>10</v>
      </c>
      <c r="C171" s="3074" t="s">
        <v>148</v>
      </c>
      <c r="D171" s="3075" t="s">
        <v>203</v>
      </c>
      <c r="E171" s="3079">
        <v>96414711092</v>
      </c>
      <c r="F171" s="3076">
        <v>96414711092</v>
      </c>
      <c r="G171" s="3076">
        <v>96414711092</v>
      </c>
      <c r="H171" s="3076">
        <v>0</v>
      </c>
      <c r="I171" s="3077">
        <v>0</v>
      </c>
      <c r="K171" s="3078"/>
      <c r="N171" s="3078"/>
      <c r="O171" s="3078"/>
      <c r="P171" s="3078"/>
      <c r="Q171" s="3078"/>
    </row>
    <row r="172" spans="1:216" ht="82.5" customHeight="1" x14ac:dyDescent="0.3">
      <c r="A172" s="3073" t="s">
        <v>237</v>
      </c>
      <c r="B172" s="3074">
        <v>10</v>
      </c>
      <c r="C172" s="3074" t="s">
        <v>148</v>
      </c>
      <c r="D172" s="3075" t="s">
        <v>204</v>
      </c>
      <c r="E172" s="3079">
        <v>44822399836</v>
      </c>
      <c r="F172" s="3076">
        <v>44822399836</v>
      </c>
      <c r="G172" s="3076">
        <v>44822399836</v>
      </c>
      <c r="H172" s="3076">
        <v>0</v>
      </c>
      <c r="I172" s="3077">
        <v>0</v>
      </c>
      <c r="K172" s="3078"/>
      <c r="N172" s="3078"/>
      <c r="O172" s="3078"/>
      <c r="P172" s="3078"/>
      <c r="Q172" s="3078"/>
    </row>
    <row r="173" spans="1:216" ht="48.75" customHeight="1" x14ac:dyDescent="0.3">
      <c r="A173" s="3073" t="s">
        <v>236</v>
      </c>
      <c r="B173" s="3074">
        <v>10</v>
      </c>
      <c r="C173" s="3074" t="s">
        <v>148</v>
      </c>
      <c r="D173" s="3075" t="s">
        <v>205</v>
      </c>
      <c r="E173" s="3079">
        <v>19917325962</v>
      </c>
      <c r="F173" s="3076">
        <v>19917325962</v>
      </c>
      <c r="G173" s="3076">
        <v>19917325962</v>
      </c>
      <c r="H173" s="3076">
        <v>0</v>
      </c>
      <c r="I173" s="3077">
        <v>0</v>
      </c>
      <c r="K173" s="3078"/>
      <c r="N173" s="3078"/>
      <c r="O173" s="3078"/>
      <c r="P173" s="3078"/>
      <c r="Q173" s="3078"/>
    </row>
    <row r="174" spans="1:216" ht="61.2" customHeight="1" x14ac:dyDescent="0.3">
      <c r="A174" s="3073" t="s">
        <v>235</v>
      </c>
      <c r="B174" s="3074">
        <v>10</v>
      </c>
      <c r="C174" s="3074" t="s">
        <v>148</v>
      </c>
      <c r="D174" s="3075" t="s">
        <v>206</v>
      </c>
      <c r="E174" s="3079">
        <v>35168493659</v>
      </c>
      <c r="F174" s="3076">
        <v>35168493659</v>
      </c>
      <c r="G174" s="3076">
        <v>35168493659</v>
      </c>
      <c r="H174" s="3076">
        <v>0</v>
      </c>
      <c r="I174" s="3077">
        <v>0</v>
      </c>
      <c r="K174" s="3078"/>
      <c r="N174" s="3078"/>
      <c r="O174" s="3078"/>
      <c r="P174" s="3078"/>
      <c r="Q174" s="3078"/>
    </row>
    <row r="175" spans="1:216" ht="63" customHeight="1" x14ac:dyDescent="0.3">
      <c r="A175" s="3073" t="s">
        <v>234</v>
      </c>
      <c r="B175" s="3074">
        <v>10</v>
      </c>
      <c r="C175" s="3074" t="s">
        <v>148</v>
      </c>
      <c r="D175" s="3075" t="s">
        <v>207</v>
      </c>
      <c r="E175" s="3079">
        <v>23977095422</v>
      </c>
      <c r="F175" s="3076">
        <v>23977095422</v>
      </c>
      <c r="G175" s="3076">
        <v>23977095422</v>
      </c>
      <c r="H175" s="3076">
        <v>0</v>
      </c>
      <c r="I175" s="3077">
        <v>0</v>
      </c>
      <c r="K175" s="3078"/>
      <c r="N175" s="3078"/>
      <c r="O175" s="3078"/>
      <c r="P175" s="3078"/>
      <c r="Q175" s="3078"/>
    </row>
    <row r="176" spans="1:216" ht="36.6" customHeight="1" x14ac:dyDescent="0.3">
      <c r="A176" s="3073" t="s">
        <v>233</v>
      </c>
      <c r="B176" s="3074">
        <v>20</v>
      </c>
      <c r="C176" s="3074" t="s">
        <v>217</v>
      </c>
      <c r="D176" s="3075" t="s">
        <v>75</v>
      </c>
      <c r="E176" s="3079">
        <v>38046000000</v>
      </c>
      <c r="F176" s="3076">
        <v>0</v>
      </c>
      <c r="G176" s="3076">
        <v>0</v>
      </c>
      <c r="H176" s="3076">
        <v>0</v>
      </c>
      <c r="I176" s="3077">
        <v>0</v>
      </c>
      <c r="K176" s="3078"/>
    </row>
    <row r="177" spans="1:11" ht="64.2" customHeight="1" x14ac:dyDescent="0.3">
      <c r="A177" s="3073" t="s">
        <v>232</v>
      </c>
      <c r="B177" s="3074">
        <v>10</v>
      </c>
      <c r="C177" s="3074" t="s">
        <v>148</v>
      </c>
      <c r="D177" s="3075" t="s">
        <v>208</v>
      </c>
      <c r="E177" s="3079">
        <v>13016958191</v>
      </c>
      <c r="F177" s="3076">
        <v>13016958191</v>
      </c>
      <c r="G177" s="3076">
        <v>13016958191</v>
      </c>
      <c r="H177" s="3076">
        <v>0</v>
      </c>
      <c r="I177" s="3077">
        <v>0</v>
      </c>
      <c r="K177" s="3078"/>
    </row>
    <row r="178" spans="1:11" ht="13.5" customHeight="1" x14ac:dyDescent="0.3">
      <c r="A178" s="3068">
        <v>2404</v>
      </c>
      <c r="B178" s="3069"/>
      <c r="C178" s="3069"/>
      <c r="D178" s="3070" t="s">
        <v>157</v>
      </c>
      <c r="E178" s="3071">
        <f>+E179</f>
        <v>143833689253</v>
      </c>
      <c r="F178" s="3071">
        <f>+F179</f>
        <v>141951926003.10999</v>
      </c>
      <c r="G178" s="3071">
        <f>+G179</f>
        <v>135663254091.11</v>
      </c>
      <c r="H178" s="3071">
        <f>+H179</f>
        <v>88292763003.110001</v>
      </c>
      <c r="I178" s="3072">
        <f>+I179</f>
        <v>88292763003.110001</v>
      </c>
    </row>
    <row r="179" spans="1:11" ht="13.5" customHeight="1" x14ac:dyDescent="0.3">
      <c r="A179" s="3128" t="s">
        <v>231</v>
      </c>
      <c r="B179" s="3069"/>
      <c r="C179" s="3069"/>
      <c r="D179" s="3070" t="s">
        <v>73</v>
      </c>
      <c r="E179" s="3071">
        <f>SUM(E180:E181)</f>
        <v>143833689253</v>
      </c>
      <c r="F179" s="3071">
        <f>SUM(F180:F181)</f>
        <v>141951926003.10999</v>
      </c>
      <c r="G179" s="3071">
        <f>SUM(G180:G181)</f>
        <v>135663254091.11</v>
      </c>
      <c r="H179" s="3071">
        <f>SUM(H180:H181)</f>
        <v>88292763003.110001</v>
      </c>
      <c r="I179" s="3072">
        <f>SUM(I180:I181)</f>
        <v>88292763003.110001</v>
      </c>
    </row>
    <row r="180" spans="1:11" ht="47.25" customHeight="1" x14ac:dyDescent="0.3">
      <c r="A180" s="3073" t="s">
        <v>230</v>
      </c>
      <c r="B180" s="3074">
        <v>11</v>
      </c>
      <c r="C180" s="3074" t="s">
        <v>148</v>
      </c>
      <c r="D180" s="3075" t="s">
        <v>77</v>
      </c>
      <c r="E180" s="3076">
        <v>41383000000</v>
      </c>
      <c r="F180" s="3076">
        <v>41383000000</v>
      </c>
      <c r="G180" s="3076">
        <v>37118172784</v>
      </c>
      <c r="H180" s="3076">
        <v>0</v>
      </c>
      <c r="I180" s="3077">
        <v>0</v>
      </c>
    </row>
    <row r="181" spans="1:11" ht="45" customHeight="1" x14ac:dyDescent="0.3">
      <c r="A181" s="3073" t="s">
        <v>230</v>
      </c>
      <c r="B181" s="3074">
        <v>20</v>
      </c>
      <c r="C181" s="3074" t="s">
        <v>217</v>
      </c>
      <c r="D181" s="3075" t="s">
        <v>77</v>
      </c>
      <c r="E181" s="3076">
        <v>102450689253</v>
      </c>
      <c r="F181" s="3076">
        <v>100568926003.11</v>
      </c>
      <c r="G181" s="3076">
        <v>98545081307.110001</v>
      </c>
      <c r="H181" s="3079">
        <v>88292763003.110001</v>
      </c>
      <c r="I181" s="3081">
        <v>88292763003.110001</v>
      </c>
    </row>
    <row r="182" spans="1:11" ht="15.6" x14ac:dyDescent="0.3">
      <c r="A182" s="3068">
        <v>2405</v>
      </c>
      <c r="B182" s="3129"/>
      <c r="C182" s="3129"/>
      <c r="D182" s="3070" t="s">
        <v>158</v>
      </c>
      <c r="E182" s="3071">
        <f>+E183</f>
        <v>1872000000</v>
      </c>
      <c r="F182" s="3071">
        <f>+F183</f>
        <v>1720345638</v>
      </c>
      <c r="G182" s="3071">
        <f>+G183</f>
        <v>1644190956</v>
      </c>
      <c r="H182" s="3071">
        <f>+H183</f>
        <v>1425272011.02</v>
      </c>
      <c r="I182" s="3072">
        <f>+I183</f>
        <v>1425272011.02</v>
      </c>
    </row>
    <row r="183" spans="1:11" ht="16.5" customHeight="1" thickBot="1" x14ac:dyDescent="0.35">
      <c r="A183" s="3104" t="s">
        <v>229</v>
      </c>
      <c r="B183" s="3130"/>
      <c r="C183" s="3130"/>
      <c r="D183" s="3106" t="s">
        <v>73</v>
      </c>
      <c r="E183" s="3107">
        <f>+E194</f>
        <v>1872000000</v>
      </c>
      <c r="F183" s="3107">
        <f>+F194</f>
        <v>1720345638</v>
      </c>
      <c r="G183" s="3107">
        <f>+G194</f>
        <v>1644190956</v>
      </c>
      <c r="H183" s="3107">
        <f>+H194</f>
        <v>1425272011.02</v>
      </c>
      <c r="I183" s="3108">
        <f>+I194</f>
        <v>1425272011.02</v>
      </c>
    </row>
    <row r="184" spans="1:11" ht="6" customHeight="1" thickBot="1" x14ac:dyDescent="0.35">
      <c r="A184" s="3131"/>
      <c r="B184" s="3131"/>
      <c r="C184" s="3131"/>
      <c r="D184" s="3132"/>
      <c r="E184" s="3133"/>
      <c r="F184" s="3133"/>
      <c r="G184" s="3133"/>
      <c r="H184" s="3133"/>
      <c r="I184" s="3133"/>
    </row>
    <row r="185" spans="1:11" s="3039" customFormat="1" x14ac:dyDescent="0.3">
      <c r="A185" s="3748" t="s">
        <v>1</v>
      </c>
      <c r="B185" s="3749"/>
      <c r="C185" s="3749"/>
      <c r="D185" s="3749"/>
      <c r="E185" s="3749"/>
      <c r="F185" s="3749"/>
      <c r="G185" s="3749"/>
      <c r="H185" s="3749"/>
      <c r="I185" s="3750"/>
    </row>
    <row r="186" spans="1:11" s="3039" customFormat="1" ht="12" customHeight="1" x14ac:dyDescent="0.3">
      <c r="A186" s="3751" t="s">
        <v>95</v>
      </c>
      <c r="B186" s="3752"/>
      <c r="C186" s="3752"/>
      <c r="D186" s="3752"/>
      <c r="E186" s="3752"/>
      <c r="F186" s="3752"/>
      <c r="G186" s="3752"/>
      <c r="H186" s="3752"/>
      <c r="I186" s="3753"/>
    </row>
    <row r="187" spans="1:11" ht="1.5" hidden="1" customHeight="1" x14ac:dyDescent="0.3">
      <c r="A187" s="3040"/>
      <c r="I187" s="3041"/>
    </row>
    <row r="188" spans="1:11" ht="12" customHeight="1" x14ac:dyDescent="0.3">
      <c r="A188" s="3042" t="s">
        <v>0</v>
      </c>
      <c r="I188" s="3041"/>
    </row>
    <row r="189" spans="1:11" ht="2.25" hidden="1" customHeight="1" x14ac:dyDescent="0.3">
      <c r="A189" s="3040"/>
      <c r="I189" s="3043"/>
    </row>
    <row r="190" spans="1:11" ht="15.75" customHeight="1" thickBot="1" x14ac:dyDescent="0.35">
      <c r="A190" s="3040" t="s">
        <v>96</v>
      </c>
      <c r="D190" s="3037" t="s">
        <v>4</v>
      </c>
      <c r="F190" s="3038" t="str">
        <f>F129</f>
        <v>MES:</v>
      </c>
      <c r="G190" s="3038" t="str">
        <f>G7</f>
        <v>NOVIEMBRE</v>
      </c>
      <c r="H190" s="3038" t="str">
        <f>H163</f>
        <v xml:space="preserve">                                VIGENCIA FISCAL:      2018</v>
      </c>
      <c r="I190" s="3041"/>
    </row>
    <row r="191" spans="1:11" ht="3" hidden="1" customHeight="1" thickBot="1" x14ac:dyDescent="0.35">
      <c r="A191" s="3040"/>
      <c r="I191" s="3041"/>
    </row>
    <row r="192" spans="1:11" ht="15" customHeight="1" thickBot="1" x14ac:dyDescent="0.35">
      <c r="A192" s="3095"/>
      <c r="B192" s="3096"/>
      <c r="C192" s="3096"/>
      <c r="D192" s="3097"/>
      <c r="E192" s="3098"/>
      <c r="F192" s="3098"/>
      <c r="G192" s="3098"/>
      <c r="H192" s="3098"/>
      <c r="I192" s="3099"/>
    </row>
    <row r="193" spans="1:192" ht="27.75" customHeight="1" thickBot="1" x14ac:dyDescent="0.35">
      <c r="A193" s="3054" t="s">
        <v>228</v>
      </c>
      <c r="B193" s="3055" t="s">
        <v>227</v>
      </c>
      <c r="C193" s="3055" t="s">
        <v>226</v>
      </c>
      <c r="D193" s="3055" t="s">
        <v>225</v>
      </c>
      <c r="E193" s="3056" t="s">
        <v>224</v>
      </c>
      <c r="F193" s="3056" t="s">
        <v>101</v>
      </c>
      <c r="G193" s="3056" t="s">
        <v>102</v>
      </c>
      <c r="H193" s="3056" t="s">
        <v>103</v>
      </c>
      <c r="I193" s="3057" t="s">
        <v>195</v>
      </c>
    </row>
    <row r="194" spans="1:192" ht="29.4" customHeight="1" x14ac:dyDescent="0.3">
      <c r="A194" s="3073" t="s">
        <v>223</v>
      </c>
      <c r="B194" s="3074">
        <v>20</v>
      </c>
      <c r="C194" s="3074" t="s">
        <v>217</v>
      </c>
      <c r="D194" s="3134" t="s">
        <v>78</v>
      </c>
      <c r="E194" s="3076">
        <v>1872000000</v>
      </c>
      <c r="F194" s="3076">
        <v>1720345638</v>
      </c>
      <c r="G194" s="3076">
        <v>1644190956</v>
      </c>
      <c r="H194" s="3076">
        <v>1425272011.02</v>
      </c>
      <c r="I194" s="3077">
        <v>1425272011.02</v>
      </c>
    </row>
    <row r="195" spans="1:192" ht="29.25" customHeight="1" x14ac:dyDescent="0.3">
      <c r="A195" s="3068">
        <v>2499</v>
      </c>
      <c r="B195" s="3069"/>
      <c r="C195" s="3069"/>
      <c r="D195" s="3070" t="s">
        <v>159</v>
      </c>
      <c r="E195" s="3071">
        <f>+E196</f>
        <v>55498157998</v>
      </c>
      <c r="F195" s="3071">
        <f>+F196</f>
        <v>54465426417.059998</v>
      </c>
      <c r="G195" s="3071">
        <f>+G196</f>
        <v>53303114210.459999</v>
      </c>
      <c r="H195" s="3071">
        <f>+H196</f>
        <v>29596689536.099998</v>
      </c>
      <c r="I195" s="3072">
        <f>+I196</f>
        <v>29596689536.099998</v>
      </c>
    </row>
    <row r="196" spans="1:192" ht="16.5" customHeight="1" x14ac:dyDescent="0.3">
      <c r="A196" s="3128" t="s">
        <v>222</v>
      </c>
      <c r="B196" s="3069"/>
      <c r="C196" s="3069"/>
      <c r="D196" s="3070" t="s">
        <v>73</v>
      </c>
      <c r="E196" s="3071">
        <f>SUM(E197:E201)</f>
        <v>55498157998</v>
      </c>
      <c r="F196" s="3071">
        <f>SUM(F197:F201)</f>
        <v>54465426417.059998</v>
      </c>
      <c r="G196" s="3071">
        <f>SUM(G197:G201)</f>
        <v>53303114210.459999</v>
      </c>
      <c r="H196" s="3071">
        <f>SUM(H197:H201)</f>
        <v>29596689536.099998</v>
      </c>
      <c r="I196" s="3072">
        <f>SUM(I197:I201)</f>
        <v>29596689536.099998</v>
      </c>
    </row>
    <row r="197" spans="1:192" ht="30.75" customHeight="1" x14ac:dyDescent="0.3">
      <c r="A197" s="3073" t="s">
        <v>221</v>
      </c>
      <c r="B197" s="3074">
        <v>20</v>
      </c>
      <c r="C197" s="3074" t="s">
        <v>217</v>
      </c>
      <c r="D197" s="3075" t="s">
        <v>80</v>
      </c>
      <c r="E197" s="3076">
        <v>7072782774</v>
      </c>
      <c r="F197" s="3076">
        <v>7068563561</v>
      </c>
      <c r="G197" s="3076">
        <v>7023808769</v>
      </c>
      <c r="H197" s="3076">
        <v>5070160718</v>
      </c>
      <c r="I197" s="3077">
        <v>5070160718</v>
      </c>
    </row>
    <row r="198" spans="1:192" ht="33.75" customHeight="1" x14ac:dyDescent="0.3">
      <c r="A198" s="3073" t="s">
        <v>221</v>
      </c>
      <c r="B198" s="3074">
        <v>21</v>
      </c>
      <c r="C198" s="3074" t="s">
        <v>217</v>
      </c>
      <c r="D198" s="3075" t="s">
        <v>80</v>
      </c>
      <c r="E198" s="3076">
        <v>19800000000</v>
      </c>
      <c r="F198" s="3076">
        <v>19162207179</v>
      </c>
      <c r="G198" s="3076">
        <v>18938152684</v>
      </c>
      <c r="H198" s="3076">
        <v>1948829947</v>
      </c>
      <c r="I198" s="3077">
        <v>1948829947</v>
      </c>
      <c r="K198" s="3078"/>
    </row>
    <row r="199" spans="1:192" ht="47.4" customHeight="1" x14ac:dyDescent="0.3">
      <c r="A199" s="3073" t="s">
        <v>220</v>
      </c>
      <c r="B199" s="3074">
        <v>20</v>
      </c>
      <c r="C199" s="3074" t="s">
        <v>217</v>
      </c>
      <c r="D199" s="3075" t="s">
        <v>160</v>
      </c>
      <c r="E199" s="3076">
        <v>150000000</v>
      </c>
      <c r="F199" s="3076">
        <v>84453699</v>
      </c>
      <c r="G199" s="3076">
        <v>74600023</v>
      </c>
      <c r="H199" s="3076">
        <v>32480511</v>
      </c>
      <c r="I199" s="3077">
        <v>32480511</v>
      </c>
    </row>
    <row r="200" spans="1:192" ht="61.95" customHeight="1" x14ac:dyDescent="0.3">
      <c r="A200" s="3073" t="s">
        <v>219</v>
      </c>
      <c r="B200" s="3074">
        <v>21</v>
      </c>
      <c r="C200" s="3074" t="s">
        <v>217</v>
      </c>
      <c r="D200" s="3075" t="s">
        <v>79</v>
      </c>
      <c r="E200" s="3076">
        <v>3372038700</v>
      </c>
      <c r="F200" s="3076">
        <v>3350010412.0599999</v>
      </c>
      <c r="G200" s="3076">
        <v>3043836677.46</v>
      </c>
      <c r="H200" s="3076">
        <v>2680541283.0999999</v>
      </c>
      <c r="I200" s="3077">
        <v>2680541283.0999999</v>
      </c>
    </row>
    <row r="201" spans="1:192" ht="33.6" customHeight="1" thickBot="1" x14ac:dyDescent="0.35">
      <c r="A201" s="3073" t="s">
        <v>218</v>
      </c>
      <c r="B201" s="3074">
        <v>20</v>
      </c>
      <c r="C201" s="3074" t="s">
        <v>217</v>
      </c>
      <c r="D201" s="3075" t="s">
        <v>161</v>
      </c>
      <c r="E201" s="3076">
        <v>25103336524</v>
      </c>
      <c r="F201" s="3076">
        <v>24800191566</v>
      </c>
      <c r="G201" s="3076">
        <v>24222716057</v>
      </c>
      <c r="H201" s="3076">
        <v>19864677077</v>
      </c>
      <c r="I201" s="3077">
        <v>19864677077</v>
      </c>
    </row>
    <row r="202" spans="1:192" ht="15" customHeight="1" thickBot="1" x14ac:dyDescent="0.35">
      <c r="A202" s="3754" t="s">
        <v>162</v>
      </c>
      <c r="B202" s="3755"/>
      <c r="C202" s="3756"/>
      <c r="D202" s="3757"/>
      <c r="E202" s="3135">
        <f>+E144+E140+E11</f>
        <v>2157240643789</v>
      </c>
      <c r="F202" s="3135">
        <f>+F144+F140+F11</f>
        <v>1898994228654.0398</v>
      </c>
      <c r="G202" s="3135">
        <f>+G11+G140+G144</f>
        <v>1879274709606.2598</v>
      </c>
      <c r="H202" s="3135">
        <f>+H144+H140+H11</f>
        <v>676850310424.67004</v>
      </c>
      <c r="I202" s="3136">
        <f>+I144+I140+I11</f>
        <v>676200118124.67004</v>
      </c>
    </row>
    <row r="203" spans="1:192" ht="5.4" customHeight="1" x14ac:dyDescent="0.3">
      <c r="A203" s="3137"/>
      <c r="B203" s="3050"/>
      <c r="C203" s="3050"/>
      <c r="D203" s="3051"/>
      <c r="E203" s="3052"/>
      <c r="F203" s="3138"/>
      <c r="G203" s="3139"/>
      <c r="H203" s="3139"/>
      <c r="I203" s="3053"/>
    </row>
    <row r="204" spans="1:192" ht="5.4" hidden="1" customHeight="1" x14ac:dyDescent="0.3">
      <c r="A204" s="3140"/>
      <c r="B204" s="3141"/>
      <c r="C204" s="3141"/>
      <c r="D204" s="3142"/>
      <c r="E204" s="3143"/>
      <c r="F204" s="3144"/>
      <c r="G204" s="3145"/>
      <c r="H204" s="3145"/>
      <c r="I204" s="3146"/>
    </row>
    <row r="205" spans="1:192" ht="2.4" hidden="1" customHeight="1" x14ac:dyDescent="0.3">
      <c r="A205" s="3758" t="s">
        <v>386</v>
      </c>
      <c r="B205" s="3759"/>
      <c r="C205" s="3759"/>
      <c r="D205" s="3759"/>
      <c r="E205" s="3759"/>
      <c r="F205" s="3759"/>
      <c r="G205" s="3759"/>
      <c r="H205" s="3759"/>
      <c r="I205" s="3760"/>
      <c r="J205" s="3147"/>
      <c r="K205" s="3147"/>
      <c r="L205" s="3147"/>
      <c r="M205" s="3147"/>
      <c r="N205" s="3147"/>
      <c r="O205" s="3147"/>
      <c r="P205" s="3147"/>
      <c r="Q205" s="3147"/>
      <c r="R205" s="3147"/>
      <c r="S205" s="3147"/>
      <c r="T205" s="3147"/>
      <c r="U205" s="3147"/>
      <c r="V205" s="3147"/>
      <c r="W205" s="3147"/>
      <c r="X205" s="3147"/>
      <c r="Y205" s="3147"/>
      <c r="Z205" s="3147"/>
      <c r="AA205" s="3147"/>
      <c r="AB205" s="3147"/>
      <c r="AC205" s="3147"/>
      <c r="AD205" s="3147"/>
      <c r="AE205" s="3147"/>
      <c r="AF205" s="3147"/>
      <c r="AG205" s="3147"/>
      <c r="AH205" s="3147"/>
      <c r="AI205" s="3147"/>
      <c r="AJ205" s="3147"/>
      <c r="AK205" s="3147"/>
      <c r="AL205" s="3147"/>
      <c r="AM205" s="3147"/>
      <c r="AN205" s="3147"/>
      <c r="AO205" s="3147"/>
      <c r="AP205" s="3147"/>
      <c r="AQ205" s="3147"/>
      <c r="AR205" s="3147"/>
      <c r="AS205" s="3147"/>
      <c r="AT205" s="3147"/>
      <c r="AU205" s="3147"/>
      <c r="AV205" s="3147"/>
      <c r="AW205" s="3147"/>
      <c r="AX205" s="3147"/>
      <c r="AY205" s="3147"/>
      <c r="AZ205" s="3147"/>
      <c r="BA205" s="3147"/>
      <c r="BB205" s="3147"/>
      <c r="BC205" s="3147"/>
      <c r="BD205" s="3147"/>
      <c r="BE205" s="3147"/>
      <c r="BF205" s="3147"/>
      <c r="BG205" s="3147"/>
      <c r="BH205" s="3147"/>
      <c r="BI205" s="3147"/>
      <c r="BJ205" s="3147"/>
      <c r="BK205" s="3147"/>
      <c r="BL205" s="3147"/>
      <c r="BM205" s="3147"/>
      <c r="BN205" s="3147"/>
      <c r="BO205" s="3147"/>
      <c r="BP205" s="3147"/>
      <c r="BQ205" s="3147"/>
      <c r="BR205" s="3147"/>
      <c r="BS205" s="3147"/>
      <c r="BT205" s="3147"/>
      <c r="BU205" s="3147"/>
      <c r="BV205" s="3147"/>
      <c r="BW205" s="3147"/>
      <c r="BX205" s="3147"/>
      <c r="BY205" s="3147"/>
      <c r="BZ205" s="3147"/>
      <c r="CA205" s="3147"/>
      <c r="CB205" s="3147"/>
      <c r="CC205" s="3147"/>
      <c r="CD205" s="3147"/>
      <c r="CE205" s="3147"/>
      <c r="CF205" s="3147"/>
      <c r="CG205" s="3147"/>
      <c r="CH205" s="3147"/>
      <c r="CI205" s="3147"/>
      <c r="CJ205" s="3147"/>
      <c r="CK205" s="3147"/>
      <c r="CL205" s="3147"/>
      <c r="CM205" s="3147"/>
      <c r="CN205" s="3147"/>
      <c r="CO205" s="3147"/>
      <c r="CP205" s="3147"/>
      <c r="CQ205" s="3147"/>
      <c r="CR205" s="3147"/>
      <c r="CS205" s="3147"/>
      <c r="CT205" s="3147"/>
      <c r="CU205" s="3147"/>
      <c r="CV205" s="3147"/>
      <c r="CW205" s="3147"/>
      <c r="CX205" s="3147"/>
      <c r="CY205" s="3147"/>
      <c r="CZ205" s="3147"/>
      <c r="DA205" s="3147"/>
      <c r="DB205" s="3147"/>
      <c r="DC205" s="3147"/>
      <c r="DD205" s="3147"/>
      <c r="DE205" s="3147"/>
      <c r="DF205" s="3147"/>
      <c r="DG205" s="3147"/>
      <c r="DH205" s="3147"/>
      <c r="DI205" s="3147"/>
      <c r="DJ205" s="3147"/>
      <c r="DK205" s="3147"/>
      <c r="DL205" s="3147"/>
      <c r="DM205" s="3147"/>
      <c r="DN205" s="3147"/>
      <c r="DO205" s="3147"/>
      <c r="DP205" s="3147"/>
      <c r="DQ205" s="3147"/>
      <c r="DR205" s="3147"/>
      <c r="DS205" s="3147"/>
      <c r="DT205" s="3147"/>
      <c r="DU205" s="3147"/>
      <c r="DV205" s="3147"/>
      <c r="DW205" s="3147"/>
      <c r="DX205" s="3147"/>
      <c r="DY205" s="3147"/>
      <c r="DZ205" s="3147"/>
      <c r="EA205" s="3147"/>
      <c r="EB205" s="3147"/>
      <c r="EC205" s="3147"/>
      <c r="ED205" s="3147"/>
      <c r="EE205" s="3147"/>
      <c r="EF205" s="3147"/>
      <c r="EG205" s="3147"/>
      <c r="EH205" s="3147"/>
      <c r="EI205" s="3147"/>
      <c r="EJ205" s="3147"/>
      <c r="EK205" s="3147"/>
      <c r="EL205" s="3147"/>
      <c r="EM205" s="3147"/>
      <c r="EN205" s="3147"/>
      <c r="EO205" s="3147"/>
      <c r="EP205" s="3147"/>
      <c r="EQ205" s="3147"/>
      <c r="ER205" s="3147"/>
      <c r="ES205" s="3147"/>
      <c r="ET205" s="3147"/>
      <c r="EU205" s="3147"/>
      <c r="EV205" s="3147"/>
      <c r="EW205" s="3147"/>
      <c r="EX205" s="3147"/>
      <c r="EY205" s="3147"/>
      <c r="EZ205" s="3147"/>
      <c r="FA205" s="3147"/>
      <c r="FB205" s="3147"/>
      <c r="FC205" s="3147"/>
      <c r="FD205" s="3147"/>
      <c r="FE205" s="3147"/>
      <c r="FF205" s="3147"/>
      <c r="FG205" s="3147"/>
      <c r="FH205" s="3147"/>
      <c r="FI205" s="3147"/>
      <c r="FJ205" s="3147"/>
      <c r="FK205" s="3147"/>
      <c r="FL205" s="3147"/>
      <c r="FM205" s="3147"/>
      <c r="FN205" s="3147"/>
      <c r="FO205" s="3147"/>
      <c r="FP205" s="3147"/>
      <c r="FQ205" s="3147"/>
      <c r="FR205" s="3147"/>
      <c r="FS205" s="3147"/>
      <c r="FT205" s="3147"/>
      <c r="FU205" s="3147"/>
      <c r="FV205" s="3147"/>
      <c r="FW205" s="3147"/>
      <c r="FX205" s="3147"/>
      <c r="FY205" s="3147"/>
      <c r="FZ205" s="3147"/>
      <c r="GA205" s="3147"/>
      <c r="GB205" s="3147"/>
      <c r="GC205" s="3147"/>
      <c r="GD205" s="3147"/>
      <c r="GE205" s="3147"/>
      <c r="GF205" s="3147"/>
      <c r="GG205" s="3147"/>
      <c r="GH205" s="3147"/>
      <c r="GI205" s="3147"/>
      <c r="GJ205" s="3147"/>
    </row>
    <row r="206" spans="1:192" ht="18.600000000000001" customHeight="1" x14ac:dyDescent="0.3">
      <c r="A206" s="3758"/>
      <c r="B206" s="3759"/>
      <c r="C206" s="3759"/>
      <c r="D206" s="3759"/>
      <c r="E206" s="3759"/>
      <c r="F206" s="3759"/>
      <c r="G206" s="3759"/>
      <c r="H206" s="3759"/>
      <c r="I206" s="3760"/>
      <c r="J206" s="3147"/>
      <c r="K206" s="3147"/>
      <c r="L206" s="3147"/>
      <c r="M206" s="3147"/>
      <c r="N206" s="3147"/>
      <c r="O206" s="3147"/>
      <c r="P206" s="3147"/>
      <c r="Q206" s="3147"/>
      <c r="R206" s="3147"/>
      <c r="S206" s="3147"/>
      <c r="T206" s="3147"/>
      <c r="U206" s="3147"/>
      <c r="V206" s="3147"/>
      <c r="W206" s="3147"/>
      <c r="X206" s="3147"/>
      <c r="Y206" s="3147"/>
      <c r="Z206" s="3147"/>
      <c r="AA206" s="3147"/>
      <c r="AB206" s="3147"/>
      <c r="AC206" s="3147"/>
      <c r="AD206" s="3147"/>
      <c r="AE206" s="3147"/>
      <c r="AF206" s="3147"/>
      <c r="AG206" s="3147"/>
      <c r="AH206" s="3147"/>
      <c r="AI206" s="3147"/>
      <c r="AJ206" s="3147"/>
      <c r="AK206" s="3147"/>
      <c r="AL206" s="3147"/>
      <c r="AM206" s="3147"/>
      <c r="AN206" s="3147"/>
      <c r="AO206" s="3147"/>
      <c r="AP206" s="3147"/>
      <c r="AQ206" s="3147"/>
      <c r="AR206" s="3147"/>
      <c r="AS206" s="3147"/>
      <c r="AT206" s="3147"/>
      <c r="AU206" s="3147"/>
      <c r="AV206" s="3147"/>
      <c r="AW206" s="3147"/>
      <c r="AX206" s="3147"/>
      <c r="AY206" s="3147"/>
      <c r="AZ206" s="3147"/>
      <c r="BA206" s="3147"/>
      <c r="BB206" s="3147"/>
      <c r="BC206" s="3147"/>
      <c r="BD206" s="3147"/>
      <c r="BE206" s="3147"/>
      <c r="BF206" s="3147"/>
      <c r="BG206" s="3147"/>
      <c r="BH206" s="3147"/>
      <c r="BI206" s="3147"/>
      <c r="BJ206" s="3147"/>
      <c r="BK206" s="3147"/>
      <c r="BL206" s="3147"/>
      <c r="BM206" s="3147"/>
      <c r="BN206" s="3147"/>
      <c r="BO206" s="3147"/>
      <c r="BP206" s="3147"/>
      <c r="BQ206" s="3147"/>
      <c r="BR206" s="3147"/>
      <c r="BS206" s="3147"/>
      <c r="BT206" s="3147"/>
      <c r="BU206" s="3147"/>
      <c r="BV206" s="3147"/>
      <c r="BW206" s="3147"/>
      <c r="BX206" s="3147"/>
      <c r="BY206" s="3147"/>
      <c r="BZ206" s="3147"/>
      <c r="CA206" s="3147"/>
      <c r="CB206" s="3147"/>
      <c r="CC206" s="3147"/>
      <c r="CD206" s="3147"/>
      <c r="CE206" s="3147"/>
      <c r="CF206" s="3147"/>
      <c r="CG206" s="3147"/>
      <c r="CH206" s="3147"/>
      <c r="CI206" s="3147"/>
      <c r="CJ206" s="3147"/>
      <c r="CK206" s="3147"/>
      <c r="CL206" s="3147"/>
      <c r="CM206" s="3147"/>
      <c r="CN206" s="3147"/>
      <c r="CO206" s="3147"/>
      <c r="CP206" s="3147"/>
      <c r="CQ206" s="3147"/>
      <c r="CR206" s="3147"/>
      <c r="CS206" s="3147"/>
      <c r="CT206" s="3147"/>
      <c r="CU206" s="3147"/>
      <c r="CV206" s="3147"/>
      <c r="CW206" s="3147"/>
      <c r="CX206" s="3147"/>
      <c r="CY206" s="3147"/>
      <c r="CZ206" s="3147"/>
      <c r="DA206" s="3147"/>
      <c r="DB206" s="3147"/>
      <c r="DC206" s="3147"/>
      <c r="DD206" s="3147"/>
      <c r="DE206" s="3147"/>
      <c r="DF206" s="3147"/>
      <c r="DG206" s="3147"/>
      <c r="DH206" s="3147"/>
      <c r="DI206" s="3147"/>
      <c r="DJ206" s="3147"/>
      <c r="DK206" s="3147"/>
      <c r="DL206" s="3147"/>
      <c r="DM206" s="3147"/>
      <c r="DN206" s="3147"/>
      <c r="DO206" s="3147"/>
      <c r="DP206" s="3147"/>
      <c r="DQ206" s="3147"/>
      <c r="DR206" s="3147"/>
      <c r="DS206" s="3147"/>
      <c r="DT206" s="3147"/>
      <c r="DU206" s="3147"/>
      <c r="DV206" s="3147"/>
      <c r="DW206" s="3147"/>
      <c r="DX206" s="3147"/>
      <c r="DY206" s="3147"/>
      <c r="DZ206" s="3147"/>
      <c r="EA206" s="3147"/>
      <c r="EB206" s="3147"/>
      <c r="EC206" s="3147"/>
      <c r="ED206" s="3147"/>
      <c r="EE206" s="3147"/>
      <c r="EF206" s="3147"/>
      <c r="EG206" s="3147"/>
      <c r="EH206" s="3147"/>
      <c r="EI206" s="3147"/>
      <c r="EJ206" s="3147"/>
      <c r="EK206" s="3147"/>
      <c r="EL206" s="3147"/>
      <c r="EM206" s="3147"/>
      <c r="EN206" s="3147"/>
      <c r="EO206" s="3147"/>
      <c r="EP206" s="3147"/>
      <c r="EQ206" s="3147"/>
      <c r="ER206" s="3147"/>
      <c r="ES206" s="3147"/>
      <c r="ET206" s="3147"/>
      <c r="EU206" s="3147"/>
      <c r="EV206" s="3147"/>
      <c r="EW206" s="3147"/>
      <c r="EX206" s="3147"/>
      <c r="EY206" s="3147"/>
      <c r="EZ206" s="3147"/>
      <c r="FA206" s="3147"/>
      <c r="FB206" s="3147"/>
      <c r="FC206" s="3147"/>
      <c r="FD206" s="3147"/>
      <c r="FE206" s="3147"/>
      <c r="FF206" s="3147"/>
      <c r="FG206" s="3147"/>
      <c r="FH206" s="3147"/>
      <c r="FI206" s="3147"/>
      <c r="FJ206" s="3147"/>
      <c r="FK206" s="3147"/>
      <c r="FL206" s="3147"/>
      <c r="FM206" s="3147"/>
      <c r="FN206" s="3147"/>
      <c r="FO206" s="3147"/>
      <c r="FP206" s="3147"/>
      <c r="FQ206" s="3147"/>
      <c r="FR206" s="3147"/>
      <c r="FS206" s="3147"/>
      <c r="FT206" s="3147"/>
      <c r="FU206" s="3147"/>
      <c r="FV206" s="3147"/>
      <c r="FW206" s="3147"/>
      <c r="FX206" s="3147"/>
      <c r="FY206" s="3147"/>
      <c r="FZ206" s="3147"/>
      <c r="GA206" s="3147"/>
      <c r="GB206" s="3147"/>
      <c r="GC206" s="3147"/>
      <c r="GD206" s="3147"/>
      <c r="GE206" s="3147"/>
      <c r="GF206" s="3147"/>
      <c r="GG206" s="3147"/>
      <c r="GH206" s="3147"/>
      <c r="GI206" s="3147"/>
      <c r="GJ206" s="3147"/>
    </row>
    <row r="207" spans="1:192" ht="18.600000000000001" customHeight="1" x14ac:dyDescent="0.3">
      <c r="A207" s="3758"/>
      <c r="B207" s="3759"/>
      <c r="C207" s="3759"/>
      <c r="D207" s="3759"/>
      <c r="E207" s="3759"/>
      <c r="F207" s="3759"/>
      <c r="G207" s="3759"/>
      <c r="H207" s="3759"/>
      <c r="I207" s="3760"/>
      <c r="J207" s="3147"/>
      <c r="K207" s="3147"/>
      <c r="L207" s="3147"/>
      <c r="M207" s="3147"/>
      <c r="N207" s="3147"/>
      <c r="O207" s="3147"/>
      <c r="P207" s="3147"/>
      <c r="Q207" s="3147"/>
      <c r="R207" s="3147"/>
      <c r="S207" s="3147"/>
      <c r="T207" s="3147"/>
      <c r="U207" s="3147"/>
      <c r="V207" s="3147"/>
      <c r="W207" s="3147"/>
      <c r="X207" s="3147"/>
      <c r="Y207" s="3147"/>
      <c r="Z207" s="3147"/>
      <c r="AA207" s="3147"/>
      <c r="AB207" s="3147"/>
      <c r="AC207" s="3147"/>
      <c r="AD207" s="3147"/>
      <c r="AE207" s="3147"/>
      <c r="AF207" s="3147"/>
      <c r="AG207" s="3147"/>
      <c r="AH207" s="3147"/>
      <c r="AI207" s="3147"/>
      <c r="AJ207" s="3147"/>
      <c r="AK207" s="3147"/>
      <c r="AL207" s="3147"/>
      <c r="AM207" s="3147"/>
      <c r="AN207" s="3147"/>
      <c r="AO207" s="3147"/>
      <c r="AP207" s="3147"/>
      <c r="AQ207" s="3147"/>
      <c r="AR207" s="3147"/>
      <c r="AS207" s="3147"/>
      <c r="AT207" s="3147"/>
      <c r="AU207" s="3147"/>
      <c r="AV207" s="3147"/>
      <c r="AW207" s="3147"/>
      <c r="AX207" s="3147"/>
      <c r="AY207" s="3147"/>
      <c r="AZ207" s="3147"/>
      <c r="BA207" s="3147"/>
      <c r="BB207" s="3147"/>
      <c r="BC207" s="3147"/>
      <c r="BD207" s="3147"/>
      <c r="BE207" s="3147"/>
      <c r="BF207" s="3147"/>
      <c r="BG207" s="3147"/>
      <c r="BH207" s="3147"/>
      <c r="BI207" s="3147"/>
      <c r="BJ207" s="3147"/>
      <c r="BK207" s="3147"/>
      <c r="BL207" s="3147"/>
      <c r="BM207" s="3147"/>
      <c r="BN207" s="3147"/>
      <c r="BO207" s="3147"/>
      <c r="BP207" s="3147"/>
      <c r="BQ207" s="3147"/>
      <c r="BR207" s="3147"/>
      <c r="BS207" s="3147"/>
      <c r="BT207" s="3147"/>
      <c r="BU207" s="3147"/>
      <c r="BV207" s="3147"/>
      <c r="BW207" s="3147"/>
      <c r="BX207" s="3147"/>
      <c r="BY207" s="3147"/>
      <c r="BZ207" s="3147"/>
      <c r="CA207" s="3147"/>
      <c r="CB207" s="3147"/>
      <c r="CC207" s="3147"/>
      <c r="CD207" s="3147"/>
      <c r="CE207" s="3147"/>
      <c r="CF207" s="3147"/>
      <c r="CG207" s="3147"/>
      <c r="CH207" s="3147"/>
      <c r="CI207" s="3147"/>
      <c r="CJ207" s="3147"/>
      <c r="CK207" s="3147"/>
      <c r="CL207" s="3147"/>
      <c r="CM207" s="3147"/>
      <c r="CN207" s="3147"/>
      <c r="CO207" s="3147"/>
      <c r="CP207" s="3147"/>
      <c r="CQ207" s="3147"/>
      <c r="CR207" s="3147"/>
      <c r="CS207" s="3147"/>
      <c r="CT207" s="3147"/>
      <c r="CU207" s="3147"/>
      <c r="CV207" s="3147"/>
      <c r="CW207" s="3147"/>
      <c r="CX207" s="3147"/>
      <c r="CY207" s="3147"/>
      <c r="CZ207" s="3147"/>
      <c r="DA207" s="3147"/>
      <c r="DB207" s="3147"/>
      <c r="DC207" s="3147"/>
      <c r="DD207" s="3147"/>
      <c r="DE207" s="3147"/>
      <c r="DF207" s="3147"/>
      <c r="DG207" s="3147"/>
      <c r="DH207" s="3147"/>
      <c r="DI207" s="3147"/>
      <c r="DJ207" s="3147"/>
      <c r="DK207" s="3147"/>
      <c r="DL207" s="3147"/>
      <c r="DM207" s="3147"/>
      <c r="DN207" s="3147"/>
      <c r="DO207" s="3147"/>
      <c r="DP207" s="3147"/>
      <c r="DQ207" s="3147"/>
      <c r="DR207" s="3147"/>
      <c r="DS207" s="3147"/>
      <c r="DT207" s="3147"/>
      <c r="DU207" s="3147"/>
      <c r="DV207" s="3147"/>
      <c r="DW207" s="3147"/>
      <c r="DX207" s="3147"/>
      <c r="DY207" s="3147"/>
      <c r="DZ207" s="3147"/>
      <c r="EA207" s="3147"/>
      <c r="EB207" s="3147"/>
      <c r="EC207" s="3147"/>
      <c r="ED207" s="3147"/>
      <c r="EE207" s="3147"/>
      <c r="EF207" s="3147"/>
      <c r="EG207" s="3147"/>
      <c r="EH207" s="3147"/>
      <c r="EI207" s="3147"/>
      <c r="EJ207" s="3147"/>
      <c r="EK207" s="3147"/>
      <c r="EL207" s="3147"/>
      <c r="EM207" s="3147"/>
      <c r="EN207" s="3147"/>
      <c r="EO207" s="3147"/>
      <c r="EP207" s="3147"/>
      <c r="EQ207" s="3147"/>
      <c r="ER207" s="3147"/>
      <c r="ES207" s="3147"/>
      <c r="ET207" s="3147"/>
      <c r="EU207" s="3147"/>
      <c r="EV207" s="3147"/>
      <c r="EW207" s="3147"/>
      <c r="EX207" s="3147"/>
      <c r="EY207" s="3147"/>
      <c r="EZ207" s="3147"/>
      <c r="FA207" s="3147"/>
      <c r="FB207" s="3147"/>
      <c r="FC207" s="3147"/>
      <c r="FD207" s="3147"/>
      <c r="FE207" s="3147"/>
      <c r="FF207" s="3147"/>
      <c r="FG207" s="3147"/>
      <c r="FH207" s="3147"/>
      <c r="FI207" s="3147"/>
      <c r="FJ207" s="3147"/>
      <c r="FK207" s="3147"/>
      <c r="FL207" s="3147"/>
      <c r="FM207" s="3147"/>
      <c r="FN207" s="3147"/>
      <c r="FO207" s="3147"/>
      <c r="FP207" s="3147"/>
      <c r="FQ207" s="3147"/>
      <c r="FR207" s="3147"/>
      <c r="FS207" s="3147"/>
      <c r="FT207" s="3147"/>
      <c r="FU207" s="3147"/>
      <c r="FV207" s="3147"/>
      <c r="FW207" s="3147"/>
      <c r="FX207" s="3147"/>
      <c r="FY207" s="3147"/>
      <c r="FZ207" s="3147"/>
      <c r="GA207" s="3147"/>
      <c r="GB207" s="3147"/>
      <c r="GC207" s="3147"/>
      <c r="GD207" s="3147"/>
      <c r="GE207" s="3147"/>
      <c r="GF207" s="3147"/>
      <c r="GG207" s="3147"/>
      <c r="GH207" s="3147"/>
      <c r="GI207" s="3147"/>
      <c r="GJ207" s="3147"/>
    </row>
    <row r="208" spans="1:192" ht="26.4" customHeight="1" x14ac:dyDescent="0.3">
      <c r="A208" s="3758"/>
      <c r="B208" s="3759"/>
      <c r="C208" s="3759"/>
      <c r="D208" s="3759"/>
      <c r="E208" s="3759"/>
      <c r="F208" s="3759"/>
      <c r="G208" s="3759"/>
      <c r="H208" s="3759"/>
      <c r="I208" s="3760"/>
      <c r="J208" s="3147"/>
      <c r="K208" s="3147"/>
      <c r="L208" s="3147"/>
      <c r="M208" s="3147"/>
      <c r="N208" s="3147"/>
      <c r="O208" s="3147"/>
      <c r="P208" s="3147"/>
      <c r="Q208" s="3147"/>
      <c r="R208" s="3147"/>
      <c r="S208" s="3147"/>
      <c r="T208" s="3147"/>
      <c r="U208" s="3147"/>
      <c r="V208" s="3147"/>
      <c r="W208" s="3147"/>
      <c r="X208" s="3147"/>
      <c r="Y208" s="3147"/>
      <c r="Z208" s="3147"/>
      <c r="AA208" s="3147"/>
      <c r="AB208" s="3147"/>
      <c r="AC208" s="3147"/>
      <c r="AD208" s="3147"/>
      <c r="AE208" s="3147"/>
      <c r="AF208" s="3147"/>
      <c r="AG208" s="3147"/>
      <c r="AH208" s="3147"/>
      <c r="AI208" s="3147"/>
      <c r="AJ208" s="3147"/>
      <c r="AK208" s="3147"/>
      <c r="AL208" s="3147"/>
      <c r="AM208" s="3147"/>
      <c r="AN208" s="3147"/>
      <c r="AO208" s="3147"/>
      <c r="AP208" s="3147"/>
      <c r="AQ208" s="3147"/>
      <c r="AR208" s="3147"/>
      <c r="AS208" s="3147"/>
      <c r="AT208" s="3147"/>
      <c r="AU208" s="3147"/>
      <c r="AV208" s="3147"/>
      <c r="AW208" s="3147"/>
      <c r="AX208" s="3147"/>
      <c r="AY208" s="3147"/>
      <c r="AZ208" s="3147"/>
      <c r="BA208" s="3147"/>
      <c r="BB208" s="3147"/>
      <c r="BC208" s="3147"/>
      <c r="BD208" s="3147"/>
      <c r="BE208" s="3147"/>
      <c r="BF208" s="3147"/>
      <c r="BG208" s="3147"/>
      <c r="BH208" s="3147"/>
      <c r="BI208" s="3147"/>
      <c r="BJ208" s="3147"/>
      <c r="BK208" s="3147"/>
      <c r="BL208" s="3147"/>
      <c r="BM208" s="3147"/>
      <c r="BN208" s="3147"/>
      <c r="BO208" s="3147"/>
      <c r="BP208" s="3147"/>
      <c r="BQ208" s="3147"/>
      <c r="BR208" s="3147"/>
      <c r="BS208" s="3147"/>
      <c r="BT208" s="3147"/>
      <c r="BU208" s="3147"/>
      <c r="BV208" s="3147"/>
      <c r="BW208" s="3147"/>
      <c r="BX208" s="3147"/>
      <c r="BY208" s="3147"/>
      <c r="BZ208" s="3147"/>
      <c r="CA208" s="3147"/>
      <c r="CB208" s="3147"/>
      <c r="CC208" s="3147"/>
      <c r="CD208" s="3147"/>
      <c r="CE208" s="3147"/>
      <c r="CF208" s="3147"/>
      <c r="CG208" s="3147"/>
      <c r="CH208" s="3147"/>
      <c r="CI208" s="3147"/>
      <c r="CJ208" s="3147"/>
      <c r="CK208" s="3147"/>
      <c r="CL208" s="3147"/>
      <c r="CM208" s="3147"/>
      <c r="CN208" s="3147"/>
      <c r="CO208" s="3147"/>
      <c r="CP208" s="3147"/>
      <c r="CQ208" s="3147"/>
      <c r="CR208" s="3147"/>
      <c r="CS208" s="3147"/>
      <c r="CT208" s="3147"/>
      <c r="CU208" s="3147"/>
      <c r="CV208" s="3147"/>
      <c r="CW208" s="3147"/>
      <c r="CX208" s="3147"/>
      <c r="CY208" s="3147"/>
      <c r="CZ208" s="3147"/>
      <c r="DA208" s="3147"/>
      <c r="DB208" s="3147"/>
      <c r="DC208" s="3147"/>
      <c r="DD208" s="3147"/>
      <c r="DE208" s="3147"/>
      <c r="DF208" s="3147"/>
      <c r="DG208" s="3147"/>
      <c r="DH208" s="3147"/>
      <c r="DI208" s="3147"/>
      <c r="DJ208" s="3147"/>
      <c r="DK208" s="3147"/>
      <c r="DL208" s="3147"/>
      <c r="DM208" s="3147"/>
      <c r="DN208" s="3147"/>
      <c r="DO208" s="3147"/>
      <c r="DP208" s="3147"/>
      <c r="DQ208" s="3147"/>
      <c r="DR208" s="3147"/>
      <c r="DS208" s="3147"/>
      <c r="DT208" s="3147"/>
      <c r="DU208" s="3147"/>
      <c r="DV208" s="3147"/>
      <c r="DW208" s="3147"/>
      <c r="DX208" s="3147"/>
      <c r="DY208" s="3147"/>
      <c r="DZ208" s="3147"/>
      <c r="EA208" s="3147"/>
      <c r="EB208" s="3147"/>
      <c r="EC208" s="3147"/>
      <c r="ED208" s="3147"/>
      <c r="EE208" s="3147"/>
      <c r="EF208" s="3147"/>
      <c r="EG208" s="3147"/>
      <c r="EH208" s="3147"/>
      <c r="EI208" s="3147"/>
      <c r="EJ208" s="3147"/>
      <c r="EK208" s="3147"/>
      <c r="EL208" s="3147"/>
      <c r="EM208" s="3147"/>
      <c r="EN208" s="3147"/>
      <c r="EO208" s="3147"/>
      <c r="EP208" s="3147"/>
      <c r="EQ208" s="3147"/>
      <c r="ER208" s="3147"/>
      <c r="ES208" s="3147"/>
      <c r="ET208" s="3147"/>
      <c r="EU208" s="3147"/>
      <c r="EV208" s="3147"/>
      <c r="EW208" s="3147"/>
      <c r="EX208" s="3147"/>
      <c r="EY208" s="3147"/>
      <c r="EZ208" s="3147"/>
      <c r="FA208" s="3147"/>
      <c r="FB208" s="3147"/>
      <c r="FC208" s="3147"/>
      <c r="FD208" s="3147"/>
      <c r="FE208" s="3147"/>
      <c r="FF208" s="3147"/>
      <c r="FG208" s="3147"/>
      <c r="FH208" s="3147"/>
      <c r="FI208" s="3147"/>
      <c r="FJ208" s="3147"/>
      <c r="FK208" s="3147"/>
      <c r="FL208" s="3147"/>
      <c r="FM208" s="3147"/>
      <c r="FN208" s="3147"/>
      <c r="FO208" s="3147"/>
      <c r="FP208" s="3147"/>
      <c r="FQ208" s="3147"/>
      <c r="FR208" s="3147"/>
      <c r="FS208" s="3147"/>
      <c r="FT208" s="3147"/>
      <c r="FU208" s="3147"/>
      <c r="FV208" s="3147"/>
      <c r="FW208" s="3147"/>
      <c r="FX208" s="3147"/>
      <c r="FY208" s="3147"/>
      <c r="FZ208" s="3147"/>
      <c r="GA208" s="3147"/>
      <c r="GB208" s="3147"/>
      <c r="GC208" s="3147"/>
      <c r="GD208" s="3147"/>
      <c r="GE208" s="3147"/>
      <c r="GF208" s="3147"/>
      <c r="GG208" s="3147"/>
      <c r="GH208" s="3147"/>
      <c r="GI208" s="3147"/>
      <c r="GJ208" s="3147"/>
    </row>
    <row r="209" spans="1:192" ht="18.600000000000001" customHeight="1" x14ac:dyDescent="0.3">
      <c r="A209" s="3148" t="s">
        <v>364</v>
      </c>
      <c r="B209" s="3149"/>
      <c r="C209" s="3149"/>
      <c r="D209" s="3150"/>
      <c r="E209" s="3151"/>
      <c r="F209" s="3151"/>
      <c r="G209" s="3151"/>
      <c r="H209" s="3151"/>
      <c r="I209" s="3152"/>
      <c r="J209" s="3147"/>
      <c r="K209" s="3147"/>
      <c r="L209" s="3147"/>
      <c r="M209" s="3147"/>
      <c r="N209" s="3147"/>
      <c r="O209" s="3147"/>
      <c r="P209" s="3147"/>
      <c r="Q209" s="3147"/>
      <c r="R209" s="3147"/>
      <c r="S209" s="3147"/>
      <c r="T209" s="3147"/>
      <c r="U209" s="3147"/>
      <c r="V209" s="3147"/>
      <c r="W209" s="3147"/>
      <c r="X209" s="3147"/>
      <c r="Y209" s="3147"/>
      <c r="Z209" s="3147"/>
      <c r="AA209" s="3147"/>
      <c r="AB209" s="3147"/>
      <c r="AC209" s="3147"/>
      <c r="AD209" s="3147"/>
      <c r="AE209" s="3147"/>
      <c r="AF209" s="3147"/>
      <c r="AG209" s="3147"/>
      <c r="AH209" s="3147"/>
      <c r="AI209" s="3147"/>
      <c r="AJ209" s="3147"/>
      <c r="AK209" s="3147"/>
      <c r="AL209" s="3147"/>
      <c r="AM209" s="3147"/>
      <c r="AN209" s="3147"/>
      <c r="AO209" s="3147"/>
      <c r="AP209" s="3147"/>
      <c r="AQ209" s="3147"/>
      <c r="AR209" s="3147"/>
      <c r="AS209" s="3147"/>
      <c r="AT209" s="3147"/>
      <c r="AU209" s="3147"/>
      <c r="AV209" s="3147"/>
      <c r="AW209" s="3147"/>
      <c r="AX209" s="3147"/>
      <c r="AY209" s="3147"/>
      <c r="AZ209" s="3147"/>
      <c r="BA209" s="3147"/>
      <c r="BB209" s="3147"/>
      <c r="BC209" s="3147"/>
      <c r="BD209" s="3147"/>
      <c r="BE209" s="3147"/>
      <c r="BF209" s="3147"/>
      <c r="BG209" s="3147"/>
      <c r="BH209" s="3147"/>
      <c r="BI209" s="3147"/>
      <c r="BJ209" s="3147"/>
      <c r="BK209" s="3147"/>
      <c r="BL209" s="3147"/>
      <c r="BM209" s="3147"/>
      <c r="BN209" s="3147"/>
      <c r="BO209" s="3147"/>
      <c r="BP209" s="3147"/>
      <c r="BQ209" s="3147"/>
      <c r="BR209" s="3147"/>
      <c r="BS209" s="3147"/>
      <c r="BT209" s="3147"/>
      <c r="BU209" s="3147"/>
      <c r="BV209" s="3147"/>
      <c r="BW209" s="3147"/>
      <c r="BX209" s="3147"/>
      <c r="BY209" s="3147"/>
      <c r="BZ209" s="3147"/>
      <c r="CA209" s="3147"/>
      <c r="CB209" s="3147"/>
      <c r="CC209" s="3147"/>
      <c r="CD209" s="3147"/>
      <c r="CE209" s="3147"/>
      <c r="CF209" s="3147"/>
      <c r="CG209" s="3147"/>
      <c r="CH209" s="3147"/>
      <c r="CI209" s="3147"/>
      <c r="CJ209" s="3147"/>
      <c r="CK209" s="3147"/>
      <c r="CL209" s="3147"/>
      <c r="CM209" s="3147"/>
      <c r="CN209" s="3147"/>
      <c r="CO209" s="3147"/>
      <c r="CP209" s="3147"/>
      <c r="CQ209" s="3147"/>
      <c r="CR209" s="3147"/>
      <c r="CS209" s="3147"/>
      <c r="CT209" s="3147"/>
      <c r="CU209" s="3147"/>
      <c r="CV209" s="3147"/>
      <c r="CW209" s="3147"/>
      <c r="CX209" s="3147"/>
      <c r="CY209" s="3147"/>
      <c r="CZ209" s="3147"/>
      <c r="DA209" s="3147"/>
      <c r="DB209" s="3147"/>
      <c r="DC209" s="3147"/>
      <c r="DD209" s="3147"/>
      <c r="DE209" s="3147"/>
      <c r="DF209" s="3147"/>
      <c r="DG209" s="3147"/>
      <c r="DH209" s="3147"/>
      <c r="DI209" s="3147"/>
      <c r="DJ209" s="3147"/>
      <c r="DK209" s="3147"/>
      <c r="DL209" s="3147"/>
      <c r="DM209" s="3147"/>
      <c r="DN209" s="3147"/>
      <c r="DO209" s="3147"/>
      <c r="DP209" s="3147"/>
      <c r="DQ209" s="3147"/>
      <c r="DR209" s="3147"/>
      <c r="DS209" s="3147"/>
      <c r="DT209" s="3147"/>
      <c r="DU209" s="3147"/>
      <c r="DV209" s="3147"/>
      <c r="DW209" s="3147"/>
      <c r="DX209" s="3147"/>
      <c r="DY209" s="3147"/>
      <c r="DZ209" s="3147"/>
      <c r="EA209" s="3147"/>
      <c r="EB209" s="3147"/>
      <c r="EC209" s="3147"/>
      <c r="ED209" s="3147"/>
      <c r="EE209" s="3147"/>
      <c r="EF209" s="3147"/>
      <c r="EG209" s="3147"/>
      <c r="EH209" s="3147"/>
      <c r="EI209" s="3147"/>
      <c r="EJ209" s="3147"/>
      <c r="EK209" s="3147"/>
      <c r="EL209" s="3147"/>
      <c r="EM209" s="3147"/>
      <c r="EN209" s="3147"/>
      <c r="EO209" s="3147"/>
      <c r="EP209" s="3147"/>
      <c r="EQ209" s="3147"/>
      <c r="ER209" s="3147"/>
      <c r="ES209" s="3147"/>
      <c r="ET209" s="3147"/>
      <c r="EU209" s="3147"/>
      <c r="EV209" s="3147"/>
      <c r="EW209" s="3147"/>
      <c r="EX209" s="3147"/>
      <c r="EY209" s="3147"/>
      <c r="EZ209" s="3147"/>
      <c r="FA209" s="3147"/>
      <c r="FB209" s="3147"/>
      <c r="FC209" s="3147"/>
      <c r="FD209" s="3147"/>
      <c r="FE209" s="3147"/>
      <c r="FF209" s="3147"/>
      <c r="FG209" s="3147"/>
      <c r="FH209" s="3147"/>
      <c r="FI209" s="3147"/>
      <c r="FJ209" s="3147"/>
      <c r="FK209" s="3147"/>
      <c r="FL209" s="3147"/>
      <c r="FM209" s="3147"/>
      <c r="FN209" s="3147"/>
      <c r="FO209" s="3147"/>
      <c r="FP209" s="3147"/>
      <c r="FQ209" s="3147"/>
      <c r="FR209" s="3147"/>
      <c r="FS209" s="3147"/>
      <c r="FT209" s="3147"/>
      <c r="FU209" s="3147"/>
      <c r="FV209" s="3147"/>
      <c r="FW209" s="3147"/>
      <c r="FX209" s="3147"/>
      <c r="FY209" s="3147"/>
      <c r="FZ209" s="3147"/>
      <c r="GA209" s="3147"/>
      <c r="GB209" s="3147"/>
      <c r="GC209" s="3147"/>
      <c r="GD209" s="3147"/>
      <c r="GE209" s="3147"/>
      <c r="GF209" s="3147"/>
      <c r="GG209" s="3147"/>
      <c r="GH209" s="3147"/>
      <c r="GI209" s="3147"/>
      <c r="GJ209" s="3147"/>
    </row>
    <row r="210" spans="1:192" ht="18.600000000000001" customHeight="1" x14ac:dyDescent="0.3">
      <c r="A210" s="3148" t="s">
        <v>375</v>
      </c>
      <c r="B210" s="3149"/>
      <c r="C210" s="3149"/>
      <c r="D210" s="3150"/>
      <c r="E210" s="3151"/>
      <c r="F210" s="3151"/>
      <c r="G210" s="3151"/>
      <c r="H210" s="3151"/>
      <c r="I210" s="3152"/>
      <c r="J210" s="3147"/>
      <c r="K210" s="3147"/>
      <c r="L210" s="3147"/>
      <c r="M210" s="3147"/>
      <c r="N210" s="3147"/>
      <c r="O210" s="3147"/>
      <c r="P210" s="3147"/>
      <c r="Q210" s="3147"/>
      <c r="R210" s="3147"/>
      <c r="S210" s="3147"/>
      <c r="T210" s="3147"/>
      <c r="U210" s="3147"/>
      <c r="V210" s="3147"/>
      <c r="W210" s="3147"/>
      <c r="X210" s="3147"/>
      <c r="Y210" s="3147"/>
      <c r="Z210" s="3147"/>
      <c r="AA210" s="3147"/>
      <c r="AB210" s="3147"/>
      <c r="AC210" s="3147"/>
      <c r="AD210" s="3147"/>
      <c r="AE210" s="3147"/>
      <c r="AF210" s="3147"/>
      <c r="AG210" s="3147"/>
      <c r="AH210" s="3147"/>
      <c r="AI210" s="3147"/>
      <c r="AJ210" s="3147"/>
      <c r="AK210" s="3147"/>
      <c r="AL210" s="3147"/>
      <c r="AM210" s="3147"/>
      <c r="AN210" s="3147"/>
      <c r="AO210" s="3147"/>
      <c r="AP210" s="3147"/>
      <c r="AQ210" s="3147"/>
      <c r="AR210" s="3147"/>
      <c r="AS210" s="3147"/>
      <c r="AT210" s="3147"/>
      <c r="AU210" s="3147"/>
      <c r="AV210" s="3147"/>
      <c r="AW210" s="3147"/>
      <c r="AX210" s="3147"/>
      <c r="AY210" s="3147"/>
      <c r="AZ210" s="3147"/>
      <c r="BA210" s="3147"/>
      <c r="BB210" s="3147"/>
      <c r="BC210" s="3147"/>
      <c r="BD210" s="3147"/>
      <c r="BE210" s="3147"/>
      <c r="BF210" s="3147"/>
      <c r="BG210" s="3147"/>
      <c r="BH210" s="3147"/>
      <c r="BI210" s="3147"/>
      <c r="BJ210" s="3147"/>
      <c r="BK210" s="3147"/>
      <c r="BL210" s="3147"/>
      <c r="BM210" s="3147"/>
      <c r="BN210" s="3147"/>
      <c r="BO210" s="3147"/>
      <c r="BP210" s="3147"/>
      <c r="BQ210" s="3147"/>
      <c r="BR210" s="3147"/>
      <c r="BS210" s="3147"/>
      <c r="BT210" s="3147"/>
      <c r="BU210" s="3147"/>
      <c r="BV210" s="3147"/>
      <c r="BW210" s="3147"/>
      <c r="BX210" s="3147"/>
      <c r="BY210" s="3147"/>
      <c r="BZ210" s="3147"/>
      <c r="CA210" s="3147"/>
      <c r="CB210" s="3147"/>
      <c r="CC210" s="3147"/>
      <c r="CD210" s="3147"/>
      <c r="CE210" s="3147"/>
      <c r="CF210" s="3147"/>
      <c r="CG210" s="3147"/>
      <c r="CH210" s="3147"/>
      <c r="CI210" s="3147"/>
      <c r="CJ210" s="3147"/>
      <c r="CK210" s="3147"/>
      <c r="CL210" s="3147"/>
      <c r="CM210" s="3147"/>
      <c r="CN210" s="3147"/>
      <c r="CO210" s="3147"/>
      <c r="CP210" s="3147"/>
      <c r="CQ210" s="3147"/>
      <c r="CR210" s="3147"/>
      <c r="CS210" s="3147"/>
      <c r="CT210" s="3147"/>
      <c r="CU210" s="3147"/>
      <c r="CV210" s="3147"/>
      <c r="CW210" s="3147"/>
      <c r="CX210" s="3147"/>
      <c r="CY210" s="3147"/>
      <c r="CZ210" s="3147"/>
      <c r="DA210" s="3147"/>
      <c r="DB210" s="3147"/>
      <c r="DC210" s="3147"/>
      <c r="DD210" s="3147"/>
      <c r="DE210" s="3147"/>
      <c r="DF210" s="3147"/>
      <c r="DG210" s="3147"/>
      <c r="DH210" s="3147"/>
      <c r="DI210" s="3147"/>
      <c r="DJ210" s="3147"/>
      <c r="DK210" s="3147"/>
      <c r="DL210" s="3147"/>
      <c r="DM210" s="3147"/>
      <c r="DN210" s="3147"/>
      <c r="DO210" s="3147"/>
      <c r="DP210" s="3147"/>
      <c r="DQ210" s="3147"/>
      <c r="DR210" s="3147"/>
      <c r="DS210" s="3147"/>
      <c r="DT210" s="3147"/>
      <c r="DU210" s="3147"/>
      <c r="DV210" s="3147"/>
      <c r="DW210" s="3147"/>
      <c r="DX210" s="3147"/>
      <c r="DY210" s="3147"/>
      <c r="DZ210" s="3147"/>
      <c r="EA210" s="3147"/>
      <c r="EB210" s="3147"/>
      <c r="EC210" s="3147"/>
      <c r="ED210" s="3147"/>
      <c r="EE210" s="3147"/>
      <c r="EF210" s="3147"/>
      <c r="EG210" s="3147"/>
      <c r="EH210" s="3147"/>
      <c r="EI210" s="3147"/>
      <c r="EJ210" s="3147"/>
      <c r="EK210" s="3147"/>
      <c r="EL210" s="3147"/>
      <c r="EM210" s="3147"/>
      <c r="EN210" s="3147"/>
      <c r="EO210" s="3147"/>
      <c r="EP210" s="3147"/>
      <c r="EQ210" s="3147"/>
      <c r="ER210" s="3147"/>
      <c r="ES210" s="3147"/>
      <c r="ET210" s="3147"/>
      <c r="EU210" s="3147"/>
      <c r="EV210" s="3147"/>
      <c r="EW210" s="3147"/>
      <c r="EX210" s="3147"/>
      <c r="EY210" s="3147"/>
      <c r="EZ210" s="3147"/>
      <c r="FA210" s="3147"/>
      <c r="FB210" s="3147"/>
      <c r="FC210" s="3147"/>
      <c r="FD210" s="3147"/>
      <c r="FE210" s="3147"/>
      <c r="FF210" s="3147"/>
      <c r="FG210" s="3147"/>
      <c r="FH210" s="3147"/>
      <c r="FI210" s="3147"/>
      <c r="FJ210" s="3147"/>
      <c r="FK210" s="3147"/>
      <c r="FL210" s="3147"/>
      <c r="FM210" s="3147"/>
      <c r="FN210" s="3147"/>
      <c r="FO210" s="3147"/>
      <c r="FP210" s="3147"/>
      <c r="FQ210" s="3147"/>
      <c r="FR210" s="3147"/>
      <c r="FS210" s="3147"/>
      <c r="FT210" s="3147"/>
      <c r="FU210" s="3147"/>
      <c r="FV210" s="3147"/>
      <c r="FW210" s="3147"/>
      <c r="FX210" s="3147"/>
      <c r="FY210" s="3147"/>
      <c r="FZ210" s="3147"/>
      <c r="GA210" s="3147"/>
      <c r="GB210" s="3147"/>
      <c r="GC210" s="3147"/>
      <c r="GD210" s="3147"/>
      <c r="GE210" s="3147"/>
      <c r="GF210" s="3147"/>
      <c r="GG210" s="3147"/>
      <c r="GH210" s="3147"/>
      <c r="GI210" s="3147"/>
      <c r="GJ210" s="3147"/>
    </row>
    <row r="211" spans="1:192" ht="18.600000000000001" customHeight="1" x14ac:dyDescent="0.3">
      <c r="A211" s="3148" t="s">
        <v>376</v>
      </c>
      <c r="B211" s="3149"/>
      <c r="C211" s="3149"/>
      <c r="D211" s="3150"/>
      <c r="E211" s="3151"/>
      <c r="F211" s="3151"/>
      <c r="G211" s="3151"/>
      <c r="H211" s="3151"/>
      <c r="I211" s="3152"/>
      <c r="J211" s="3147"/>
      <c r="K211" s="3147"/>
      <c r="L211" s="3147"/>
      <c r="M211" s="3147"/>
      <c r="N211" s="3147"/>
      <c r="O211" s="3147"/>
      <c r="P211" s="3147"/>
      <c r="Q211" s="3147"/>
      <c r="R211" s="3147"/>
      <c r="S211" s="3147"/>
      <c r="T211" s="3147"/>
      <c r="U211" s="3147"/>
      <c r="V211" s="3147"/>
      <c r="W211" s="3147"/>
      <c r="X211" s="3147"/>
      <c r="Y211" s="3147"/>
      <c r="Z211" s="3147"/>
      <c r="AA211" s="3147"/>
      <c r="AB211" s="3147"/>
      <c r="AC211" s="3147"/>
      <c r="AD211" s="3147"/>
      <c r="AE211" s="3147"/>
      <c r="AF211" s="3147"/>
      <c r="AG211" s="3147"/>
      <c r="AH211" s="3147"/>
      <c r="AI211" s="3147"/>
      <c r="AJ211" s="3147"/>
      <c r="AK211" s="3147"/>
      <c r="AL211" s="3147"/>
      <c r="AM211" s="3147"/>
      <c r="AN211" s="3147"/>
      <c r="AO211" s="3147"/>
      <c r="AP211" s="3147"/>
      <c r="AQ211" s="3147"/>
      <c r="AR211" s="3147"/>
      <c r="AS211" s="3147"/>
      <c r="AT211" s="3147"/>
      <c r="AU211" s="3147"/>
      <c r="AV211" s="3147"/>
      <c r="AW211" s="3147"/>
      <c r="AX211" s="3147"/>
      <c r="AY211" s="3147"/>
      <c r="AZ211" s="3147"/>
      <c r="BA211" s="3147"/>
      <c r="BB211" s="3147"/>
      <c r="BC211" s="3147"/>
      <c r="BD211" s="3147"/>
      <c r="BE211" s="3147"/>
      <c r="BF211" s="3147"/>
      <c r="BG211" s="3147"/>
      <c r="BH211" s="3147"/>
      <c r="BI211" s="3147"/>
      <c r="BJ211" s="3147"/>
      <c r="BK211" s="3147"/>
      <c r="BL211" s="3147"/>
      <c r="BM211" s="3147"/>
      <c r="BN211" s="3147"/>
      <c r="BO211" s="3147"/>
      <c r="BP211" s="3147"/>
      <c r="BQ211" s="3147"/>
      <c r="BR211" s="3147"/>
      <c r="BS211" s="3147"/>
      <c r="BT211" s="3147"/>
      <c r="BU211" s="3147"/>
      <c r="BV211" s="3147"/>
      <c r="BW211" s="3147"/>
      <c r="BX211" s="3147"/>
      <c r="BY211" s="3147"/>
      <c r="BZ211" s="3147"/>
      <c r="CA211" s="3147"/>
      <c r="CB211" s="3147"/>
      <c r="CC211" s="3147"/>
      <c r="CD211" s="3147"/>
      <c r="CE211" s="3147"/>
      <c r="CF211" s="3147"/>
      <c r="CG211" s="3147"/>
      <c r="CH211" s="3147"/>
      <c r="CI211" s="3147"/>
      <c r="CJ211" s="3147"/>
      <c r="CK211" s="3147"/>
      <c r="CL211" s="3147"/>
      <c r="CM211" s="3147"/>
      <c r="CN211" s="3147"/>
      <c r="CO211" s="3147"/>
      <c r="CP211" s="3147"/>
      <c r="CQ211" s="3147"/>
      <c r="CR211" s="3147"/>
      <c r="CS211" s="3147"/>
      <c r="CT211" s="3147"/>
      <c r="CU211" s="3147"/>
      <c r="CV211" s="3147"/>
      <c r="CW211" s="3147"/>
      <c r="CX211" s="3147"/>
      <c r="CY211" s="3147"/>
      <c r="CZ211" s="3147"/>
      <c r="DA211" s="3147"/>
      <c r="DB211" s="3147"/>
      <c r="DC211" s="3147"/>
      <c r="DD211" s="3147"/>
      <c r="DE211" s="3147"/>
      <c r="DF211" s="3147"/>
      <c r="DG211" s="3147"/>
      <c r="DH211" s="3147"/>
      <c r="DI211" s="3147"/>
      <c r="DJ211" s="3147"/>
      <c r="DK211" s="3147"/>
      <c r="DL211" s="3147"/>
      <c r="DM211" s="3147"/>
      <c r="DN211" s="3147"/>
      <c r="DO211" s="3147"/>
      <c r="DP211" s="3147"/>
      <c r="DQ211" s="3147"/>
      <c r="DR211" s="3147"/>
      <c r="DS211" s="3147"/>
      <c r="DT211" s="3147"/>
      <c r="DU211" s="3147"/>
      <c r="DV211" s="3147"/>
      <c r="DW211" s="3147"/>
      <c r="DX211" s="3147"/>
      <c r="DY211" s="3147"/>
      <c r="DZ211" s="3147"/>
      <c r="EA211" s="3147"/>
      <c r="EB211" s="3147"/>
      <c r="EC211" s="3147"/>
      <c r="ED211" s="3147"/>
      <c r="EE211" s="3147"/>
      <c r="EF211" s="3147"/>
      <c r="EG211" s="3147"/>
      <c r="EH211" s="3147"/>
      <c r="EI211" s="3147"/>
      <c r="EJ211" s="3147"/>
      <c r="EK211" s="3147"/>
      <c r="EL211" s="3147"/>
      <c r="EM211" s="3147"/>
      <c r="EN211" s="3147"/>
      <c r="EO211" s="3147"/>
      <c r="EP211" s="3147"/>
      <c r="EQ211" s="3147"/>
      <c r="ER211" s="3147"/>
      <c r="ES211" s="3147"/>
      <c r="ET211" s="3147"/>
      <c r="EU211" s="3147"/>
      <c r="EV211" s="3147"/>
      <c r="EW211" s="3147"/>
      <c r="EX211" s="3147"/>
      <c r="EY211" s="3147"/>
      <c r="EZ211" s="3147"/>
      <c r="FA211" s="3147"/>
      <c r="FB211" s="3147"/>
      <c r="FC211" s="3147"/>
      <c r="FD211" s="3147"/>
      <c r="FE211" s="3147"/>
      <c r="FF211" s="3147"/>
      <c r="FG211" s="3147"/>
      <c r="FH211" s="3147"/>
      <c r="FI211" s="3147"/>
      <c r="FJ211" s="3147"/>
      <c r="FK211" s="3147"/>
      <c r="FL211" s="3147"/>
      <c r="FM211" s="3147"/>
      <c r="FN211" s="3147"/>
      <c r="FO211" s="3147"/>
      <c r="FP211" s="3147"/>
      <c r="FQ211" s="3147"/>
      <c r="FR211" s="3147"/>
      <c r="FS211" s="3147"/>
      <c r="FT211" s="3147"/>
      <c r="FU211" s="3147"/>
      <c r="FV211" s="3147"/>
      <c r="FW211" s="3147"/>
      <c r="FX211" s="3147"/>
      <c r="FY211" s="3147"/>
      <c r="FZ211" s="3147"/>
      <c r="GA211" s="3147"/>
      <c r="GB211" s="3147"/>
      <c r="GC211" s="3147"/>
      <c r="GD211" s="3147"/>
      <c r="GE211" s="3147"/>
      <c r="GF211" s="3147"/>
      <c r="GG211" s="3147"/>
      <c r="GH211" s="3147"/>
      <c r="GI211" s="3147"/>
      <c r="GJ211" s="3147"/>
    </row>
    <row r="212" spans="1:192" ht="18.600000000000001" customHeight="1" x14ac:dyDescent="0.3">
      <c r="A212" s="3140" t="s">
        <v>377</v>
      </c>
      <c r="B212" s="3141"/>
      <c r="C212" s="3141"/>
      <c r="D212" s="3142"/>
      <c r="E212" s="3143"/>
      <c r="F212" s="3143"/>
      <c r="G212" s="3145"/>
      <c r="H212" s="3145"/>
      <c r="I212" s="3146"/>
    </row>
    <row r="213" spans="1:192" ht="6.6" customHeight="1" x14ac:dyDescent="0.3">
      <c r="A213" s="3140"/>
      <c r="B213" s="3141"/>
      <c r="C213" s="3141"/>
      <c r="D213" s="3142"/>
      <c r="E213" s="3143"/>
      <c r="F213" s="3143"/>
      <c r="G213" s="3145"/>
      <c r="H213" s="3145"/>
      <c r="I213" s="3146"/>
    </row>
    <row r="214" spans="1:192" ht="18.600000000000001" customHeight="1" x14ac:dyDescent="0.3">
      <c r="A214" s="3140" t="s">
        <v>379</v>
      </c>
      <c r="B214" s="3141"/>
      <c r="C214" s="3141"/>
      <c r="D214" s="3142"/>
      <c r="E214" s="3143"/>
      <c r="F214" s="3143"/>
      <c r="G214" s="3145"/>
      <c r="H214" s="3145"/>
      <c r="I214" s="3146"/>
    </row>
    <row r="215" spans="1:192" ht="18.600000000000001" customHeight="1" x14ac:dyDescent="0.3">
      <c r="A215" s="3140" t="s">
        <v>383</v>
      </c>
      <c r="B215" s="3141"/>
      <c r="C215" s="3141"/>
      <c r="D215" s="3142"/>
      <c r="E215" s="3143"/>
      <c r="F215" s="3143"/>
      <c r="G215" s="3145"/>
      <c r="H215" s="3145"/>
      <c r="I215" s="3146"/>
    </row>
    <row r="216" spans="1:192" ht="18.600000000000001" customHeight="1" x14ac:dyDescent="0.3">
      <c r="A216" s="3140"/>
      <c r="B216" s="3141"/>
      <c r="C216" s="3141"/>
      <c r="D216" s="3142"/>
      <c r="E216" s="3143"/>
      <c r="F216" s="3143"/>
      <c r="G216" s="3145"/>
      <c r="H216" s="3145"/>
      <c r="I216" s="3146"/>
    </row>
    <row r="217" spans="1:192" ht="30.6" customHeight="1" x14ac:dyDescent="0.3">
      <c r="A217" s="3040"/>
      <c r="D217" s="3037" t="s">
        <v>163</v>
      </c>
      <c r="E217" s="3124"/>
      <c r="F217" s="3036"/>
      <c r="G217" s="3133" t="s">
        <v>164</v>
      </c>
      <c r="H217" s="3133"/>
      <c r="I217" s="3041"/>
    </row>
    <row r="218" spans="1:192" x14ac:dyDescent="0.3">
      <c r="A218" s="3042"/>
      <c r="D218" s="3153" t="s">
        <v>387</v>
      </c>
      <c r="E218" s="3036"/>
      <c r="F218" s="3124"/>
      <c r="G218" s="3154" t="s">
        <v>165</v>
      </c>
      <c r="I218" s="3041"/>
    </row>
    <row r="219" spans="1:192" x14ac:dyDescent="0.3">
      <c r="A219" s="3042"/>
      <c r="D219" s="3153" t="s">
        <v>388</v>
      </c>
      <c r="E219" s="3124"/>
      <c r="F219" s="3036"/>
      <c r="G219" s="3154" t="s">
        <v>167</v>
      </c>
      <c r="I219" s="3155"/>
    </row>
    <row r="220" spans="1:192" x14ac:dyDescent="0.3">
      <c r="A220" s="3042"/>
      <c r="D220" s="3153"/>
      <c r="E220" s="3036"/>
      <c r="F220" s="3124"/>
      <c r="G220" s="3154"/>
      <c r="I220" s="3041"/>
    </row>
    <row r="221" spans="1:192" ht="16.5" customHeight="1" x14ac:dyDescent="0.3">
      <c r="A221" s="3040"/>
      <c r="E221" s="3154"/>
      <c r="F221" s="3036"/>
      <c r="I221" s="3041"/>
    </row>
    <row r="222" spans="1:192" x14ac:dyDescent="0.3">
      <c r="A222" s="3040"/>
      <c r="E222" s="3154"/>
      <c r="F222" s="3036"/>
      <c r="I222" s="3041"/>
    </row>
    <row r="223" spans="1:192" ht="2.25" customHeight="1" x14ac:dyDescent="0.3">
      <c r="A223" s="3040"/>
      <c r="E223" s="3154"/>
      <c r="F223" s="3036"/>
      <c r="I223" s="3041"/>
    </row>
    <row r="224" spans="1:192" x14ac:dyDescent="0.3">
      <c r="A224" s="3040"/>
      <c r="D224" s="3156" t="s">
        <v>164</v>
      </c>
      <c r="E224" s="3154" t="s">
        <v>164</v>
      </c>
      <c r="F224" s="3036"/>
      <c r="G224" s="3154" t="s">
        <v>164</v>
      </c>
      <c r="I224" s="3041"/>
    </row>
    <row r="225" spans="1:9" ht="12.75" customHeight="1" x14ac:dyDescent="0.3">
      <c r="A225" s="3040"/>
      <c r="D225" s="3153" t="s">
        <v>168</v>
      </c>
      <c r="E225" s="3154" t="s">
        <v>169</v>
      </c>
      <c r="F225" s="3036"/>
      <c r="G225" s="3154" t="s">
        <v>91</v>
      </c>
      <c r="I225" s="3041"/>
    </row>
    <row r="226" spans="1:9" ht="17.25" customHeight="1" thickBot="1" x14ac:dyDescent="0.35">
      <c r="A226" s="3044"/>
      <c r="B226" s="3045"/>
      <c r="C226" s="3045"/>
      <c r="D226" s="3157" t="s">
        <v>170</v>
      </c>
      <c r="E226" s="3158" t="s">
        <v>171</v>
      </c>
      <c r="F226" s="3045"/>
      <c r="G226" s="3158" t="s">
        <v>172</v>
      </c>
      <c r="H226" s="3047"/>
      <c r="I226" s="3048"/>
    </row>
  </sheetData>
  <mergeCells count="40">
    <mergeCell ref="Q159:X159"/>
    <mergeCell ref="A2:I2"/>
    <mergeCell ref="A3:I3"/>
    <mergeCell ref="A49:I49"/>
    <mergeCell ref="A50:I50"/>
    <mergeCell ref="A84:I84"/>
    <mergeCell ref="A85:I85"/>
    <mergeCell ref="A124:I124"/>
    <mergeCell ref="A125:I125"/>
    <mergeCell ref="A158:I158"/>
    <mergeCell ref="A159:I159"/>
    <mergeCell ref="J159:P159"/>
    <mergeCell ref="DI159:DP159"/>
    <mergeCell ref="Y159:AF159"/>
    <mergeCell ref="AG159:AN159"/>
    <mergeCell ref="AO159:AV159"/>
    <mergeCell ref="AW159:BD159"/>
    <mergeCell ref="BE159:BL159"/>
    <mergeCell ref="BM159:BT159"/>
    <mergeCell ref="FU159:GB159"/>
    <mergeCell ref="GC159:GJ159"/>
    <mergeCell ref="GK159:GR159"/>
    <mergeCell ref="GS159:GZ159"/>
    <mergeCell ref="HA159:HH159"/>
    <mergeCell ref="A185:I185"/>
    <mergeCell ref="A186:I186"/>
    <mergeCell ref="A202:D202"/>
    <mergeCell ref="A205:I208"/>
    <mergeCell ref="FM159:FT159"/>
    <mergeCell ref="DQ159:DX159"/>
    <mergeCell ref="DY159:EF159"/>
    <mergeCell ref="EG159:EN159"/>
    <mergeCell ref="EO159:EV159"/>
    <mergeCell ref="EW159:FD159"/>
    <mergeCell ref="FE159:FL159"/>
    <mergeCell ref="BU159:CB159"/>
    <mergeCell ref="CC159:CJ159"/>
    <mergeCell ref="CK159:CR159"/>
    <mergeCell ref="CS159:CZ159"/>
    <mergeCell ref="DA159:DH159"/>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3" max="8" man="1"/>
    <brk id="123" max="16383" man="1"/>
    <brk id="156" max="8" man="1"/>
    <brk id="18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D12F2-862F-4341-99BF-3950E4F2C63A}">
  <sheetPr>
    <tabColor theme="0"/>
  </sheetPr>
  <dimension ref="A1:FC237"/>
  <sheetViews>
    <sheetView zoomScale="95" zoomScaleNormal="95" workbookViewId="0">
      <selection activeCell="A7" sqref="A7"/>
    </sheetView>
  </sheetViews>
  <sheetFormatPr baseColWidth="10" defaultColWidth="11.44140625" defaultRowHeight="14.4" x14ac:dyDescent="0.3"/>
  <cols>
    <col min="1" max="1" width="15.44140625" style="3359" customWidth="1"/>
    <col min="2" max="2" width="9.5546875" style="3359" customWidth="1"/>
    <col min="3" max="3" width="14.44140625" style="3359" customWidth="1"/>
    <col min="4" max="4" width="49.88671875" style="3434" customWidth="1"/>
    <col min="5" max="5" width="22.5546875" style="3362" customWidth="1"/>
    <col min="6" max="6" width="23" style="3362" customWidth="1"/>
    <col min="7" max="7" width="22.88671875" style="3362" customWidth="1"/>
    <col min="8" max="8" width="23.44140625" style="3362" customWidth="1"/>
    <col min="9" max="9" width="24.77734375" style="3362" customWidth="1"/>
    <col min="10" max="10" width="13.88671875" style="3359" customWidth="1"/>
    <col min="11" max="16384" width="11.44140625" style="3359"/>
  </cols>
  <sheetData>
    <row r="1" spans="1:9" ht="15" thickBot="1" x14ac:dyDescent="0.35"/>
    <row r="2" spans="1:9" s="3374" customFormat="1" x14ac:dyDescent="0.3">
      <c r="A2" s="3761" t="s">
        <v>1</v>
      </c>
      <c r="B2" s="3762"/>
      <c r="C2" s="3762"/>
      <c r="D2" s="3762"/>
      <c r="E2" s="3762"/>
      <c r="F2" s="3762"/>
      <c r="G2" s="3762"/>
      <c r="H2" s="3762"/>
      <c r="I2" s="3763"/>
    </row>
    <row r="3" spans="1:9" s="3374" customFormat="1" ht="12.6" customHeight="1" x14ac:dyDescent="0.3">
      <c r="A3" s="3764" t="s">
        <v>95</v>
      </c>
      <c r="B3" s="3765"/>
      <c r="C3" s="3765"/>
      <c r="D3" s="3765"/>
      <c r="E3" s="3765"/>
      <c r="F3" s="3765"/>
      <c r="G3" s="3765"/>
      <c r="H3" s="3765"/>
      <c r="I3" s="3766"/>
    </row>
    <row r="4" spans="1:9" ht="0.75" customHeight="1" x14ac:dyDescent="0.3">
      <c r="A4" s="3360"/>
      <c r="I4" s="3364"/>
    </row>
    <row r="5" spans="1:9" ht="21.75" customHeight="1" x14ac:dyDescent="0.3">
      <c r="A5" s="3365" t="s">
        <v>0</v>
      </c>
      <c r="I5" s="3364"/>
    </row>
    <row r="6" spans="1:9" ht="16.5" hidden="1" customHeight="1" x14ac:dyDescent="0.3">
      <c r="A6" s="3360"/>
      <c r="I6" s="3366"/>
    </row>
    <row r="7" spans="1:9" ht="21.75" customHeight="1" thickBot="1" x14ac:dyDescent="0.35">
      <c r="A7" s="3360" t="s">
        <v>96</v>
      </c>
      <c r="D7" s="3434" t="s">
        <v>4</v>
      </c>
      <c r="F7" s="3362" t="s">
        <v>97</v>
      </c>
      <c r="G7" s="3362" t="s">
        <v>390</v>
      </c>
      <c r="H7" s="3362" t="s">
        <v>200</v>
      </c>
      <c r="I7" s="3364"/>
    </row>
    <row r="8" spans="1:9" ht="9.75" hidden="1" customHeight="1" thickBot="1" x14ac:dyDescent="0.35">
      <c r="A8" s="3422"/>
      <c r="B8" s="3424"/>
      <c r="C8" s="3424"/>
      <c r="D8" s="3635"/>
      <c r="E8" s="3425"/>
      <c r="F8" s="3425"/>
      <c r="G8" s="3425"/>
      <c r="H8" s="3425"/>
      <c r="I8" s="3427"/>
    </row>
    <row r="9" spans="1:9" ht="15" thickBot="1" x14ac:dyDescent="0.35">
      <c r="A9" s="3634"/>
      <c r="B9" s="3486"/>
      <c r="C9" s="3486"/>
      <c r="D9" s="3579"/>
      <c r="E9" s="3488"/>
      <c r="F9" s="3488"/>
      <c r="G9" s="3488"/>
      <c r="H9" s="3488"/>
      <c r="I9" s="3489"/>
    </row>
    <row r="10" spans="1:9" ht="39" customHeight="1" thickBot="1" x14ac:dyDescent="0.35">
      <c r="A10" s="3595" t="s">
        <v>228</v>
      </c>
      <c r="B10" s="3594" t="s">
        <v>227</v>
      </c>
      <c r="C10" s="3594" t="s">
        <v>226</v>
      </c>
      <c r="D10" s="3594" t="s">
        <v>225</v>
      </c>
      <c r="E10" s="3593" t="s">
        <v>224</v>
      </c>
      <c r="F10" s="3593" t="s">
        <v>101</v>
      </c>
      <c r="G10" s="3593" t="s">
        <v>102</v>
      </c>
      <c r="H10" s="3593" t="s">
        <v>103</v>
      </c>
      <c r="I10" s="3592" t="s">
        <v>195</v>
      </c>
    </row>
    <row r="11" spans="1:9" s="3374" customFormat="1" ht="16.2" thickBot="1" x14ac:dyDescent="0.35">
      <c r="A11" s="3618" t="s">
        <v>12</v>
      </c>
      <c r="B11" s="3617"/>
      <c r="C11" s="3617"/>
      <c r="D11" s="3633" t="s">
        <v>13</v>
      </c>
      <c r="E11" s="3454">
        <f>+E12+E58+E118</f>
        <v>73583023604</v>
      </c>
      <c r="F11" s="3454">
        <f>+F12+F58+F118</f>
        <v>72398194701.649994</v>
      </c>
      <c r="G11" s="3454">
        <f>+G12+G58+G118</f>
        <v>72398194701.649994</v>
      </c>
      <c r="H11" s="3454">
        <f>+H12+H58+H118</f>
        <v>71455448079.289993</v>
      </c>
      <c r="I11" s="3456">
        <f>+I12+I58+I118</f>
        <v>68542285338.829994</v>
      </c>
    </row>
    <row r="12" spans="1:9" ht="15.6" x14ac:dyDescent="0.3">
      <c r="A12" s="3616" t="s">
        <v>349</v>
      </c>
      <c r="B12" s="3615"/>
      <c r="C12" s="3615"/>
      <c r="D12" s="3457" t="s">
        <v>14</v>
      </c>
      <c r="E12" s="3632">
        <f>+E13</f>
        <v>50530958378.580002</v>
      </c>
      <c r="F12" s="3632">
        <f>+F13</f>
        <v>49654665125</v>
      </c>
      <c r="G12" s="3632">
        <f>+G13</f>
        <v>49654665125</v>
      </c>
      <c r="H12" s="3632">
        <f>+H13</f>
        <v>49651908974</v>
      </c>
      <c r="I12" s="3631">
        <f>+I13</f>
        <v>49437618450</v>
      </c>
    </row>
    <row r="13" spans="1:9" ht="15.6" x14ac:dyDescent="0.3">
      <c r="A13" s="3590" t="s">
        <v>348</v>
      </c>
      <c r="B13" s="3588"/>
      <c r="C13" s="3588"/>
      <c r="D13" s="3400" t="s">
        <v>14</v>
      </c>
      <c r="E13" s="3587">
        <f>+E14+E34+E37</f>
        <v>50530958378.580002</v>
      </c>
      <c r="F13" s="3587">
        <f>+F14+F34+F37</f>
        <v>49654665125</v>
      </c>
      <c r="G13" s="3587">
        <f>+G14+G34+G37</f>
        <v>49654665125</v>
      </c>
      <c r="H13" s="3587">
        <f>+H14+H34+H37</f>
        <v>49651908974</v>
      </c>
      <c r="I13" s="3586">
        <f>+I14+I34+I37</f>
        <v>49437618450</v>
      </c>
    </row>
    <row r="14" spans="1:9" ht="14.25" customHeight="1" x14ac:dyDescent="0.3">
      <c r="A14" s="3590" t="s">
        <v>347</v>
      </c>
      <c r="B14" s="3588"/>
      <c r="C14" s="3588"/>
      <c r="D14" s="3400" t="s">
        <v>15</v>
      </c>
      <c r="E14" s="3587">
        <f>+E15+E19+E22+E30+E33</f>
        <v>33380960789.580002</v>
      </c>
      <c r="F14" s="3587">
        <f>+F15+F19+F22+F30+F33</f>
        <v>33268746798</v>
      </c>
      <c r="G14" s="3587">
        <f>+G15+G19+G22+G30+G33</f>
        <v>33268746798</v>
      </c>
      <c r="H14" s="3587">
        <f>+H15+H19+H22+H30+H33</f>
        <v>33268746798</v>
      </c>
      <c r="I14" s="3586">
        <f>+I15+I19+I22+I30+I33</f>
        <v>33250375408</v>
      </c>
    </row>
    <row r="15" spans="1:9" ht="15.6" x14ac:dyDescent="0.3">
      <c r="A15" s="3590" t="s">
        <v>346</v>
      </c>
      <c r="B15" s="3588"/>
      <c r="C15" s="3588"/>
      <c r="D15" s="3400" t="s">
        <v>104</v>
      </c>
      <c r="E15" s="3587">
        <f>SUM(E16:E18)</f>
        <v>23674796326</v>
      </c>
      <c r="F15" s="3587">
        <f>SUM(F16:F18)</f>
        <v>23673040880</v>
      </c>
      <c r="G15" s="3587">
        <f>SUM(G16:G18)</f>
        <v>23673040880</v>
      </c>
      <c r="H15" s="3587">
        <f>SUM(H16:H18)</f>
        <v>23673040880</v>
      </c>
      <c r="I15" s="3586">
        <f>SUM(I16:I18)</f>
        <v>23671142102</v>
      </c>
    </row>
    <row r="16" spans="1:9" ht="15.6" x14ac:dyDescent="0.3">
      <c r="A16" s="3585" t="s">
        <v>345</v>
      </c>
      <c r="B16" s="3584">
        <v>20</v>
      </c>
      <c r="C16" s="3584" t="s">
        <v>217</v>
      </c>
      <c r="D16" s="3428" t="s">
        <v>17</v>
      </c>
      <c r="E16" s="3583">
        <v>22263631320</v>
      </c>
      <c r="F16" s="3583">
        <v>22263631320</v>
      </c>
      <c r="G16" s="3583">
        <v>22263631320</v>
      </c>
      <c r="H16" s="3583">
        <v>22263631320</v>
      </c>
      <c r="I16" s="3582">
        <v>22261732542</v>
      </c>
    </row>
    <row r="17" spans="1:9" ht="15.6" x14ac:dyDescent="0.3">
      <c r="A17" s="3585" t="s">
        <v>344</v>
      </c>
      <c r="B17" s="3584">
        <v>20</v>
      </c>
      <c r="C17" s="3584" t="s">
        <v>217</v>
      </c>
      <c r="D17" s="3428" t="s">
        <v>18</v>
      </c>
      <c r="E17" s="3583">
        <v>1262280059</v>
      </c>
      <c r="F17" s="3583">
        <v>1262280059</v>
      </c>
      <c r="G17" s="3583">
        <v>1262280059</v>
      </c>
      <c r="H17" s="3583">
        <v>1262280059</v>
      </c>
      <c r="I17" s="3582">
        <v>1262280059</v>
      </c>
    </row>
    <row r="18" spans="1:9" ht="20.25" customHeight="1" x14ac:dyDescent="0.3">
      <c r="A18" s="3585" t="s">
        <v>343</v>
      </c>
      <c r="B18" s="3584">
        <v>20</v>
      </c>
      <c r="C18" s="3584" t="s">
        <v>217</v>
      </c>
      <c r="D18" s="3428" t="s">
        <v>19</v>
      </c>
      <c r="E18" s="3607">
        <v>148884947</v>
      </c>
      <c r="F18" s="3607">
        <v>147129501</v>
      </c>
      <c r="G18" s="3607">
        <v>147129501</v>
      </c>
      <c r="H18" s="3583">
        <v>147129501</v>
      </c>
      <c r="I18" s="3582">
        <v>147129501</v>
      </c>
    </row>
    <row r="19" spans="1:9" ht="15.6" x14ac:dyDescent="0.3">
      <c r="A19" s="3590" t="s">
        <v>342</v>
      </c>
      <c r="B19" s="3588"/>
      <c r="C19" s="3588"/>
      <c r="D19" s="3400" t="s">
        <v>20</v>
      </c>
      <c r="E19" s="3626">
        <f>SUM(E20:E21)</f>
        <v>3718366937</v>
      </c>
      <c r="F19" s="3626">
        <f>SUM(F20:F21)</f>
        <v>3718366937</v>
      </c>
      <c r="G19" s="3626">
        <f>SUM(G20:G21)</f>
        <v>3718366937</v>
      </c>
      <c r="H19" s="3587">
        <f>SUM(H20:H21)</f>
        <v>3718366937</v>
      </c>
      <c r="I19" s="3586">
        <f>SUM(I20:I21)</f>
        <v>3718366937</v>
      </c>
    </row>
    <row r="20" spans="1:9" ht="15.6" x14ac:dyDescent="0.3">
      <c r="A20" s="3585" t="s">
        <v>341</v>
      </c>
      <c r="B20" s="3584">
        <v>20</v>
      </c>
      <c r="C20" s="3584" t="s">
        <v>217</v>
      </c>
      <c r="D20" s="3428" t="s">
        <v>21</v>
      </c>
      <c r="E20" s="3607">
        <v>1213106097</v>
      </c>
      <c r="F20" s="3607">
        <v>1213106097</v>
      </c>
      <c r="G20" s="3607">
        <v>1213106097</v>
      </c>
      <c r="H20" s="3583">
        <v>1213106097</v>
      </c>
      <c r="I20" s="3582">
        <v>1213106097</v>
      </c>
    </row>
    <row r="21" spans="1:9" ht="15.6" x14ac:dyDescent="0.3">
      <c r="A21" s="3585" t="s">
        <v>340</v>
      </c>
      <c r="B21" s="3584">
        <v>20</v>
      </c>
      <c r="C21" s="3584" t="s">
        <v>217</v>
      </c>
      <c r="D21" s="3428" t="s">
        <v>22</v>
      </c>
      <c r="E21" s="3607">
        <v>2505260840</v>
      </c>
      <c r="F21" s="3607">
        <v>2505260840</v>
      </c>
      <c r="G21" s="3607">
        <v>2505260840</v>
      </c>
      <c r="H21" s="3583">
        <v>2505260840</v>
      </c>
      <c r="I21" s="3582">
        <v>2505260840</v>
      </c>
    </row>
    <row r="22" spans="1:9" ht="15.75" customHeight="1" x14ac:dyDescent="0.3">
      <c r="A22" s="3590" t="s">
        <v>339</v>
      </c>
      <c r="B22" s="3588"/>
      <c r="C22" s="3588"/>
      <c r="D22" s="3400" t="s">
        <v>23</v>
      </c>
      <c r="E22" s="3626">
        <f>SUM(E23:E29)</f>
        <v>5515035176.5799999</v>
      </c>
      <c r="F22" s="3626">
        <f>SUM(F23:F29)</f>
        <v>5437290033</v>
      </c>
      <c r="G22" s="3626">
        <f>SUM(G23:G29)</f>
        <v>5437290033</v>
      </c>
      <c r="H22" s="3587">
        <f>SUM(H23:H29)</f>
        <v>5437290033</v>
      </c>
      <c r="I22" s="3586">
        <f>SUM(I23:I29)</f>
        <v>5421755967</v>
      </c>
    </row>
    <row r="23" spans="1:9" ht="15.6" x14ac:dyDescent="0.3">
      <c r="A23" s="3585" t="s">
        <v>338</v>
      </c>
      <c r="B23" s="3584">
        <v>20</v>
      </c>
      <c r="C23" s="3584" t="s">
        <v>217</v>
      </c>
      <c r="D23" s="3428" t="s">
        <v>24</v>
      </c>
      <c r="E23" s="3607">
        <v>770227317.58000004</v>
      </c>
      <c r="F23" s="3607">
        <v>743130925</v>
      </c>
      <c r="G23" s="3607">
        <v>743130925</v>
      </c>
      <c r="H23" s="3583">
        <v>743130925</v>
      </c>
      <c r="I23" s="3582">
        <v>727995429</v>
      </c>
    </row>
    <row r="24" spans="1:9" ht="15.6" x14ac:dyDescent="0.3">
      <c r="A24" s="3585" t="s">
        <v>337</v>
      </c>
      <c r="B24" s="3584">
        <v>20</v>
      </c>
      <c r="C24" s="3584" t="s">
        <v>217</v>
      </c>
      <c r="D24" s="3428" t="s">
        <v>25</v>
      </c>
      <c r="E24" s="3607">
        <v>165757002</v>
      </c>
      <c r="F24" s="3607">
        <v>129091320</v>
      </c>
      <c r="G24" s="3607">
        <v>129091320</v>
      </c>
      <c r="H24" s="3583">
        <v>129091320</v>
      </c>
      <c r="I24" s="3582">
        <v>129054323</v>
      </c>
    </row>
    <row r="25" spans="1:9" ht="15.6" x14ac:dyDescent="0.3">
      <c r="A25" s="3585" t="s">
        <v>336</v>
      </c>
      <c r="B25" s="3584">
        <v>20</v>
      </c>
      <c r="C25" s="3584" t="s">
        <v>217</v>
      </c>
      <c r="D25" s="3428" t="s">
        <v>105</v>
      </c>
      <c r="E25" s="3607">
        <v>2980139</v>
      </c>
      <c r="F25" s="3607">
        <v>2036983</v>
      </c>
      <c r="G25" s="3607">
        <v>2036983</v>
      </c>
      <c r="H25" s="3583">
        <v>2036983</v>
      </c>
      <c r="I25" s="3582">
        <v>2036494</v>
      </c>
    </row>
    <row r="26" spans="1:9" ht="15.6" x14ac:dyDescent="0.3">
      <c r="A26" s="3585" t="s">
        <v>335</v>
      </c>
      <c r="B26" s="3584">
        <v>20</v>
      </c>
      <c r="C26" s="3584" t="s">
        <v>217</v>
      </c>
      <c r="D26" s="3428" t="s">
        <v>106</v>
      </c>
      <c r="E26" s="3583">
        <v>1085885230</v>
      </c>
      <c r="F26" s="3583">
        <v>1085885230</v>
      </c>
      <c r="G26" s="3607">
        <v>1085885230</v>
      </c>
      <c r="H26" s="3607">
        <v>1085885230</v>
      </c>
      <c r="I26" s="3606">
        <v>1085885230</v>
      </c>
    </row>
    <row r="27" spans="1:9" ht="15.6" x14ac:dyDescent="0.3">
      <c r="A27" s="3585" t="s">
        <v>334</v>
      </c>
      <c r="B27" s="3584">
        <v>20</v>
      </c>
      <c r="C27" s="3584" t="s">
        <v>217</v>
      </c>
      <c r="D27" s="3428" t="s">
        <v>26</v>
      </c>
      <c r="E27" s="3583">
        <v>1078167164</v>
      </c>
      <c r="F27" s="3583">
        <v>1076612681</v>
      </c>
      <c r="G27" s="3583">
        <v>1076612681</v>
      </c>
      <c r="H27" s="3583">
        <v>1076612681</v>
      </c>
      <c r="I27" s="3582">
        <v>1076298945</v>
      </c>
    </row>
    <row r="28" spans="1:9" ht="15.6" x14ac:dyDescent="0.3">
      <c r="A28" s="3585" t="s">
        <v>333</v>
      </c>
      <c r="B28" s="3584">
        <v>20</v>
      </c>
      <c r="C28" s="3584" t="s">
        <v>217</v>
      </c>
      <c r="D28" s="3428" t="s">
        <v>27</v>
      </c>
      <c r="E28" s="3583">
        <v>2336150995</v>
      </c>
      <c r="F28" s="3583">
        <v>2336150995</v>
      </c>
      <c r="G28" s="3583">
        <v>2336150995</v>
      </c>
      <c r="H28" s="3583">
        <v>2336150995</v>
      </c>
      <c r="I28" s="3582">
        <v>2336150995</v>
      </c>
    </row>
    <row r="29" spans="1:9" ht="15.6" x14ac:dyDescent="0.3">
      <c r="A29" s="3585" t="s">
        <v>332</v>
      </c>
      <c r="B29" s="3584">
        <v>20</v>
      </c>
      <c r="C29" s="3584" t="s">
        <v>217</v>
      </c>
      <c r="D29" s="3428" t="s">
        <v>107</v>
      </c>
      <c r="E29" s="3583">
        <v>75867329</v>
      </c>
      <c r="F29" s="3583">
        <v>64381899</v>
      </c>
      <c r="G29" s="3583">
        <v>64381899</v>
      </c>
      <c r="H29" s="3583">
        <v>64381899</v>
      </c>
      <c r="I29" s="3582">
        <v>64334551</v>
      </c>
    </row>
    <row r="30" spans="1:9" ht="31.2" x14ac:dyDescent="0.3">
      <c r="A30" s="3590" t="s">
        <v>331</v>
      </c>
      <c r="B30" s="3588"/>
      <c r="C30" s="3588"/>
      <c r="D30" s="3400" t="s">
        <v>28</v>
      </c>
      <c r="E30" s="3587">
        <f>+E31+E32</f>
        <v>472762350</v>
      </c>
      <c r="F30" s="3587">
        <f>+F31+F32</f>
        <v>440048948</v>
      </c>
      <c r="G30" s="3587">
        <f>+G31+G32</f>
        <v>440048948</v>
      </c>
      <c r="H30" s="3587">
        <f>+H31+H32</f>
        <v>440048948</v>
      </c>
      <c r="I30" s="3586">
        <f>+I31+I32</f>
        <v>439110402</v>
      </c>
    </row>
    <row r="31" spans="1:9" ht="15.6" x14ac:dyDescent="0.3">
      <c r="A31" s="3585" t="s">
        <v>330</v>
      </c>
      <c r="B31" s="3584">
        <v>20</v>
      </c>
      <c r="C31" s="3584" t="s">
        <v>217</v>
      </c>
      <c r="D31" s="3428" t="s">
        <v>29</v>
      </c>
      <c r="E31" s="3583">
        <v>92023738</v>
      </c>
      <c r="F31" s="3583">
        <v>82600453</v>
      </c>
      <c r="G31" s="3583">
        <v>82600453</v>
      </c>
      <c r="H31" s="3583">
        <v>82600453</v>
      </c>
      <c r="I31" s="3582">
        <v>82585207</v>
      </c>
    </row>
    <row r="32" spans="1:9" ht="15.6" x14ac:dyDescent="0.3">
      <c r="A32" s="3585" t="s">
        <v>329</v>
      </c>
      <c r="B32" s="3584">
        <v>20</v>
      </c>
      <c r="C32" s="3584" t="s">
        <v>217</v>
      </c>
      <c r="D32" s="3428" t="s">
        <v>30</v>
      </c>
      <c r="E32" s="3583">
        <v>380738612</v>
      </c>
      <c r="F32" s="3583">
        <v>357448495</v>
      </c>
      <c r="G32" s="3583">
        <v>357448495</v>
      </c>
      <c r="H32" s="3583">
        <v>357448495</v>
      </c>
      <c r="I32" s="3582">
        <v>356525195</v>
      </c>
    </row>
    <row r="33" spans="1:9" ht="30.75" customHeight="1" x14ac:dyDescent="0.3">
      <c r="A33" s="3590" t="s">
        <v>328</v>
      </c>
      <c r="B33" s="3588">
        <v>20</v>
      </c>
      <c r="C33" s="3584" t="s">
        <v>217</v>
      </c>
      <c r="D33" s="3400" t="s">
        <v>108</v>
      </c>
      <c r="E33" s="3626">
        <v>0</v>
      </c>
      <c r="F33" s="3626">
        <v>0</v>
      </c>
      <c r="G33" s="3626">
        <v>0</v>
      </c>
      <c r="H33" s="3626">
        <v>0</v>
      </c>
      <c r="I33" s="3626">
        <v>0</v>
      </c>
    </row>
    <row r="34" spans="1:9" ht="15.6" x14ac:dyDescent="0.3">
      <c r="A34" s="3590" t="s">
        <v>327</v>
      </c>
      <c r="B34" s="3588"/>
      <c r="C34" s="3588"/>
      <c r="D34" s="3400" t="s">
        <v>31</v>
      </c>
      <c r="E34" s="3626">
        <f>SUM(E35:E36)</f>
        <v>5692205062</v>
      </c>
      <c r="F34" s="3626">
        <f>SUM(F35:F36)</f>
        <v>5565973647</v>
      </c>
      <c r="G34" s="3626">
        <f>SUM(G35:G36)</f>
        <v>5565973647</v>
      </c>
      <c r="H34" s="3626">
        <f>SUM(H35:H36)</f>
        <v>5563217496</v>
      </c>
      <c r="I34" s="3625">
        <f>SUM(I35:I36)</f>
        <v>5370688191</v>
      </c>
    </row>
    <row r="35" spans="1:9" ht="15.6" x14ac:dyDescent="0.3">
      <c r="A35" s="3585" t="s">
        <v>326</v>
      </c>
      <c r="B35" s="3584">
        <v>20</v>
      </c>
      <c r="C35" s="3584" t="s">
        <v>217</v>
      </c>
      <c r="D35" s="3428" t="s">
        <v>32</v>
      </c>
      <c r="E35" s="3583">
        <v>232562392</v>
      </c>
      <c r="F35" s="3583">
        <v>171156054</v>
      </c>
      <c r="G35" s="3583">
        <v>171156054</v>
      </c>
      <c r="H35" s="3583">
        <v>171156054</v>
      </c>
      <c r="I35" s="3582">
        <v>171156054</v>
      </c>
    </row>
    <row r="36" spans="1:9" ht="15.6" x14ac:dyDescent="0.3">
      <c r="A36" s="3585" t="s">
        <v>325</v>
      </c>
      <c r="B36" s="3584">
        <v>20</v>
      </c>
      <c r="C36" s="3584" t="s">
        <v>217</v>
      </c>
      <c r="D36" s="3428" t="s">
        <v>33</v>
      </c>
      <c r="E36" s="3583">
        <v>5459642670</v>
      </c>
      <c r="F36" s="3583">
        <v>5394817593</v>
      </c>
      <c r="G36" s="3583">
        <v>5394817593</v>
      </c>
      <c r="H36" s="3583">
        <v>5392061442</v>
      </c>
      <c r="I36" s="3582">
        <v>5199532137</v>
      </c>
    </row>
    <row r="37" spans="1:9" ht="31.5" customHeight="1" x14ac:dyDescent="0.3">
      <c r="A37" s="3590" t="s">
        <v>324</v>
      </c>
      <c r="B37" s="3588"/>
      <c r="C37" s="3588"/>
      <c r="D37" s="3400" t="s">
        <v>109</v>
      </c>
      <c r="E37" s="3587">
        <f>+E38+E42+E46+E47</f>
        <v>11457792527</v>
      </c>
      <c r="F37" s="3587">
        <f>+F38+F42+F46+F47</f>
        <v>10819944680</v>
      </c>
      <c r="G37" s="3587">
        <f>+G38+G42+G46+G47</f>
        <v>10819944680</v>
      </c>
      <c r="H37" s="3587">
        <f>+H38+H42+H46+H47</f>
        <v>10819944680</v>
      </c>
      <c r="I37" s="3586">
        <f>+I38+I42+I46+I47</f>
        <v>10816554851</v>
      </c>
    </row>
    <row r="38" spans="1:9" ht="15.6" x14ac:dyDescent="0.3">
      <c r="A38" s="3590" t="s">
        <v>323</v>
      </c>
      <c r="B38" s="3588"/>
      <c r="C38" s="3588"/>
      <c r="D38" s="3400" t="s">
        <v>35</v>
      </c>
      <c r="E38" s="3587">
        <f>SUM(E39:E41)</f>
        <v>4876799341</v>
      </c>
      <c r="F38" s="3587">
        <f>SUM(F39:F41)</f>
        <v>4876799341</v>
      </c>
      <c r="G38" s="3587">
        <f>SUM(G39:G41)</f>
        <v>4876799341</v>
      </c>
      <c r="H38" s="3587">
        <f>SUM(H39:H41)</f>
        <v>4876799341</v>
      </c>
      <c r="I38" s="3586">
        <f>SUM(I39:I41)</f>
        <v>4876334141</v>
      </c>
    </row>
    <row r="39" spans="1:9" ht="15.6" x14ac:dyDescent="0.3">
      <c r="A39" s="3585" t="s">
        <v>322</v>
      </c>
      <c r="B39" s="3584">
        <v>20</v>
      </c>
      <c r="C39" s="3584" t="s">
        <v>217</v>
      </c>
      <c r="D39" s="3428" t="s">
        <v>36</v>
      </c>
      <c r="E39" s="3583">
        <v>1080098434</v>
      </c>
      <c r="F39" s="3583">
        <v>1080098434</v>
      </c>
      <c r="G39" s="3583">
        <v>1080098434</v>
      </c>
      <c r="H39" s="3583">
        <v>1080098434</v>
      </c>
      <c r="I39" s="3582">
        <v>1080022483</v>
      </c>
    </row>
    <row r="40" spans="1:9" ht="31.2" x14ac:dyDescent="0.3">
      <c r="A40" s="3585" t="s">
        <v>321</v>
      </c>
      <c r="B40" s="3584">
        <v>20</v>
      </c>
      <c r="C40" s="3584" t="s">
        <v>217</v>
      </c>
      <c r="D40" s="3428" t="s">
        <v>110</v>
      </c>
      <c r="E40" s="3583">
        <v>1598266715</v>
      </c>
      <c r="F40" s="3583">
        <v>1598266715</v>
      </c>
      <c r="G40" s="3583">
        <v>1598266715</v>
      </c>
      <c r="H40" s="3583">
        <v>1598266715</v>
      </c>
      <c r="I40" s="3582">
        <v>1598038862</v>
      </c>
    </row>
    <row r="41" spans="1:9" ht="15.6" x14ac:dyDescent="0.3">
      <c r="A41" s="3585" t="s">
        <v>320</v>
      </c>
      <c r="B41" s="3584">
        <v>20</v>
      </c>
      <c r="C41" s="3584" t="s">
        <v>217</v>
      </c>
      <c r="D41" s="3428" t="s">
        <v>38</v>
      </c>
      <c r="E41" s="3583">
        <v>2198434192</v>
      </c>
      <c r="F41" s="3583">
        <v>2198434192</v>
      </c>
      <c r="G41" s="3583">
        <v>2198434192</v>
      </c>
      <c r="H41" s="3583">
        <v>2198434192</v>
      </c>
      <c r="I41" s="3582">
        <v>2198272796</v>
      </c>
    </row>
    <row r="42" spans="1:9" ht="15.6" x14ac:dyDescent="0.3">
      <c r="A42" s="3590" t="s">
        <v>319</v>
      </c>
      <c r="B42" s="3588"/>
      <c r="C42" s="3588"/>
      <c r="D42" s="3400" t="s">
        <v>111</v>
      </c>
      <c r="E42" s="3587">
        <f>+E43+E44+E45</f>
        <v>5081308662</v>
      </c>
      <c r="F42" s="3587">
        <f>+F43+F44+F45</f>
        <v>4592556225</v>
      </c>
      <c r="G42" s="3587">
        <f>+G43+G44+G45</f>
        <v>4592556225</v>
      </c>
      <c r="H42" s="3587">
        <f>+H43+H44+H45</f>
        <v>4592556225</v>
      </c>
      <c r="I42" s="3586">
        <f>+I43+I44+I45</f>
        <v>4590072654</v>
      </c>
    </row>
    <row r="43" spans="1:9" ht="15.6" x14ac:dyDescent="0.3">
      <c r="A43" s="3585" t="s">
        <v>318</v>
      </c>
      <c r="B43" s="3584">
        <v>20</v>
      </c>
      <c r="C43" s="3584" t="s">
        <v>217</v>
      </c>
      <c r="D43" s="3428" t="s">
        <v>40</v>
      </c>
      <c r="E43" s="3583">
        <v>3283377785</v>
      </c>
      <c r="F43" s="3583">
        <v>2962997370</v>
      </c>
      <c r="G43" s="3583">
        <v>2962997370</v>
      </c>
      <c r="H43" s="3583">
        <v>2962997370</v>
      </c>
      <c r="I43" s="3582">
        <v>2961074359</v>
      </c>
    </row>
    <row r="44" spans="1:9" ht="31.2" x14ac:dyDescent="0.3">
      <c r="A44" s="3585" t="s">
        <v>317</v>
      </c>
      <c r="B44" s="3584">
        <v>20</v>
      </c>
      <c r="C44" s="3584" t="s">
        <v>217</v>
      </c>
      <c r="D44" s="3428" t="s">
        <v>41</v>
      </c>
      <c r="E44" s="3583">
        <v>1670653493</v>
      </c>
      <c r="F44" s="3583">
        <v>1503694389</v>
      </c>
      <c r="G44" s="3583">
        <v>1503694389</v>
      </c>
      <c r="H44" s="3583">
        <v>1503694389</v>
      </c>
      <c r="I44" s="3582">
        <v>1503176033</v>
      </c>
    </row>
    <row r="45" spans="1:9" ht="46.8" x14ac:dyDescent="0.3">
      <c r="A45" s="3585" t="s">
        <v>316</v>
      </c>
      <c r="B45" s="3584">
        <v>20</v>
      </c>
      <c r="C45" s="3584" t="s">
        <v>217</v>
      </c>
      <c r="D45" s="3428" t="s">
        <v>112</v>
      </c>
      <c r="E45" s="3583">
        <v>127277384</v>
      </c>
      <c r="F45" s="3583">
        <v>125864466</v>
      </c>
      <c r="G45" s="3583">
        <v>125864466</v>
      </c>
      <c r="H45" s="3583">
        <v>125864466</v>
      </c>
      <c r="I45" s="3582">
        <v>125822262</v>
      </c>
    </row>
    <row r="46" spans="1:9" ht="15.6" x14ac:dyDescent="0.3">
      <c r="A46" s="3585" t="s">
        <v>315</v>
      </c>
      <c r="B46" s="3584">
        <v>20</v>
      </c>
      <c r="C46" s="3584" t="s">
        <v>217</v>
      </c>
      <c r="D46" s="3428" t="s">
        <v>43</v>
      </c>
      <c r="E46" s="3583">
        <v>941770600</v>
      </c>
      <c r="F46" s="3583">
        <v>810315993</v>
      </c>
      <c r="G46" s="3583">
        <v>810315993</v>
      </c>
      <c r="H46" s="3583">
        <v>810315993</v>
      </c>
      <c r="I46" s="3582">
        <v>810051593</v>
      </c>
    </row>
    <row r="47" spans="1:9" ht="16.2" thickBot="1" x14ac:dyDescent="0.35">
      <c r="A47" s="3612" t="s">
        <v>314</v>
      </c>
      <c r="B47" s="3611">
        <v>20</v>
      </c>
      <c r="C47" s="3611" t="s">
        <v>217</v>
      </c>
      <c r="D47" s="3461" t="s">
        <v>44</v>
      </c>
      <c r="E47" s="3610">
        <v>557913924</v>
      </c>
      <c r="F47" s="3610">
        <v>540273121</v>
      </c>
      <c r="G47" s="3610">
        <v>540273121</v>
      </c>
      <c r="H47" s="3610">
        <v>540273121</v>
      </c>
      <c r="I47" s="3609">
        <v>540096463</v>
      </c>
    </row>
    <row r="48" spans="1:9" ht="6" customHeight="1" thickBot="1" x14ac:dyDescent="0.35">
      <c r="A48" s="3416"/>
      <c r="B48" s="3418"/>
      <c r="C48" s="3418"/>
      <c r="D48" s="3462"/>
      <c r="E48" s="3608"/>
      <c r="F48" s="3608"/>
      <c r="G48" s="3421"/>
      <c r="H48" s="3608"/>
      <c r="I48" s="3630"/>
    </row>
    <row r="49" spans="1:9" s="3374" customFormat="1" x14ac:dyDescent="0.3">
      <c r="A49" s="3761" t="s">
        <v>1</v>
      </c>
      <c r="B49" s="3762"/>
      <c r="C49" s="3762"/>
      <c r="D49" s="3762"/>
      <c r="E49" s="3762"/>
      <c r="F49" s="3762"/>
      <c r="G49" s="3762"/>
      <c r="H49" s="3762"/>
      <c r="I49" s="3763"/>
    </row>
    <row r="50" spans="1:9" s="3374" customFormat="1" x14ac:dyDescent="0.3">
      <c r="A50" s="3764" t="s">
        <v>95</v>
      </c>
      <c r="B50" s="3765"/>
      <c r="C50" s="3765"/>
      <c r="D50" s="3765"/>
      <c r="E50" s="3765"/>
      <c r="F50" s="3765"/>
      <c r="G50" s="3765"/>
      <c r="H50" s="3765"/>
      <c r="I50" s="3766"/>
    </row>
    <row r="51" spans="1:9" hidden="1" x14ac:dyDescent="0.3">
      <c r="A51" s="3360"/>
      <c r="I51" s="3364"/>
    </row>
    <row r="52" spans="1:9" x14ac:dyDescent="0.3">
      <c r="A52" s="3365" t="s">
        <v>0</v>
      </c>
      <c r="E52" s="3629"/>
      <c r="I52" s="3364"/>
    </row>
    <row r="53" spans="1:9" ht="1.5" customHeight="1" x14ac:dyDescent="0.3">
      <c r="A53" s="3360"/>
      <c r="I53" s="3366"/>
    </row>
    <row r="54" spans="1:9" ht="21" customHeight="1" thickBot="1" x14ac:dyDescent="0.35">
      <c r="A54" s="3360" t="s">
        <v>96</v>
      </c>
      <c r="D54" s="3434" t="s">
        <v>4</v>
      </c>
      <c r="F54" s="3362" t="str">
        <f>F7</f>
        <v>MES:</v>
      </c>
      <c r="G54" s="3362" t="str">
        <f>G7</f>
        <v>DICIEMBRE</v>
      </c>
      <c r="H54" s="3362" t="str">
        <f>H7</f>
        <v xml:space="preserve">                                VIGENCIA FISCAL:      2018</v>
      </c>
      <c r="I54" s="3364"/>
    </row>
    <row r="55" spans="1:9" ht="28.5" hidden="1" customHeight="1" thickBot="1" x14ac:dyDescent="0.35">
      <c r="A55" s="3360"/>
      <c r="I55" s="3364"/>
    </row>
    <row r="56" spans="1:9" ht="15" thickBot="1" x14ac:dyDescent="0.35">
      <c r="A56" s="3600"/>
      <c r="B56" s="3599"/>
      <c r="C56" s="3599"/>
      <c r="D56" s="3598"/>
      <c r="E56" s="3597"/>
      <c r="F56" s="3597"/>
      <c r="G56" s="3597"/>
      <c r="H56" s="3597"/>
      <c r="I56" s="3596"/>
    </row>
    <row r="57" spans="1:9" ht="33.75" customHeight="1" thickBot="1" x14ac:dyDescent="0.35">
      <c r="A57" s="3595" t="s">
        <v>228</v>
      </c>
      <c r="B57" s="3594" t="s">
        <v>227</v>
      </c>
      <c r="C57" s="3594" t="s">
        <v>226</v>
      </c>
      <c r="D57" s="3594" t="s">
        <v>225</v>
      </c>
      <c r="E57" s="3593" t="s">
        <v>224</v>
      </c>
      <c r="F57" s="3593" t="s">
        <v>101</v>
      </c>
      <c r="G57" s="3593" t="s">
        <v>102</v>
      </c>
      <c r="H57" s="3593" t="s">
        <v>103</v>
      </c>
      <c r="I57" s="3592" t="s">
        <v>195</v>
      </c>
    </row>
    <row r="58" spans="1:9" ht="31.5" customHeight="1" x14ac:dyDescent="0.3">
      <c r="A58" s="3590" t="s">
        <v>313</v>
      </c>
      <c r="B58" s="3588"/>
      <c r="C58" s="3588"/>
      <c r="D58" s="3464" t="s">
        <v>45</v>
      </c>
      <c r="E58" s="3628">
        <f>+E59</f>
        <v>10357914969</v>
      </c>
      <c r="F58" s="3628">
        <f>+F59</f>
        <v>10049379320.23</v>
      </c>
      <c r="G58" s="3628">
        <f>+G59</f>
        <v>10049379320.23</v>
      </c>
      <c r="H58" s="3628">
        <f>+H59</f>
        <v>9993601580.8699989</v>
      </c>
      <c r="I58" s="3627">
        <f>+I59</f>
        <v>9766876896.8400002</v>
      </c>
    </row>
    <row r="59" spans="1:9" ht="15.6" x14ac:dyDescent="0.3">
      <c r="A59" s="3590" t="s">
        <v>312</v>
      </c>
      <c r="B59" s="3588"/>
      <c r="C59" s="3588"/>
      <c r="D59" s="3400" t="s">
        <v>45</v>
      </c>
      <c r="E59" s="3587">
        <f>+E63+E60</f>
        <v>10357914969</v>
      </c>
      <c r="F59" s="3587">
        <f>+F63+F60</f>
        <v>10049379320.23</v>
      </c>
      <c r="G59" s="3587">
        <f>+G63+G60</f>
        <v>10049379320.23</v>
      </c>
      <c r="H59" s="3587">
        <f>+H63+H60</f>
        <v>9993601580.8699989</v>
      </c>
      <c r="I59" s="3586">
        <f>+I63+I60</f>
        <v>9766876896.8400002</v>
      </c>
    </row>
    <row r="60" spans="1:9" ht="20.25" customHeight="1" x14ac:dyDescent="0.3">
      <c r="A60" s="3590" t="s">
        <v>311</v>
      </c>
      <c r="B60" s="3588"/>
      <c r="C60" s="3588"/>
      <c r="D60" s="3400" t="s">
        <v>113</v>
      </c>
      <c r="E60" s="3587">
        <f t="shared" ref="E60:I61" si="0">+E61</f>
        <v>0</v>
      </c>
      <c r="F60" s="3587">
        <f t="shared" si="0"/>
        <v>0</v>
      </c>
      <c r="G60" s="3587">
        <f t="shared" si="0"/>
        <v>0</v>
      </c>
      <c r="H60" s="3587">
        <f t="shared" si="0"/>
        <v>0</v>
      </c>
      <c r="I60" s="3586">
        <f t="shared" si="0"/>
        <v>0</v>
      </c>
    </row>
    <row r="61" spans="1:9" ht="15.6" x14ac:dyDescent="0.3">
      <c r="A61" s="3590" t="s">
        <v>310</v>
      </c>
      <c r="B61" s="3588"/>
      <c r="C61" s="3588"/>
      <c r="D61" s="3400" t="s">
        <v>114</v>
      </c>
      <c r="E61" s="3626">
        <f t="shared" si="0"/>
        <v>0</v>
      </c>
      <c r="F61" s="3626">
        <f t="shared" si="0"/>
        <v>0</v>
      </c>
      <c r="G61" s="3626">
        <f t="shared" si="0"/>
        <v>0</v>
      </c>
      <c r="H61" s="3626">
        <f t="shared" si="0"/>
        <v>0</v>
      </c>
      <c r="I61" s="3625">
        <f t="shared" si="0"/>
        <v>0</v>
      </c>
    </row>
    <row r="62" spans="1:9" ht="21" customHeight="1" x14ac:dyDescent="0.3">
      <c r="A62" s="3585" t="s">
        <v>309</v>
      </c>
      <c r="B62" s="3584">
        <v>20</v>
      </c>
      <c r="C62" s="3584" t="s">
        <v>217</v>
      </c>
      <c r="D62" s="3428" t="s">
        <v>115</v>
      </c>
      <c r="E62" s="3607">
        <v>0</v>
      </c>
      <c r="F62" s="3607">
        <v>0</v>
      </c>
      <c r="G62" s="3607">
        <v>0</v>
      </c>
      <c r="H62" s="3607">
        <v>0</v>
      </c>
      <c r="I62" s="3582">
        <v>0</v>
      </c>
    </row>
    <row r="63" spans="1:9" ht="21.75" customHeight="1" x14ac:dyDescent="0.3">
      <c r="A63" s="3590" t="s">
        <v>308</v>
      </c>
      <c r="B63" s="3588"/>
      <c r="C63" s="3588"/>
      <c r="D63" s="3400" t="s">
        <v>46</v>
      </c>
      <c r="E63" s="3626">
        <f>+E69+E64+E76+E92+E96+E99+E104+E108+E113+E114+E116+E110+E66</f>
        <v>10357914969</v>
      </c>
      <c r="F63" s="3626">
        <f>+F69+F64+F76+F92+F96+F99+F104+F108+F113+F114+F116+F110+F66</f>
        <v>10049379320.23</v>
      </c>
      <c r="G63" s="3626">
        <f>+G69+G64+G76+G92+G96+G99+G104+G108+G113+G114+G116+G110+G66</f>
        <v>10049379320.23</v>
      </c>
      <c r="H63" s="3626">
        <f>+H69+H64+H76+H92+H96+H99+H104+H108+H113+H114+H116+H110+H66</f>
        <v>9993601580.8699989</v>
      </c>
      <c r="I63" s="3625">
        <f>+I69+I64+I76+I92+I96+I99+I104+I108+I113+I114+I116+I110+I66</f>
        <v>9766876896.8400002</v>
      </c>
    </row>
    <row r="64" spans="1:9" ht="22.5" customHeight="1" x14ac:dyDescent="0.3">
      <c r="A64" s="3590" t="s">
        <v>307</v>
      </c>
      <c r="B64" s="3588"/>
      <c r="C64" s="3588"/>
      <c r="D64" s="3400" t="s">
        <v>116</v>
      </c>
      <c r="E64" s="3587">
        <f>SUM(E65:E65)</f>
        <v>0</v>
      </c>
      <c r="F64" s="3587">
        <f>SUM(F65:F65)</f>
        <v>0</v>
      </c>
      <c r="G64" s="3587">
        <f>SUM(G65:G65)</f>
        <v>0</v>
      </c>
      <c r="H64" s="3587">
        <f>SUM(H65:H65)</f>
        <v>0</v>
      </c>
      <c r="I64" s="3586">
        <f>SUM(I65:I65)</f>
        <v>0</v>
      </c>
    </row>
    <row r="65" spans="1:9" ht="24.75" customHeight="1" x14ac:dyDescent="0.3">
      <c r="A65" s="3585" t="s">
        <v>306</v>
      </c>
      <c r="B65" s="3584">
        <v>20</v>
      </c>
      <c r="C65" s="3584" t="s">
        <v>217</v>
      </c>
      <c r="D65" s="3428" t="s">
        <v>117</v>
      </c>
      <c r="E65" s="3583">
        <v>0</v>
      </c>
      <c r="F65" s="3583">
        <v>0</v>
      </c>
      <c r="G65" s="3583">
        <v>0</v>
      </c>
      <c r="H65" s="3583">
        <v>0</v>
      </c>
      <c r="I65" s="3582">
        <v>0</v>
      </c>
    </row>
    <row r="66" spans="1:9" ht="31.5" customHeight="1" x14ac:dyDescent="0.3">
      <c r="A66" s="3590" t="s">
        <v>305</v>
      </c>
      <c r="B66" s="3584"/>
      <c r="C66" s="3584"/>
      <c r="D66" s="3400" t="s">
        <v>304</v>
      </c>
      <c r="E66" s="3587">
        <f>+E67+E68</f>
        <v>223948129</v>
      </c>
      <c r="F66" s="3587">
        <f>+F67+F68</f>
        <v>210566194</v>
      </c>
      <c r="G66" s="3587">
        <f>+G67+G68</f>
        <v>210566194</v>
      </c>
      <c r="H66" s="3587">
        <f>+H67+H68</f>
        <v>210566194</v>
      </c>
      <c r="I66" s="3586">
        <f>+I67+I68</f>
        <v>55258194</v>
      </c>
    </row>
    <row r="67" spans="1:9" ht="24.75" customHeight="1" x14ac:dyDescent="0.3">
      <c r="A67" s="3585" t="s">
        <v>303</v>
      </c>
      <c r="B67" s="3584">
        <v>20</v>
      </c>
      <c r="C67" s="3584" t="s">
        <v>217</v>
      </c>
      <c r="D67" s="3428" t="s">
        <v>302</v>
      </c>
      <c r="E67" s="3583">
        <v>172703000</v>
      </c>
      <c r="F67" s="3583">
        <v>167703034</v>
      </c>
      <c r="G67" s="3583">
        <v>167703034</v>
      </c>
      <c r="H67" s="3583">
        <v>167703034</v>
      </c>
      <c r="I67" s="3582">
        <v>50955034</v>
      </c>
    </row>
    <row r="68" spans="1:9" ht="24.75" customHeight="1" x14ac:dyDescent="0.3">
      <c r="A68" s="3585" t="s">
        <v>301</v>
      </c>
      <c r="B68" s="3584">
        <v>20</v>
      </c>
      <c r="C68" s="3584" t="s">
        <v>217</v>
      </c>
      <c r="D68" s="3428" t="s">
        <v>300</v>
      </c>
      <c r="E68" s="3583">
        <v>51245129</v>
      </c>
      <c r="F68" s="3583">
        <v>42863160</v>
      </c>
      <c r="G68" s="3583">
        <v>42863160</v>
      </c>
      <c r="H68" s="3583">
        <v>42863160</v>
      </c>
      <c r="I68" s="3582">
        <v>4303160</v>
      </c>
    </row>
    <row r="69" spans="1:9" ht="31.5" customHeight="1" x14ac:dyDescent="0.3">
      <c r="A69" s="3590" t="s">
        <v>299</v>
      </c>
      <c r="B69" s="3588"/>
      <c r="C69" s="3588"/>
      <c r="D69" s="3400" t="s">
        <v>47</v>
      </c>
      <c r="E69" s="3587">
        <f>SUM(E70:E75)</f>
        <v>132808279</v>
      </c>
      <c r="F69" s="3587">
        <f>SUM(F70:F75)</f>
        <v>121907592.7</v>
      </c>
      <c r="G69" s="3587">
        <f>SUM(G70:G75)</f>
        <v>121907592.7</v>
      </c>
      <c r="H69" s="3587">
        <f>SUM(H70:H75)</f>
        <v>116361470.7</v>
      </c>
      <c r="I69" s="3586">
        <f>SUM(I70:I75)</f>
        <v>113132617.67</v>
      </c>
    </row>
    <row r="70" spans="1:9" ht="31.5" customHeight="1" x14ac:dyDescent="0.3">
      <c r="A70" s="3585" t="s">
        <v>298</v>
      </c>
      <c r="B70" s="3584">
        <v>20</v>
      </c>
      <c r="C70" s="3584" t="s">
        <v>217</v>
      </c>
      <c r="D70" s="3428" t="s">
        <v>48</v>
      </c>
      <c r="E70" s="3583">
        <v>67000277</v>
      </c>
      <c r="F70" s="3583">
        <v>65166514</v>
      </c>
      <c r="G70" s="3583">
        <v>65166514</v>
      </c>
      <c r="H70" s="3583">
        <v>59620392</v>
      </c>
      <c r="I70" s="3582">
        <v>57560952</v>
      </c>
    </row>
    <row r="71" spans="1:9" ht="31.5" customHeight="1" x14ac:dyDescent="0.3">
      <c r="A71" s="3585" t="s">
        <v>370</v>
      </c>
      <c r="B71" s="3584">
        <v>20</v>
      </c>
      <c r="C71" s="3584" t="s">
        <v>217</v>
      </c>
      <c r="D71" s="3428" t="s">
        <v>371</v>
      </c>
      <c r="E71" s="3583">
        <v>4000000</v>
      </c>
      <c r="F71" s="3583">
        <v>376915.42</v>
      </c>
      <c r="G71" s="3583">
        <v>376915.42</v>
      </c>
      <c r="H71" s="3583">
        <v>376915.42</v>
      </c>
      <c r="I71" s="3582">
        <v>0</v>
      </c>
    </row>
    <row r="72" spans="1:9" ht="31.5" customHeight="1" x14ac:dyDescent="0.3">
      <c r="A72" s="3585" t="s">
        <v>372</v>
      </c>
      <c r="B72" s="3584">
        <v>20</v>
      </c>
      <c r="C72" s="3584" t="s">
        <v>217</v>
      </c>
      <c r="D72" s="3428" t="s">
        <v>373</v>
      </c>
      <c r="E72" s="3583">
        <v>1000000</v>
      </c>
      <c r="F72" s="3583">
        <v>792497.61</v>
      </c>
      <c r="G72" s="3583">
        <v>792497.61</v>
      </c>
      <c r="H72" s="3583">
        <v>792497.61</v>
      </c>
      <c r="I72" s="3582">
        <v>0</v>
      </c>
    </row>
    <row r="73" spans="1:9" ht="31.5" customHeight="1" x14ac:dyDescent="0.3">
      <c r="A73" s="3585" t="s">
        <v>297</v>
      </c>
      <c r="B73" s="3584">
        <v>20</v>
      </c>
      <c r="C73" s="3584" t="s">
        <v>217</v>
      </c>
      <c r="D73" s="3428" t="s">
        <v>119</v>
      </c>
      <c r="E73" s="3583">
        <v>36508002</v>
      </c>
      <c r="F73" s="3583">
        <v>34696912.670000002</v>
      </c>
      <c r="G73" s="3583">
        <v>34696912.670000002</v>
      </c>
      <c r="H73" s="3583">
        <v>34696912.670000002</v>
      </c>
      <c r="I73" s="3582">
        <v>34696912.670000002</v>
      </c>
    </row>
    <row r="74" spans="1:9" ht="31.5" customHeight="1" x14ac:dyDescent="0.3">
      <c r="A74" s="3585" t="s">
        <v>296</v>
      </c>
      <c r="B74" s="3584">
        <v>20</v>
      </c>
      <c r="C74" s="3584" t="s">
        <v>217</v>
      </c>
      <c r="D74" s="3428" t="s">
        <v>120</v>
      </c>
      <c r="E74" s="3583">
        <v>24000000</v>
      </c>
      <c r="F74" s="3583">
        <v>20874753</v>
      </c>
      <c r="G74" s="3583">
        <v>20874753</v>
      </c>
      <c r="H74" s="3583">
        <v>20874753</v>
      </c>
      <c r="I74" s="3582">
        <v>20874753</v>
      </c>
    </row>
    <row r="75" spans="1:9" ht="31.5" customHeight="1" x14ac:dyDescent="0.3">
      <c r="A75" s="3585" t="s">
        <v>295</v>
      </c>
      <c r="B75" s="3584">
        <v>20</v>
      </c>
      <c r="C75" s="3584" t="s">
        <v>217</v>
      </c>
      <c r="D75" s="3428" t="s">
        <v>121</v>
      </c>
      <c r="E75" s="3583">
        <v>300000</v>
      </c>
      <c r="F75" s="3583">
        <v>0</v>
      </c>
      <c r="G75" s="3583">
        <v>0</v>
      </c>
      <c r="H75" s="3583">
        <v>0</v>
      </c>
      <c r="I75" s="3582">
        <v>0</v>
      </c>
    </row>
    <row r="76" spans="1:9" ht="31.5" customHeight="1" x14ac:dyDescent="0.3">
      <c r="A76" s="3590" t="s">
        <v>294</v>
      </c>
      <c r="B76" s="3588"/>
      <c r="C76" s="3588"/>
      <c r="D76" s="3400" t="s">
        <v>49</v>
      </c>
      <c r="E76" s="3587">
        <f>SUM(E77:E82)</f>
        <v>808328709.39999998</v>
      </c>
      <c r="F76" s="3587">
        <f>SUM(F77:F82)</f>
        <v>708328754.39999998</v>
      </c>
      <c r="G76" s="3587">
        <f>SUM(G77:G82)</f>
        <v>708328754.39999998</v>
      </c>
      <c r="H76" s="3587">
        <f>SUM(H77:H82)</f>
        <v>669861855.03999996</v>
      </c>
      <c r="I76" s="3586">
        <f>SUM(I77:I82)</f>
        <v>657121606.03999996</v>
      </c>
    </row>
    <row r="77" spans="1:9" ht="27.75" customHeight="1" x14ac:dyDescent="0.3">
      <c r="A77" s="3585" t="s">
        <v>293</v>
      </c>
      <c r="B77" s="3584">
        <v>20</v>
      </c>
      <c r="C77" s="3584" t="s">
        <v>217</v>
      </c>
      <c r="D77" s="3428" t="s">
        <v>50</v>
      </c>
      <c r="E77" s="3583">
        <v>50000001</v>
      </c>
      <c r="F77" s="3583">
        <v>25000024</v>
      </c>
      <c r="G77" s="3583">
        <v>25000024</v>
      </c>
      <c r="H77" s="3583">
        <v>5766575.8200000003</v>
      </c>
      <c r="I77" s="3582">
        <v>5766575.8200000003</v>
      </c>
    </row>
    <row r="78" spans="1:9" ht="29.25" customHeight="1" x14ac:dyDescent="0.3">
      <c r="A78" s="3585" t="s">
        <v>292</v>
      </c>
      <c r="B78" s="3584">
        <v>20</v>
      </c>
      <c r="C78" s="3584" t="s">
        <v>217</v>
      </c>
      <c r="D78" s="3428" t="s">
        <v>122</v>
      </c>
      <c r="E78" s="3583">
        <v>100000002</v>
      </c>
      <c r="F78" s="3583">
        <v>25000024</v>
      </c>
      <c r="G78" s="3583">
        <v>25000024</v>
      </c>
      <c r="H78" s="3583">
        <v>5766575.8200000003</v>
      </c>
      <c r="I78" s="3582">
        <v>5766575.8200000003</v>
      </c>
    </row>
    <row r="79" spans="1:9" ht="30.6" customHeight="1" x14ac:dyDescent="0.3">
      <c r="A79" s="3585" t="s">
        <v>291</v>
      </c>
      <c r="B79" s="3584">
        <v>20</v>
      </c>
      <c r="C79" s="3584" t="s">
        <v>217</v>
      </c>
      <c r="D79" s="3624" t="s">
        <v>123</v>
      </c>
      <c r="E79" s="3583">
        <v>78200405</v>
      </c>
      <c r="F79" s="3583">
        <v>78200405</v>
      </c>
      <c r="G79" s="3583">
        <v>78200405</v>
      </c>
      <c r="H79" s="3583">
        <v>78200402</v>
      </c>
      <c r="I79" s="3582">
        <v>65460153</v>
      </c>
    </row>
    <row r="80" spans="1:9" ht="27.75" customHeight="1" x14ac:dyDescent="0.3">
      <c r="A80" s="3585" t="s">
        <v>290</v>
      </c>
      <c r="B80" s="3584">
        <v>20</v>
      </c>
      <c r="C80" s="3584" t="s">
        <v>217</v>
      </c>
      <c r="D80" s="3428" t="s">
        <v>124</v>
      </c>
      <c r="E80" s="3583">
        <v>160452909.40000001</v>
      </c>
      <c r="F80" s="3583">
        <v>160452909.40000001</v>
      </c>
      <c r="G80" s="3583">
        <v>160452909.40000001</v>
      </c>
      <c r="H80" s="3583">
        <v>160452909.40000001</v>
      </c>
      <c r="I80" s="3582">
        <v>160452909.40000001</v>
      </c>
    </row>
    <row r="81" spans="1:9" ht="27.75" customHeight="1" x14ac:dyDescent="0.3">
      <c r="A81" s="3585" t="s">
        <v>289</v>
      </c>
      <c r="B81" s="3584">
        <v>20</v>
      </c>
      <c r="C81" s="3584" t="s">
        <v>217</v>
      </c>
      <c r="D81" s="3428" t="s">
        <v>53</v>
      </c>
      <c r="E81" s="3583">
        <v>419675392</v>
      </c>
      <c r="F81" s="3583">
        <v>419675392</v>
      </c>
      <c r="G81" s="3583">
        <v>419675392</v>
      </c>
      <c r="H81" s="3583">
        <v>419675392</v>
      </c>
      <c r="I81" s="3582">
        <v>419675392</v>
      </c>
    </row>
    <row r="82" spans="1:9" ht="27.75" customHeight="1" thickBot="1" x14ac:dyDescent="0.35">
      <c r="A82" s="3612" t="s">
        <v>288</v>
      </c>
      <c r="B82" s="3611">
        <v>20</v>
      </c>
      <c r="C82" s="3611" t="s">
        <v>217</v>
      </c>
      <c r="D82" s="3461" t="s">
        <v>125</v>
      </c>
      <c r="E82" s="3610">
        <v>0</v>
      </c>
      <c r="F82" s="3610">
        <v>0</v>
      </c>
      <c r="G82" s="3610">
        <v>0</v>
      </c>
      <c r="H82" s="3610">
        <v>0</v>
      </c>
      <c r="I82" s="3609">
        <v>0</v>
      </c>
    </row>
    <row r="83" spans="1:9" ht="16.2" thickBot="1" x14ac:dyDescent="0.35">
      <c r="A83" s="3416"/>
      <c r="B83" s="3418"/>
      <c r="C83" s="3418"/>
      <c r="D83" s="3462"/>
      <c r="E83" s="3608"/>
      <c r="F83" s="3608"/>
      <c r="G83" s="3608"/>
      <c r="H83" s="3608"/>
      <c r="I83" s="3608"/>
    </row>
    <row r="84" spans="1:9" s="3374" customFormat="1" x14ac:dyDescent="0.3">
      <c r="A84" s="3761" t="s">
        <v>1</v>
      </c>
      <c r="B84" s="3762"/>
      <c r="C84" s="3762"/>
      <c r="D84" s="3762"/>
      <c r="E84" s="3762"/>
      <c r="F84" s="3762"/>
      <c r="G84" s="3762"/>
      <c r="H84" s="3762"/>
      <c r="I84" s="3763"/>
    </row>
    <row r="85" spans="1:9" s="3374" customFormat="1" x14ac:dyDescent="0.3">
      <c r="A85" s="3764" t="s">
        <v>95</v>
      </c>
      <c r="B85" s="3765"/>
      <c r="C85" s="3765"/>
      <c r="D85" s="3765"/>
      <c r="E85" s="3765"/>
      <c r="F85" s="3765"/>
      <c r="G85" s="3765"/>
      <c r="H85" s="3765"/>
      <c r="I85" s="3766"/>
    </row>
    <row r="86" spans="1:9" x14ac:dyDescent="0.3">
      <c r="A86" s="3365" t="s">
        <v>0</v>
      </c>
      <c r="I86" s="3364"/>
    </row>
    <row r="87" spans="1:9" ht="3.75" customHeight="1" x14ac:dyDescent="0.3">
      <c r="A87" s="3360"/>
      <c r="I87" s="3366"/>
    </row>
    <row r="88" spans="1:9" ht="15" thickBot="1" x14ac:dyDescent="0.35">
      <c r="A88" s="3360" t="s">
        <v>96</v>
      </c>
      <c r="D88" s="3434" t="s">
        <v>4</v>
      </c>
      <c r="F88" s="3362" t="str">
        <f>F54</f>
        <v>MES:</v>
      </c>
      <c r="G88" s="3362" t="str">
        <f>G7</f>
        <v>DICIEMBRE</v>
      </c>
      <c r="H88" s="3362" t="str">
        <f>H54</f>
        <v xml:space="preserve">                                VIGENCIA FISCAL:      2018</v>
      </c>
      <c r="I88" s="3364"/>
    </row>
    <row r="89" spans="1:9" ht="6.75" hidden="1" customHeight="1" thickBot="1" x14ac:dyDescent="0.35">
      <c r="A89" s="3360"/>
      <c r="I89" s="3364"/>
    </row>
    <row r="90" spans="1:9" ht="15" thickBot="1" x14ac:dyDescent="0.35">
      <c r="A90" s="3600"/>
      <c r="B90" s="3599"/>
      <c r="C90" s="3599"/>
      <c r="D90" s="3598"/>
      <c r="E90" s="3597"/>
      <c r="F90" s="3597"/>
      <c r="G90" s="3597"/>
      <c r="H90" s="3597"/>
      <c r="I90" s="3596"/>
    </row>
    <row r="91" spans="1:9" ht="36" customHeight="1" thickBot="1" x14ac:dyDescent="0.35">
      <c r="A91" s="3595" t="s">
        <v>228</v>
      </c>
      <c r="B91" s="3594" t="s">
        <v>227</v>
      </c>
      <c r="C91" s="3594" t="s">
        <v>226</v>
      </c>
      <c r="D91" s="3594" t="s">
        <v>225</v>
      </c>
      <c r="E91" s="3593" t="s">
        <v>224</v>
      </c>
      <c r="F91" s="3593" t="s">
        <v>101</v>
      </c>
      <c r="G91" s="3593" t="s">
        <v>102</v>
      </c>
      <c r="H91" s="3593" t="s">
        <v>103</v>
      </c>
      <c r="I91" s="3592" t="s">
        <v>195</v>
      </c>
    </row>
    <row r="92" spans="1:9" ht="18.75" customHeight="1" x14ac:dyDescent="0.3">
      <c r="A92" s="3590" t="s">
        <v>287</v>
      </c>
      <c r="B92" s="3588"/>
      <c r="C92" s="3588"/>
      <c r="D92" s="3400" t="s">
        <v>55</v>
      </c>
      <c r="E92" s="3587">
        <f>+E94+E95+E93</f>
        <v>53705327</v>
      </c>
      <c r="F92" s="3587">
        <f>+F94+F95+F93</f>
        <v>53605326.960000001</v>
      </c>
      <c r="G92" s="3587">
        <f>+G94+G95+G93</f>
        <v>53605326.960000001</v>
      </c>
      <c r="H92" s="3587">
        <f>+H94+H95+H93</f>
        <v>48864326.960000001</v>
      </c>
      <c r="I92" s="3586">
        <f>+I94+I95+I93</f>
        <v>40864326.960000001</v>
      </c>
    </row>
    <row r="93" spans="1:9" ht="18.75" customHeight="1" x14ac:dyDescent="0.3">
      <c r="A93" s="3585" t="s">
        <v>286</v>
      </c>
      <c r="B93" s="3584">
        <v>20</v>
      </c>
      <c r="C93" s="3584" t="s">
        <v>217</v>
      </c>
      <c r="D93" s="3428" t="s">
        <v>56</v>
      </c>
      <c r="E93" s="3583">
        <v>38000629</v>
      </c>
      <c r="F93" s="3583">
        <v>38000629</v>
      </c>
      <c r="G93" s="3583">
        <v>38000629</v>
      </c>
      <c r="H93" s="3583">
        <v>33259629</v>
      </c>
      <c r="I93" s="3582">
        <v>25259629</v>
      </c>
    </row>
    <row r="94" spans="1:9" ht="18.75" customHeight="1" x14ac:dyDescent="0.3">
      <c r="A94" s="3585" t="s">
        <v>285</v>
      </c>
      <c r="B94" s="3584">
        <v>20</v>
      </c>
      <c r="C94" s="3584" t="s">
        <v>217</v>
      </c>
      <c r="D94" s="3428" t="s">
        <v>57</v>
      </c>
      <c r="E94" s="3583">
        <v>15491949</v>
      </c>
      <c r="F94" s="3583">
        <v>15491948.960000001</v>
      </c>
      <c r="G94" s="3583">
        <v>15491948.960000001</v>
      </c>
      <c r="H94" s="3583">
        <v>15491948.960000001</v>
      </c>
      <c r="I94" s="3582">
        <v>15491948.960000001</v>
      </c>
    </row>
    <row r="95" spans="1:9" ht="18.75" customHeight="1" x14ac:dyDescent="0.3">
      <c r="A95" s="3585" t="s">
        <v>284</v>
      </c>
      <c r="B95" s="3584">
        <v>20</v>
      </c>
      <c r="C95" s="3584" t="s">
        <v>217</v>
      </c>
      <c r="D95" s="3428" t="s">
        <v>126</v>
      </c>
      <c r="E95" s="3583">
        <v>212749</v>
      </c>
      <c r="F95" s="3583">
        <v>112749</v>
      </c>
      <c r="G95" s="3583">
        <v>112749</v>
      </c>
      <c r="H95" s="3583">
        <v>112749</v>
      </c>
      <c r="I95" s="3582">
        <v>112749</v>
      </c>
    </row>
    <row r="96" spans="1:9" ht="18.75" customHeight="1" x14ac:dyDescent="0.3">
      <c r="A96" s="3590" t="s">
        <v>283</v>
      </c>
      <c r="B96" s="3588"/>
      <c r="C96" s="3588"/>
      <c r="D96" s="3400" t="s">
        <v>58</v>
      </c>
      <c r="E96" s="3587">
        <f>+E97+E98</f>
        <v>60839944</v>
      </c>
      <c r="F96" s="3587">
        <f>+F97+F98</f>
        <v>52301947</v>
      </c>
      <c r="G96" s="3587">
        <f>+G97+G98</f>
        <v>52301947</v>
      </c>
      <c r="H96" s="3587">
        <f>+H97+H98</f>
        <v>48315447</v>
      </c>
      <c r="I96" s="3587">
        <f>+I97+I98</f>
        <v>48315447</v>
      </c>
    </row>
    <row r="97" spans="1:9" ht="18.75" customHeight="1" x14ac:dyDescent="0.3">
      <c r="A97" s="3585" t="s">
        <v>362</v>
      </c>
      <c r="B97" s="3584">
        <v>20</v>
      </c>
      <c r="C97" s="3584" t="s">
        <v>217</v>
      </c>
      <c r="D97" s="3428" t="s">
        <v>363</v>
      </c>
      <c r="E97" s="3583">
        <v>774000</v>
      </c>
      <c r="F97" s="3583">
        <v>774000</v>
      </c>
      <c r="G97" s="3583">
        <v>774000</v>
      </c>
      <c r="H97" s="3583">
        <v>774000</v>
      </c>
      <c r="I97" s="3582">
        <v>774000</v>
      </c>
    </row>
    <row r="98" spans="1:9" ht="18.75" customHeight="1" x14ac:dyDescent="0.3">
      <c r="A98" s="3585" t="s">
        <v>282</v>
      </c>
      <c r="B98" s="3584">
        <v>20</v>
      </c>
      <c r="C98" s="3584" t="s">
        <v>217</v>
      </c>
      <c r="D98" s="3428" t="s">
        <v>59</v>
      </c>
      <c r="E98" s="3583">
        <v>60065944</v>
      </c>
      <c r="F98" s="3583">
        <v>51527947</v>
      </c>
      <c r="G98" s="3583">
        <v>51527947</v>
      </c>
      <c r="H98" s="3583">
        <v>47541447</v>
      </c>
      <c r="I98" s="3582">
        <v>47541447</v>
      </c>
    </row>
    <row r="99" spans="1:9" ht="18.75" customHeight="1" x14ac:dyDescent="0.3">
      <c r="A99" s="3590" t="s">
        <v>281</v>
      </c>
      <c r="B99" s="3588"/>
      <c r="C99" s="3588"/>
      <c r="D99" s="3400" t="s">
        <v>60</v>
      </c>
      <c r="E99" s="3587">
        <f>SUM(E100:E103)</f>
        <v>512702917.60000002</v>
      </c>
      <c r="F99" s="3587">
        <f>SUM(F100:F103)</f>
        <v>406027295.17000002</v>
      </c>
      <c r="G99" s="3587">
        <f>SUM(G100:G103)</f>
        <v>406027295.17000002</v>
      </c>
      <c r="H99" s="3587">
        <f>SUM(H100:H103)</f>
        <v>406027295.17000002</v>
      </c>
      <c r="I99" s="3586">
        <f>SUM(I100:I103)</f>
        <v>406023495.17000002</v>
      </c>
    </row>
    <row r="100" spans="1:9" ht="18.75" customHeight="1" x14ac:dyDescent="0.3">
      <c r="A100" s="3585" t="s">
        <v>280</v>
      </c>
      <c r="B100" s="3584">
        <v>20</v>
      </c>
      <c r="C100" s="3584" t="s">
        <v>217</v>
      </c>
      <c r="D100" s="3428" t="s">
        <v>127</v>
      </c>
      <c r="E100" s="3583">
        <v>5000000</v>
      </c>
      <c r="F100" s="3583">
        <v>2681749</v>
      </c>
      <c r="G100" s="3583">
        <v>2681749</v>
      </c>
      <c r="H100" s="3583">
        <v>2681749</v>
      </c>
      <c r="I100" s="3582">
        <v>2681749</v>
      </c>
    </row>
    <row r="101" spans="1:9" ht="18.75" customHeight="1" x14ac:dyDescent="0.3">
      <c r="A101" s="3585" t="s">
        <v>279</v>
      </c>
      <c r="B101" s="3584">
        <v>20</v>
      </c>
      <c r="C101" s="3584" t="s">
        <v>217</v>
      </c>
      <c r="D101" s="3428" t="s">
        <v>128</v>
      </c>
      <c r="E101" s="3583">
        <v>431702916.60000002</v>
      </c>
      <c r="F101" s="3583">
        <v>338462790</v>
      </c>
      <c r="G101" s="3583">
        <v>338462790</v>
      </c>
      <c r="H101" s="3583">
        <v>338462790</v>
      </c>
      <c r="I101" s="3582">
        <v>338462790</v>
      </c>
    </row>
    <row r="102" spans="1:9" ht="18.75" customHeight="1" x14ac:dyDescent="0.3">
      <c r="A102" s="3585" t="s">
        <v>278</v>
      </c>
      <c r="B102" s="3584">
        <v>20</v>
      </c>
      <c r="C102" s="3584" t="s">
        <v>217</v>
      </c>
      <c r="D102" s="3428" t="s">
        <v>129</v>
      </c>
      <c r="E102" s="3583">
        <v>16000000</v>
      </c>
      <c r="F102" s="3583">
        <v>11612318.17</v>
      </c>
      <c r="G102" s="3583">
        <v>11612318.17</v>
      </c>
      <c r="H102" s="3583">
        <v>11612318.17</v>
      </c>
      <c r="I102" s="3582">
        <v>11608518.17</v>
      </c>
    </row>
    <row r="103" spans="1:9" ht="18.75" customHeight="1" x14ac:dyDescent="0.3">
      <c r="A103" s="3585" t="s">
        <v>277</v>
      </c>
      <c r="B103" s="3584">
        <v>20</v>
      </c>
      <c r="C103" s="3584" t="s">
        <v>217</v>
      </c>
      <c r="D103" s="3428" t="s">
        <v>61</v>
      </c>
      <c r="E103" s="3583">
        <v>60000001</v>
      </c>
      <c r="F103" s="3583">
        <v>53270438</v>
      </c>
      <c r="G103" s="3583">
        <v>53270438</v>
      </c>
      <c r="H103" s="3583">
        <v>53270438</v>
      </c>
      <c r="I103" s="3582">
        <v>53270438</v>
      </c>
    </row>
    <row r="104" spans="1:9" ht="18.75" customHeight="1" x14ac:dyDescent="0.3">
      <c r="A104" s="3590" t="s">
        <v>276</v>
      </c>
      <c r="B104" s="3588"/>
      <c r="C104" s="3588"/>
      <c r="D104" s="3400" t="s">
        <v>62</v>
      </c>
      <c r="E104" s="3587">
        <f>SUM(E105:E107)</f>
        <v>1752012538</v>
      </c>
      <c r="F104" s="3587">
        <f>SUM(F105:F107)</f>
        <v>1752012537</v>
      </c>
      <c r="G104" s="3587">
        <f>SUM(G105:G107)</f>
        <v>1752012537</v>
      </c>
      <c r="H104" s="3587">
        <f>SUM(H105:H107)</f>
        <v>1752012537</v>
      </c>
      <c r="I104" s="3586">
        <f>SUM(I105:I107)</f>
        <v>1748357375</v>
      </c>
    </row>
    <row r="105" spans="1:9" ht="18.75" customHeight="1" x14ac:dyDescent="0.3">
      <c r="A105" s="3585" t="s">
        <v>275</v>
      </c>
      <c r="B105" s="3584">
        <v>20</v>
      </c>
      <c r="C105" s="3584" t="s">
        <v>217</v>
      </c>
      <c r="D105" s="3428" t="s">
        <v>130</v>
      </c>
      <c r="E105" s="3583">
        <v>88086082</v>
      </c>
      <c r="F105" s="3583">
        <v>88086082</v>
      </c>
      <c r="G105" s="3583">
        <v>88086082</v>
      </c>
      <c r="H105" s="3583">
        <v>88086082</v>
      </c>
      <c r="I105" s="3582">
        <v>88086082</v>
      </c>
    </row>
    <row r="106" spans="1:9" ht="18.75" customHeight="1" x14ac:dyDescent="0.3">
      <c r="A106" s="3585" t="s">
        <v>274</v>
      </c>
      <c r="B106" s="3584">
        <v>20</v>
      </c>
      <c r="C106" s="3584" t="s">
        <v>217</v>
      </c>
      <c r="D106" s="3428" t="s">
        <v>131</v>
      </c>
      <c r="E106" s="3583">
        <v>256720881</v>
      </c>
      <c r="F106" s="3607">
        <v>256720880</v>
      </c>
      <c r="G106" s="3583">
        <v>256720880</v>
      </c>
      <c r="H106" s="3583">
        <v>256720880</v>
      </c>
      <c r="I106" s="3582">
        <v>253065718</v>
      </c>
    </row>
    <row r="107" spans="1:9" ht="18.75" customHeight="1" x14ac:dyDescent="0.3">
      <c r="A107" s="3585" t="s">
        <v>273</v>
      </c>
      <c r="B107" s="3584">
        <v>20</v>
      </c>
      <c r="C107" s="3584" t="s">
        <v>217</v>
      </c>
      <c r="D107" s="3428" t="s">
        <v>132</v>
      </c>
      <c r="E107" s="3583">
        <v>1407205575</v>
      </c>
      <c r="F107" s="3583">
        <v>1407205575</v>
      </c>
      <c r="G107" s="3583">
        <v>1407205575</v>
      </c>
      <c r="H107" s="3583">
        <v>1407205575</v>
      </c>
      <c r="I107" s="3582">
        <v>1407205575</v>
      </c>
    </row>
    <row r="108" spans="1:9" ht="18.75" customHeight="1" x14ac:dyDescent="0.3">
      <c r="A108" s="3590" t="s">
        <v>272</v>
      </c>
      <c r="B108" s="3588"/>
      <c r="C108" s="3588"/>
      <c r="D108" s="3400" t="s">
        <v>133</v>
      </c>
      <c r="E108" s="3587">
        <f>+E109</f>
        <v>5442514052</v>
      </c>
      <c r="F108" s="3587">
        <f>+F109</f>
        <v>5395736278</v>
      </c>
      <c r="G108" s="3587">
        <f>+G109</f>
        <v>5395736278</v>
      </c>
      <c r="H108" s="3587">
        <f>+H109</f>
        <v>5395736278</v>
      </c>
      <c r="I108" s="3586">
        <f>+I109</f>
        <v>5395736278</v>
      </c>
    </row>
    <row r="109" spans="1:9" ht="18.75" customHeight="1" x14ac:dyDescent="0.3">
      <c r="A109" s="3585" t="s">
        <v>271</v>
      </c>
      <c r="B109" s="3584">
        <v>20</v>
      </c>
      <c r="C109" s="3584" t="s">
        <v>217</v>
      </c>
      <c r="D109" s="3428" t="s">
        <v>134</v>
      </c>
      <c r="E109" s="3583">
        <v>5442514052</v>
      </c>
      <c r="F109" s="3583">
        <v>5395736278</v>
      </c>
      <c r="G109" s="3583">
        <v>5395736278</v>
      </c>
      <c r="H109" s="3583">
        <v>5395736278</v>
      </c>
      <c r="I109" s="3582">
        <v>5395736278</v>
      </c>
    </row>
    <row r="110" spans="1:9" ht="18.75" customHeight="1" x14ac:dyDescent="0.3">
      <c r="A110" s="3590" t="s">
        <v>270</v>
      </c>
      <c r="B110" s="3588"/>
      <c r="C110" s="3588"/>
      <c r="D110" s="3400" t="s">
        <v>135</v>
      </c>
      <c r="E110" s="3587">
        <f>+E111+E112</f>
        <v>0</v>
      </c>
      <c r="F110" s="3587">
        <f>+F111+F112</f>
        <v>0</v>
      </c>
      <c r="G110" s="3587">
        <f>+G111+G112</f>
        <v>0</v>
      </c>
      <c r="H110" s="3587">
        <f>+H111+H112</f>
        <v>0</v>
      </c>
      <c r="I110" s="3586">
        <f>+I111+I112</f>
        <v>0</v>
      </c>
    </row>
    <row r="111" spans="1:9" ht="18.75" customHeight="1" x14ac:dyDescent="0.3">
      <c r="A111" s="3585" t="s">
        <v>269</v>
      </c>
      <c r="B111" s="3584">
        <v>20</v>
      </c>
      <c r="C111" s="3584" t="s">
        <v>217</v>
      </c>
      <c r="D111" s="3428" t="s">
        <v>136</v>
      </c>
      <c r="E111" s="3583">
        <v>0</v>
      </c>
      <c r="F111" s="3583">
        <v>0</v>
      </c>
      <c r="G111" s="3583">
        <v>0</v>
      </c>
      <c r="H111" s="3583">
        <v>0</v>
      </c>
      <c r="I111" s="3582">
        <v>0</v>
      </c>
    </row>
    <row r="112" spans="1:9" ht="18.75" customHeight="1" x14ac:dyDescent="0.3">
      <c r="A112" s="3585" t="s">
        <v>268</v>
      </c>
      <c r="B112" s="3584">
        <v>20</v>
      </c>
      <c r="C112" s="3584" t="s">
        <v>217</v>
      </c>
      <c r="D112" s="3428" t="s">
        <v>137</v>
      </c>
      <c r="E112" s="3583">
        <v>0</v>
      </c>
      <c r="F112" s="3583">
        <v>0</v>
      </c>
      <c r="G112" s="3583">
        <v>0</v>
      </c>
      <c r="H112" s="3583">
        <v>0</v>
      </c>
      <c r="I112" s="3582">
        <v>0</v>
      </c>
    </row>
    <row r="113" spans="1:9" ht="18.75" customHeight="1" x14ac:dyDescent="0.3">
      <c r="A113" s="3585" t="s">
        <v>267</v>
      </c>
      <c r="B113" s="3584">
        <v>20</v>
      </c>
      <c r="C113" s="3584" t="s">
        <v>217</v>
      </c>
      <c r="D113" s="3400" t="s">
        <v>63</v>
      </c>
      <c r="E113" s="3587">
        <v>24500000</v>
      </c>
      <c r="F113" s="3587">
        <v>22549800</v>
      </c>
      <c r="G113" s="3587">
        <v>22549800</v>
      </c>
      <c r="H113" s="3587">
        <v>22549800</v>
      </c>
      <c r="I113" s="3586">
        <v>22549800</v>
      </c>
    </row>
    <row r="114" spans="1:9" ht="18.75" customHeight="1" x14ac:dyDescent="0.3">
      <c r="A114" s="3590" t="s">
        <v>266</v>
      </c>
      <c r="B114" s="3588"/>
      <c r="C114" s="3588"/>
      <c r="D114" s="3400" t="s">
        <v>138</v>
      </c>
      <c r="E114" s="3587">
        <f>+E115</f>
        <v>101302896</v>
      </c>
      <c r="F114" s="3587">
        <f>+F115</f>
        <v>84888293</v>
      </c>
      <c r="G114" s="3587">
        <f>+G115</f>
        <v>84888293</v>
      </c>
      <c r="H114" s="3587">
        <f>+H115</f>
        <v>81851096</v>
      </c>
      <c r="I114" s="3586">
        <f>+I115</f>
        <v>77866936</v>
      </c>
    </row>
    <row r="115" spans="1:9" ht="18.75" customHeight="1" x14ac:dyDescent="0.3">
      <c r="A115" s="3585" t="s">
        <v>265</v>
      </c>
      <c r="B115" s="3584">
        <v>20</v>
      </c>
      <c r="C115" s="3584" t="s">
        <v>217</v>
      </c>
      <c r="D115" s="3428" t="s">
        <v>65</v>
      </c>
      <c r="E115" s="3583">
        <v>101302896</v>
      </c>
      <c r="F115" s="3583">
        <v>84888293</v>
      </c>
      <c r="G115" s="3583">
        <v>84888293</v>
      </c>
      <c r="H115" s="3583">
        <v>81851096</v>
      </c>
      <c r="I115" s="3582">
        <v>77866936</v>
      </c>
    </row>
    <row r="116" spans="1:9" ht="18.75" customHeight="1" x14ac:dyDescent="0.3">
      <c r="A116" s="3590" t="s">
        <v>264</v>
      </c>
      <c r="B116" s="3588"/>
      <c r="C116" s="3588"/>
      <c r="D116" s="3400" t="s">
        <v>66</v>
      </c>
      <c r="E116" s="3587">
        <f>+E117</f>
        <v>1245252177</v>
      </c>
      <c r="F116" s="3587">
        <f>+F117</f>
        <v>1241455302</v>
      </c>
      <c r="G116" s="3587">
        <f>+G117</f>
        <v>1241455302</v>
      </c>
      <c r="H116" s="3587">
        <f>+H117</f>
        <v>1241455281</v>
      </c>
      <c r="I116" s="3586">
        <f>+I117</f>
        <v>1201650821</v>
      </c>
    </row>
    <row r="117" spans="1:9" ht="18.75" customHeight="1" x14ac:dyDescent="0.3">
      <c r="A117" s="3585" t="s">
        <v>263</v>
      </c>
      <c r="B117" s="3584">
        <v>20</v>
      </c>
      <c r="C117" s="3584" t="s">
        <v>217</v>
      </c>
      <c r="D117" s="3428" t="s">
        <v>66</v>
      </c>
      <c r="E117" s="3583">
        <v>1245252177</v>
      </c>
      <c r="F117" s="3583">
        <v>1241455302</v>
      </c>
      <c r="G117" s="3583">
        <v>1241455302</v>
      </c>
      <c r="H117" s="3583">
        <v>1241455281</v>
      </c>
      <c r="I117" s="3582">
        <v>1201650821</v>
      </c>
    </row>
    <row r="118" spans="1:9" ht="18.75" customHeight="1" x14ac:dyDescent="0.3">
      <c r="A118" s="3590">
        <v>3</v>
      </c>
      <c r="B118" s="3588"/>
      <c r="C118" s="3588"/>
      <c r="D118" s="3400" t="s">
        <v>67</v>
      </c>
      <c r="E118" s="3587">
        <f>+E119+E122</f>
        <v>12694150256.42</v>
      </c>
      <c r="F118" s="3587">
        <f>+F119+F122</f>
        <v>12694150256.42</v>
      </c>
      <c r="G118" s="3587">
        <f>+G119+G122</f>
        <v>12694150256.42</v>
      </c>
      <c r="H118" s="3587">
        <f>+H119+H122</f>
        <v>11809937524.42</v>
      </c>
      <c r="I118" s="3586">
        <f>+I119+I122</f>
        <v>9337789991.9899998</v>
      </c>
    </row>
    <row r="119" spans="1:9" ht="18.75" customHeight="1" x14ac:dyDescent="0.3">
      <c r="A119" s="3590" t="s">
        <v>262</v>
      </c>
      <c r="B119" s="3588"/>
      <c r="C119" s="3588"/>
      <c r="D119" s="3400" t="s">
        <v>140</v>
      </c>
      <c r="E119" s="3587">
        <f t="shared" ref="E119:I120" si="1">+E120</f>
        <v>4426147753.4200001</v>
      </c>
      <c r="F119" s="3587">
        <f t="shared" si="1"/>
        <v>4426147753.4200001</v>
      </c>
      <c r="G119" s="3587">
        <f t="shared" si="1"/>
        <v>4426147753.4200001</v>
      </c>
      <c r="H119" s="3587">
        <f t="shared" si="1"/>
        <v>4426147753.4200001</v>
      </c>
      <c r="I119" s="3586">
        <f t="shared" si="1"/>
        <v>3471399999.5700002</v>
      </c>
    </row>
    <row r="120" spans="1:9" ht="18.75" customHeight="1" x14ac:dyDescent="0.3">
      <c r="A120" s="3590" t="s">
        <v>261</v>
      </c>
      <c r="B120" s="3588"/>
      <c r="C120" s="3588"/>
      <c r="D120" s="3400" t="s">
        <v>141</v>
      </c>
      <c r="E120" s="3587">
        <f t="shared" si="1"/>
        <v>4426147753.4200001</v>
      </c>
      <c r="F120" s="3587">
        <f t="shared" si="1"/>
        <v>4426147753.4200001</v>
      </c>
      <c r="G120" s="3587">
        <f t="shared" si="1"/>
        <v>4426147753.4200001</v>
      </c>
      <c r="H120" s="3587">
        <f t="shared" si="1"/>
        <v>4426147753.4200001</v>
      </c>
      <c r="I120" s="3586">
        <f t="shared" si="1"/>
        <v>3471399999.5700002</v>
      </c>
    </row>
    <row r="121" spans="1:9" ht="18.75" customHeight="1" x14ac:dyDescent="0.3">
      <c r="A121" s="3585" t="s">
        <v>260</v>
      </c>
      <c r="B121" s="3584">
        <v>20</v>
      </c>
      <c r="C121" s="3584" t="s">
        <v>217</v>
      </c>
      <c r="D121" s="3428" t="s">
        <v>142</v>
      </c>
      <c r="E121" s="3583">
        <v>4426147753.4200001</v>
      </c>
      <c r="F121" s="3583">
        <v>4426147753.4200001</v>
      </c>
      <c r="G121" s="3583">
        <v>4426147753.4200001</v>
      </c>
      <c r="H121" s="3583">
        <v>4426147753.4200001</v>
      </c>
      <c r="I121" s="3582">
        <v>3471399999.5700002</v>
      </c>
    </row>
    <row r="122" spans="1:9" ht="18.75" customHeight="1" thickBot="1" x14ac:dyDescent="0.35">
      <c r="A122" s="3605" t="s">
        <v>259</v>
      </c>
      <c r="B122" s="3623"/>
      <c r="C122" s="3623"/>
      <c r="D122" s="3604" t="s">
        <v>68</v>
      </c>
      <c r="E122" s="3603">
        <f>+E133</f>
        <v>8268002503</v>
      </c>
      <c r="F122" s="3603">
        <f>+F133</f>
        <v>8268002503</v>
      </c>
      <c r="G122" s="3603">
        <f>+G133</f>
        <v>8268002503</v>
      </c>
      <c r="H122" s="3603">
        <f>+H133</f>
        <v>7383789771</v>
      </c>
      <c r="I122" s="3602">
        <f>+I133</f>
        <v>5866389992.4200001</v>
      </c>
    </row>
    <row r="123" spans="1:9" ht="16.2" thickBot="1" x14ac:dyDescent="0.35">
      <c r="A123" s="3416"/>
      <c r="B123" s="3418"/>
      <c r="C123" s="3418"/>
      <c r="D123" s="3462"/>
      <c r="E123" s="3421"/>
      <c r="F123" s="3421"/>
      <c r="G123" s="3421"/>
      <c r="H123" s="3421"/>
      <c r="I123" s="3421"/>
    </row>
    <row r="124" spans="1:9" s="3374" customFormat="1" x14ac:dyDescent="0.3">
      <c r="A124" s="3761" t="s">
        <v>1</v>
      </c>
      <c r="B124" s="3762"/>
      <c r="C124" s="3762"/>
      <c r="D124" s="3762"/>
      <c r="E124" s="3762"/>
      <c r="F124" s="3762"/>
      <c r="G124" s="3762"/>
      <c r="H124" s="3762"/>
      <c r="I124" s="3763"/>
    </row>
    <row r="125" spans="1:9" s="3374" customFormat="1" ht="12" customHeight="1" x14ac:dyDescent="0.3">
      <c r="A125" s="3764" t="s">
        <v>95</v>
      </c>
      <c r="B125" s="3765"/>
      <c r="C125" s="3765"/>
      <c r="D125" s="3765"/>
      <c r="E125" s="3765"/>
      <c r="F125" s="3765"/>
      <c r="G125" s="3765"/>
      <c r="H125" s="3765"/>
      <c r="I125" s="3766"/>
    </row>
    <row r="126" spans="1:9" ht="3" hidden="1" customHeight="1" x14ac:dyDescent="0.3">
      <c r="A126" s="3360"/>
      <c r="I126" s="3364"/>
    </row>
    <row r="127" spans="1:9" ht="14.25" customHeight="1" x14ac:dyDescent="0.3">
      <c r="A127" s="3365" t="s">
        <v>0</v>
      </c>
      <c r="I127" s="3364"/>
    </row>
    <row r="128" spans="1:9" ht="9.75" hidden="1" customHeight="1" x14ac:dyDescent="0.3">
      <c r="A128" s="3360"/>
      <c r="I128" s="3366"/>
    </row>
    <row r="129" spans="1:10" x14ac:dyDescent="0.3">
      <c r="A129" s="3360" t="s">
        <v>96</v>
      </c>
      <c r="D129" s="3434" t="s">
        <v>4</v>
      </c>
      <c r="F129" s="3362" t="str">
        <f>F88</f>
        <v>MES:</v>
      </c>
      <c r="G129" s="3362" t="str">
        <f>G7</f>
        <v>DICIEMBRE</v>
      </c>
      <c r="H129" s="3362" t="str">
        <f>H88:I88</f>
        <v xml:space="preserve">                                VIGENCIA FISCAL:      2018</v>
      </c>
      <c r="I129" s="3364"/>
    </row>
    <row r="130" spans="1:10" ht="1.5" customHeight="1" thickBot="1" x14ac:dyDescent="0.35">
      <c r="A130" s="3360"/>
      <c r="I130" s="3364"/>
    </row>
    <row r="131" spans="1:10" ht="15" thickBot="1" x14ac:dyDescent="0.35">
      <c r="A131" s="3600"/>
      <c r="B131" s="3599"/>
      <c r="C131" s="3599"/>
      <c r="D131" s="3598"/>
      <c r="E131" s="3597"/>
      <c r="F131" s="3597"/>
      <c r="G131" s="3597"/>
      <c r="H131" s="3597"/>
      <c r="I131" s="3596"/>
    </row>
    <row r="132" spans="1:10" ht="27" customHeight="1" thickBot="1" x14ac:dyDescent="0.35">
      <c r="A132" s="3595" t="s">
        <v>228</v>
      </c>
      <c r="B132" s="3594" t="s">
        <v>227</v>
      </c>
      <c r="C132" s="3594" t="s">
        <v>226</v>
      </c>
      <c r="D132" s="3594" t="s">
        <v>225</v>
      </c>
      <c r="E132" s="3593" t="s">
        <v>224</v>
      </c>
      <c r="F132" s="3593" t="s">
        <v>101</v>
      </c>
      <c r="G132" s="3593" t="s">
        <v>102</v>
      </c>
      <c r="H132" s="3593" t="s">
        <v>103</v>
      </c>
      <c r="I132" s="3592" t="s">
        <v>195</v>
      </c>
    </row>
    <row r="133" spans="1:10" ht="15.6" x14ac:dyDescent="0.3">
      <c r="A133" s="3590" t="s">
        <v>258</v>
      </c>
      <c r="B133" s="3588"/>
      <c r="C133" s="3588"/>
      <c r="D133" s="3457" t="s">
        <v>69</v>
      </c>
      <c r="E133" s="3385">
        <f>+E134+E135</f>
        <v>8268002503</v>
      </c>
      <c r="F133" s="3385">
        <f>+F134+F135</f>
        <v>8268002503</v>
      </c>
      <c r="G133" s="3385">
        <f>+G134+G135</f>
        <v>8268002503</v>
      </c>
      <c r="H133" s="3385">
        <f>+H134+H135</f>
        <v>7383789771</v>
      </c>
      <c r="I133" s="3387">
        <f>+I134+I135</f>
        <v>5866389992.4200001</v>
      </c>
    </row>
    <row r="134" spans="1:10" ht="15.6" x14ac:dyDescent="0.3">
      <c r="A134" s="3585" t="s">
        <v>257</v>
      </c>
      <c r="B134" s="3584">
        <v>10</v>
      </c>
      <c r="C134" s="3584" t="s">
        <v>148</v>
      </c>
      <c r="D134" s="3620" t="s">
        <v>69</v>
      </c>
      <c r="E134" s="3449">
        <f t="shared" ref="E134:I135" si="2">+E136+E138</f>
        <v>1741080189</v>
      </c>
      <c r="F134" s="3449">
        <f t="shared" si="2"/>
        <v>1741080189</v>
      </c>
      <c r="G134" s="3449">
        <f t="shared" si="2"/>
        <v>1741080189</v>
      </c>
      <c r="H134" s="3449">
        <f t="shared" si="2"/>
        <v>1200000000</v>
      </c>
      <c r="I134" s="3451">
        <f t="shared" si="2"/>
        <v>1200000000</v>
      </c>
    </row>
    <row r="135" spans="1:10" ht="15.6" x14ac:dyDescent="0.3">
      <c r="A135" s="3585" t="s">
        <v>257</v>
      </c>
      <c r="B135" s="3584">
        <v>20</v>
      </c>
      <c r="C135" s="3584" t="s">
        <v>217</v>
      </c>
      <c r="D135" s="3428" t="s">
        <v>69</v>
      </c>
      <c r="E135" s="3397">
        <f t="shared" si="2"/>
        <v>6526922314</v>
      </c>
      <c r="F135" s="3397">
        <f t="shared" si="2"/>
        <v>6526922314</v>
      </c>
      <c r="G135" s="3397">
        <f t="shared" si="2"/>
        <v>6526922314</v>
      </c>
      <c r="H135" s="3397">
        <f t="shared" si="2"/>
        <v>6183789771</v>
      </c>
      <c r="I135" s="3399">
        <f t="shared" si="2"/>
        <v>4666389992.4200001</v>
      </c>
    </row>
    <row r="136" spans="1:10" ht="15.6" x14ac:dyDescent="0.3">
      <c r="A136" s="3585" t="s">
        <v>256</v>
      </c>
      <c r="B136" s="3584">
        <v>10</v>
      </c>
      <c r="C136" s="3621" t="s">
        <v>148</v>
      </c>
      <c r="D136" s="3428" t="s">
        <v>143</v>
      </c>
      <c r="E136" s="3397">
        <v>0</v>
      </c>
      <c r="F136" s="3397">
        <v>0</v>
      </c>
      <c r="G136" s="3397">
        <v>0</v>
      </c>
      <c r="H136" s="3397">
        <v>0</v>
      </c>
      <c r="I136" s="3399">
        <v>0</v>
      </c>
    </row>
    <row r="137" spans="1:10" ht="15.6" x14ac:dyDescent="0.3">
      <c r="A137" s="3585" t="s">
        <v>255</v>
      </c>
      <c r="B137" s="3584">
        <v>20</v>
      </c>
      <c r="C137" s="3584" t="s">
        <v>217</v>
      </c>
      <c r="D137" s="3428" t="s">
        <v>144</v>
      </c>
      <c r="E137" s="3397">
        <v>1058926394.66</v>
      </c>
      <c r="F137" s="3397">
        <v>1058926394.66</v>
      </c>
      <c r="G137" s="3397">
        <v>1058926394.66</v>
      </c>
      <c r="H137" s="3397">
        <v>1058926394.66</v>
      </c>
      <c r="I137" s="3399">
        <v>991810668.65999997</v>
      </c>
    </row>
    <row r="138" spans="1:10" ht="15.6" x14ac:dyDescent="0.3">
      <c r="A138" s="3585" t="s">
        <v>254</v>
      </c>
      <c r="B138" s="3584">
        <v>10</v>
      </c>
      <c r="C138" s="3621" t="s">
        <v>148</v>
      </c>
      <c r="D138" s="3428" t="s">
        <v>70</v>
      </c>
      <c r="E138" s="3397">
        <v>1741080189</v>
      </c>
      <c r="F138" s="3397">
        <v>1741080189</v>
      </c>
      <c r="G138" s="3397">
        <v>1741080189</v>
      </c>
      <c r="H138" s="3397">
        <v>1200000000</v>
      </c>
      <c r="I138" s="3399">
        <v>1200000000</v>
      </c>
    </row>
    <row r="139" spans="1:10" ht="16.2" thickBot="1" x14ac:dyDescent="0.35">
      <c r="A139" s="3622" t="s">
        <v>254</v>
      </c>
      <c r="B139" s="3621">
        <v>20</v>
      </c>
      <c r="C139" s="3584" t="s">
        <v>217</v>
      </c>
      <c r="D139" s="3620" t="s">
        <v>70</v>
      </c>
      <c r="E139" s="3449">
        <v>5467995919.3400002</v>
      </c>
      <c r="F139" s="3449">
        <v>5467995919.3400002</v>
      </c>
      <c r="G139" s="3449">
        <v>5467995919.3400002</v>
      </c>
      <c r="H139" s="3449">
        <v>5124863376.3400002</v>
      </c>
      <c r="I139" s="3451">
        <v>3674579323.7600002</v>
      </c>
    </row>
    <row r="140" spans="1:10" ht="16.5" customHeight="1" thickBot="1" x14ac:dyDescent="0.35">
      <c r="A140" s="3618" t="s">
        <v>145</v>
      </c>
      <c r="B140" s="3617"/>
      <c r="C140" s="3617"/>
      <c r="D140" s="3512" t="s">
        <v>146</v>
      </c>
      <c r="E140" s="3454">
        <f t="shared" ref="E140:I142" si="3">+E141</f>
        <v>666693528550</v>
      </c>
      <c r="F140" s="3454">
        <f t="shared" si="3"/>
        <v>666693528543.75</v>
      </c>
      <c r="G140" s="3454">
        <f t="shared" si="3"/>
        <v>666693528543.75</v>
      </c>
      <c r="H140" s="3454">
        <f t="shared" si="3"/>
        <v>666693528543.75</v>
      </c>
      <c r="I140" s="3456">
        <f t="shared" si="3"/>
        <v>666693528543.75</v>
      </c>
    </row>
    <row r="141" spans="1:10" ht="15.6" x14ac:dyDescent="0.3">
      <c r="A141" s="3616">
        <v>7</v>
      </c>
      <c r="B141" s="3615"/>
      <c r="C141" s="3615"/>
      <c r="D141" s="3457" t="s">
        <v>146</v>
      </c>
      <c r="E141" s="3385">
        <f t="shared" si="3"/>
        <v>666693528550</v>
      </c>
      <c r="F141" s="3385">
        <f t="shared" si="3"/>
        <v>666693528543.75</v>
      </c>
      <c r="G141" s="3385">
        <f t="shared" si="3"/>
        <v>666693528543.75</v>
      </c>
      <c r="H141" s="3385">
        <f t="shared" si="3"/>
        <v>666693528543.75</v>
      </c>
      <c r="I141" s="3387">
        <f t="shared" si="3"/>
        <v>666693528543.75</v>
      </c>
    </row>
    <row r="142" spans="1:10" ht="15.6" x14ac:dyDescent="0.3">
      <c r="A142" s="3590" t="s">
        <v>253</v>
      </c>
      <c r="B142" s="3588"/>
      <c r="C142" s="3588"/>
      <c r="D142" s="3400" t="s">
        <v>147</v>
      </c>
      <c r="E142" s="3391">
        <f t="shared" si="3"/>
        <v>666693528550</v>
      </c>
      <c r="F142" s="3391">
        <f t="shared" si="3"/>
        <v>666693528543.75</v>
      </c>
      <c r="G142" s="3391">
        <f t="shared" si="3"/>
        <v>666693528543.75</v>
      </c>
      <c r="H142" s="3391">
        <f t="shared" si="3"/>
        <v>666693528543.75</v>
      </c>
      <c r="I142" s="3393">
        <f t="shared" si="3"/>
        <v>666693528543.75</v>
      </c>
    </row>
    <row r="143" spans="1:10" ht="16.5" customHeight="1" thickBot="1" x14ac:dyDescent="0.35">
      <c r="A143" s="3612" t="s">
        <v>252</v>
      </c>
      <c r="B143" s="3611">
        <v>11</v>
      </c>
      <c r="C143" s="3611" t="s">
        <v>148</v>
      </c>
      <c r="D143" s="3461" t="s">
        <v>148</v>
      </c>
      <c r="E143" s="3407">
        <v>666693528550</v>
      </c>
      <c r="F143" s="3407">
        <v>666693528543.75</v>
      </c>
      <c r="G143" s="3407">
        <v>666693528543.75</v>
      </c>
      <c r="H143" s="3407">
        <v>666693528543.75</v>
      </c>
      <c r="I143" s="3408">
        <v>666693528543.75</v>
      </c>
      <c r="J143" s="3619"/>
    </row>
    <row r="144" spans="1:10" ht="18.600000000000001" customHeight="1" thickBot="1" x14ac:dyDescent="0.35">
      <c r="A144" s="3618" t="s">
        <v>71</v>
      </c>
      <c r="B144" s="3617"/>
      <c r="C144" s="3617"/>
      <c r="D144" s="3512" t="s">
        <v>72</v>
      </c>
      <c r="E144" s="3454">
        <f>+E145+E179+E183+E196</f>
        <v>1378658080480</v>
      </c>
      <c r="F144" s="3454">
        <f>+F145+F179+F183+F196</f>
        <v>1376644090409.3896</v>
      </c>
      <c r="G144" s="3454">
        <f>+G145+G179+G183+G196</f>
        <v>1376644090409.3896</v>
      </c>
      <c r="H144" s="3454">
        <f>+H145+H179+H183+H196</f>
        <v>915082389352.33997</v>
      </c>
      <c r="I144" s="3456">
        <f>+I145+I179+I183+I196</f>
        <v>858781812643.72998</v>
      </c>
    </row>
    <row r="145" spans="1:159" ht="21.75" customHeight="1" x14ac:dyDescent="0.3">
      <c r="A145" s="3616">
        <v>2401</v>
      </c>
      <c r="B145" s="3615"/>
      <c r="C145" s="3615"/>
      <c r="D145" s="3457" t="s">
        <v>149</v>
      </c>
      <c r="E145" s="3587">
        <f>+E146</f>
        <v>1179760244384</v>
      </c>
      <c r="F145" s="3587">
        <f>+F146</f>
        <v>1179260169237.6299</v>
      </c>
      <c r="G145" s="3587">
        <f>+G146</f>
        <v>1179260169237.6299</v>
      </c>
      <c r="H145" s="3587">
        <f>+H146</f>
        <v>740681833042.97998</v>
      </c>
      <c r="I145" s="3586">
        <f>+I146</f>
        <v>694556357257.97998</v>
      </c>
    </row>
    <row r="146" spans="1:159" ht="15.6" x14ac:dyDescent="0.3">
      <c r="A146" s="3590" t="s">
        <v>251</v>
      </c>
      <c r="B146" s="3588"/>
      <c r="C146" s="3588"/>
      <c r="D146" s="3400" t="s">
        <v>73</v>
      </c>
      <c r="E146" s="3587">
        <f>+E147+E148+E149+E150+E151+E152+E153+E154+E155+E156+E167+E168+E169+E170+E171+E172+E173+E174+E175+E176+E177+E178+E166</f>
        <v>1179760244384</v>
      </c>
      <c r="F146" s="3587">
        <f>+F147+F148+F149+F150+F151+F152+F153+F154+F155+F156+F167+F168+F169+F170+F171+F172+F173+F174+F175+F176+F177+F178+F166</f>
        <v>1179260169237.6299</v>
      </c>
      <c r="G146" s="3587">
        <f>+G147+G148+G149+G150+G151+G152+G153+G154+G155+G156+G167+G168+G169+G170+G171+G172+G173+G174+G175+G176+G177+G178+G166</f>
        <v>1179260169237.6299</v>
      </c>
      <c r="H146" s="3587">
        <f>+H147+H148+H149+H150+H151+H152+H153+H154+H155+H156+H167+H168+H169+H170+H171+H172+H173+H174+H175+H176+H177+H178+H166</f>
        <v>740681833042.97998</v>
      </c>
      <c r="I146" s="3587">
        <f>+I147+I148+I149+I150+I151+I152+I153+I154+I155+I156+I167+I168+I169+I170+I171+I172+I173+I174+I175+I176+I177+I178+I166</f>
        <v>694556357257.97998</v>
      </c>
    </row>
    <row r="147" spans="1:159" ht="31.5" customHeight="1" x14ac:dyDescent="0.3">
      <c r="A147" s="3585" t="s">
        <v>250</v>
      </c>
      <c r="B147" s="3584">
        <v>10</v>
      </c>
      <c r="C147" s="3584" t="s">
        <v>148</v>
      </c>
      <c r="D147" s="3428" t="s">
        <v>150</v>
      </c>
      <c r="E147" s="3583">
        <v>5000000000</v>
      </c>
      <c r="F147" s="3583">
        <v>5000000000</v>
      </c>
      <c r="G147" s="3583">
        <v>5000000000</v>
      </c>
      <c r="H147" s="3583">
        <v>5000000000</v>
      </c>
      <c r="I147" s="3582">
        <v>5000000000</v>
      </c>
    </row>
    <row r="148" spans="1:159" ht="46.5" customHeight="1" x14ac:dyDescent="0.3">
      <c r="A148" s="3585" t="s">
        <v>249</v>
      </c>
      <c r="B148" s="3584">
        <v>10</v>
      </c>
      <c r="C148" s="3584" t="s">
        <v>148</v>
      </c>
      <c r="D148" s="3428" t="s">
        <v>81</v>
      </c>
      <c r="E148" s="3583">
        <v>38623567574</v>
      </c>
      <c r="F148" s="3583">
        <v>38217192985.629997</v>
      </c>
      <c r="G148" s="3583">
        <v>38217192985.629997</v>
      </c>
      <c r="H148" s="3583">
        <v>37779705213.610001</v>
      </c>
      <c r="I148" s="3582">
        <v>36488968793.610001</v>
      </c>
    </row>
    <row r="149" spans="1:159" ht="47.25" customHeight="1" x14ac:dyDescent="0.3">
      <c r="A149" s="3614" t="s">
        <v>249</v>
      </c>
      <c r="B149" s="3613">
        <v>11</v>
      </c>
      <c r="C149" s="3613" t="s">
        <v>148</v>
      </c>
      <c r="D149" s="3460" t="s">
        <v>81</v>
      </c>
      <c r="E149" s="3607">
        <v>10500000000</v>
      </c>
      <c r="F149" s="3607">
        <v>10456686587</v>
      </c>
      <c r="G149" s="3607">
        <v>10456686587</v>
      </c>
      <c r="H149" s="3607">
        <v>1785384702.04</v>
      </c>
      <c r="I149" s="3606">
        <v>1773045173.04</v>
      </c>
    </row>
    <row r="150" spans="1:159" ht="45" customHeight="1" x14ac:dyDescent="0.3">
      <c r="A150" s="3614" t="s">
        <v>249</v>
      </c>
      <c r="B150" s="3613">
        <v>20</v>
      </c>
      <c r="C150" s="3613" t="s">
        <v>217</v>
      </c>
      <c r="D150" s="3460" t="s">
        <v>81</v>
      </c>
      <c r="E150" s="3583">
        <v>1236952000</v>
      </c>
      <c r="F150" s="3583">
        <v>1235287813</v>
      </c>
      <c r="G150" s="3583">
        <v>1235287813</v>
      </c>
      <c r="H150" s="3583">
        <v>996428340.94000006</v>
      </c>
      <c r="I150" s="3582">
        <v>996428340.94000006</v>
      </c>
    </row>
    <row r="151" spans="1:159" ht="31.5" customHeight="1" x14ac:dyDescent="0.3">
      <c r="A151" s="3585" t="s">
        <v>248</v>
      </c>
      <c r="B151" s="3584">
        <v>10</v>
      </c>
      <c r="C151" s="3584" t="s">
        <v>148</v>
      </c>
      <c r="D151" s="3428" t="s">
        <v>74</v>
      </c>
      <c r="E151" s="3583">
        <v>2361342060</v>
      </c>
      <c r="F151" s="3583">
        <v>2361342060</v>
      </c>
      <c r="G151" s="3583">
        <v>2361342060</v>
      </c>
      <c r="H151" s="3583">
        <v>2361342060</v>
      </c>
      <c r="I151" s="3582">
        <v>2361342060</v>
      </c>
      <c r="J151" s="3483"/>
    </row>
    <row r="152" spans="1:159" ht="35.25" customHeight="1" x14ac:dyDescent="0.3">
      <c r="A152" s="3585" t="s">
        <v>247</v>
      </c>
      <c r="B152" s="3584">
        <v>10</v>
      </c>
      <c r="C152" s="3584" t="s">
        <v>148</v>
      </c>
      <c r="D152" s="3428" t="s">
        <v>151</v>
      </c>
      <c r="E152" s="3583">
        <v>178560249804</v>
      </c>
      <c r="F152" s="3583">
        <v>178560249804</v>
      </c>
      <c r="G152" s="3583">
        <v>178560249804</v>
      </c>
      <c r="H152" s="3583">
        <v>120589460075.39</v>
      </c>
      <c r="I152" s="3582">
        <v>120589460075.39</v>
      </c>
    </row>
    <row r="153" spans="1:159" ht="60.75" customHeight="1" x14ac:dyDescent="0.3">
      <c r="A153" s="3585" t="s">
        <v>246</v>
      </c>
      <c r="B153" s="3584">
        <v>10</v>
      </c>
      <c r="C153" s="3584" t="s">
        <v>148</v>
      </c>
      <c r="D153" s="3428" t="s">
        <v>152</v>
      </c>
      <c r="E153" s="3583">
        <v>110755182462</v>
      </c>
      <c r="F153" s="3583">
        <v>110755182462</v>
      </c>
      <c r="G153" s="3583">
        <v>110755182462</v>
      </c>
      <c r="H153" s="3583">
        <v>110755182462</v>
      </c>
      <c r="I153" s="3582">
        <v>110755182462</v>
      </c>
    </row>
    <row r="154" spans="1:159" ht="45.75" customHeight="1" x14ac:dyDescent="0.3">
      <c r="A154" s="3585" t="s">
        <v>245</v>
      </c>
      <c r="B154" s="3584">
        <v>10</v>
      </c>
      <c r="C154" s="3584" t="s">
        <v>148</v>
      </c>
      <c r="D154" s="3428" t="s">
        <v>201</v>
      </c>
      <c r="E154" s="3583">
        <v>47972050657</v>
      </c>
      <c r="F154" s="3583">
        <v>47972050657</v>
      </c>
      <c r="G154" s="3583">
        <v>47972050657</v>
      </c>
      <c r="H154" s="3583">
        <v>47858530962</v>
      </c>
      <c r="I154" s="3582">
        <v>47858530962</v>
      </c>
    </row>
    <row r="155" spans="1:159" ht="62.25" customHeight="1" x14ac:dyDescent="0.3">
      <c r="A155" s="3585" t="s">
        <v>244</v>
      </c>
      <c r="B155" s="3584">
        <v>10</v>
      </c>
      <c r="C155" s="3584" t="s">
        <v>148</v>
      </c>
      <c r="D155" s="3428" t="s">
        <v>153</v>
      </c>
      <c r="E155" s="3583">
        <v>10149434000</v>
      </c>
      <c r="F155" s="3583">
        <v>10149434000</v>
      </c>
      <c r="G155" s="3583">
        <v>10149434000</v>
      </c>
      <c r="H155" s="3583">
        <v>10125416669</v>
      </c>
      <c r="I155" s="3582">
        <v>10125416669</v>
      </c>
    </row>
    <row r="156" spans="1:159" ht="96.75" customHeight="1" thickBot="1" x14ac:dyDescent="0.35">
      <c r="A156" s="3612" t="s">
        <v>243</v>
      </c>
      <c r="B156" s="3611">
        <v>11</v>
      </c>
      <c r="C156" s="3611" t="s">
        <v>148</v>
      </c>
      <c r="D156" s="3461" t="s">
        <v>154</v>
      </c>
      <c r="E156" s="3610">
        <v>138954184228</v>
      </c>
      <c r="F156" s="3610">
        <v>138954184228</v>
      </c>
      <c r="G156" s="3610">
        <v>138954184228</v>
      </c>
      <c r="H156" s="3610">
        <v>138954184228</v>
      </c>
      <c r="I156" s="3609">
        <v>138954184228</v>
      </c>
    </row>
    <row r="157" spans="1:159" ht="8.25" customHeight="1" thickBot="1" x14ac:dyDescent="0.35">
      <c r="A157" s="3416"/>
      <c r="B157" s="3418"/>
      <c r="C157" s="3418"/>
      <c r="D157" s="3462"/>
      <c r="E157" s="3608"/>
      <c r="F157" s="3608"/>
      <c r="G157" s="3608"/>
      <c r="H157" s="3608"/>
      <c r="I157" s="3608"/>
    </row>
    <row r="158" spans="1:159" s="3374" customFormat="1" x14ac:dyDescent="0.3">
      <c r="A158" s="3761" t="s">
        <v>1</v>
      </c>
      <c r="B158" s="3762"/>
      <c r="C158" s="3762"/>
      <c r="D158" s="3762"/>
      <c r="E158" s="3762"/>
      <c r="F158" s="3762"/>
      <c r="G158" s="3762"/>
      <c r="H158" s="3762"/>
      <c r="I158" s="3763"/>
    </row>
    <row r="159" spans="1:159" s="3374" customFormat="1" ht="14.25" customHeight="1" x14ac:dyDescent="0.3">
      <c r="A159" s="3764" t="s">
        <v>95</v>
      </c>
      <c r="B159" s="3765"/>
      <c r="C159" s="3765"/>
      <c r="D159" s="3765"/>
      <c r="E159" s="3765"/>
      <c r="F159" s="3765"/>
      <c r="G159" s="3765"/>
      <c r="H159" s="3765"/>
      <c r="I159" s="3766"/>
      <c r="J159" s="3439"/>
      <c r="K159" s="3765"/>
      <c r="L159" s="3765"/>
      <c r="M159" s="3765"/>
      <c r="N159" s="3765"/>
      <c r="O159" s="3766"/>
      <c r="P159" s="3764"/>
      <c r="Q159" s="3765"/>
      <c r="R159" s="3765"/>
      <c r="S159" s="3765"/>
      <c r="T159" s="3765"/>
      <c r="U159" s="3765"/>
      <c r="V159" s="3765"/>
      <c r="W159" s="3766"/>
      <c r="X159" s="3764"/>
      <c r="Y159" s="3765"/>
      <c r="Z159" s="3765"/>
      <c r="AA159" s="3765"/>
      <c r="AB159" s="3765"/>
      <c r="AC159" s="3765"/>
      <c r="AD159" s="3765"/>
      <c r="AE159" s="3766"/>
      <c r="AF159" s="3764"/>
      <c r="AG159" s="3765"/>
      <c r="AH159" s="3765"/>
      <c r="AI159" s="3765"/>
      <c r="AJ159" s="3765"/>
      <c r="AK159" s="3765"/>
      <c r="AL159" s="3765"/>
      <c r="AM159" s="3766"/>
      <c r="AN159" s="3764"/>
      <c r="AO159" s="3765"/>
      <c r="AP159" s="3765"/>
      <c r="AQ159" s="3765"/>
      <c r="AR159" s="3765"/>
      <c r="AS159" s="3765"/>
      <c r="AT159" s="3765"/>
      <c r="AU159" s="3766"/>
      <c r="AV159" s="3764"/>
      <c r="AW159" s="3765"/>
      <c r="AX159" s="3765"/>
      <c r="AY159" s="3765"/>
      <c r="AZ159" s="3765"/>
      <c r="BA159" s="3765"/>
      <c r="BB159" s="3765"/>
      <c r="BC159" s="3766"/>
      <c r="BD159" s="3764"/>
      <c r="BE159" s="3765"/>
      <c r="BF159" s="3765"/>
      <c r="BG159" s="3765"/>
      <c r="BH159" s="3765"/>
      <c r="BI159" s="3765"/>
      <c r="BJ159" s="3765"/>
      <c r="BK159" s="3766"/>
      <c r="BL159" s="3764"/>
      <c r="BM159" s="3765"/>
      <c r="BN159" s="3765"/>
      <c r="BO159" s="3765"/>
      <c r="BP159" s="3765"/>
      <c r="BQ159" s="3765"/>
      <c r="BR159" s="3765"/>
      <c r="BS159" s="3766"/>
      <c r="BT159" s="3764"/>
      <c r="BU159" s="3765"/>
      <c r="BV159" s="3765"/>
      <c r="BW159" s="3765"/>
      <c r="BX159" s="3765"/>
      <c r="BY159" s="3765"/>
      <c r="BZ159" s="3765"/>
      <c r="CA159" s="3766"/>
      <c r="CB159" s="3764"/>
      <c r="CC159" s="3765"/>
      <c r="CD159" s="3765"/>
      <c r="CE159" s="3765"/>
      <c r="CF159" s="3765"/>
      <c r="CG159" s="3765"/>
      <c r="CH159" s="3765"/>
      <c r="CI159" s="3766"/>
      <c r="CJ159" s="3764"/>
      <c r="CK159" s="3765"/>
      <c r="CL159" s="3765"/>
      <c r="CM159" s="3765"/>
      <c r="CN159" s="3765"/>
      <c r="CO159" s="3765"/>
      <c r="CP159" s="3765"/>
      <c r="CQ159" s="3766"/>
      <c r="CR159" s="3764"/>
      <c r="CS159" s="3765"/>
      <c r="CT159" s="3765"/>
      <c r="CU159" s="3765"/>
      <c r="CV159" s="3765"/>
      <c r="CW159" s="3765"/>
      <c r="CX159" s="3765"/>
      <c r="CY159" s="3766"/>
      <c r="CZ159" s="3764"/>
      <c r="DA159" s="3765"/>
      <c r="DB159" s="3765"/>
      <c r="DC159" s="3765"/>
      <c r="DD159" s="3765"/>
      <c r="DE159" s="3765"/>
      <c r="DF159" s="3765"/>
      <c r="DG159" s="3766"/>
      <c r="DH159" s="3764"/>
      <c r="DI159" s="3765"/>
      <c r="DJ159" s="3765"/>
      <c r="DK159" s="3765"/>
      <c r="DL159" s="3765"/>
      <c r="DM159" s="3765"/>
      <c r="DN159" s="3765"/>
      <c r="DO159" s="3766"/>
      <c r="DP159" s="3764"/>
      <c r="DQ159" s="3765"/>
      <c r="DR159" s="3765"/>
      <c r="DS159" s="3765"/>
      <c r="DT159" s="3765"/>
      <c r="DU159" s="3765"/>
      <c r="DV159" s="3765"/>
      <c r="DW159" s="3766"/>
      <c r="DX159" s="3764"/>
      <c r="DY159" s="3765"/>
      <c r="DZ159" s="3765"/>
      <c r="EA159" s="3765"/>
      <c r="EB159" s="3765"/>
      <c r="EC159" s="3765"/>
      <c r="ED159" s="3765"/>
      <c r="EE159" s="3766"/>
      <c r="EF159" s="3764"/>
      <c r="EG159" s="3765"/>
      <c r="EH159" s="3765"/>
      <c r="EI159" s="3765"/>
      <c r="EJ159" s="3765"/>
      <c r="EK159" s="3765"/>
      <c r="EL159" s="3765"/>
      <c r="EM159" s="3766"/>
      <c r="EN159" s="3764"/>
      <c r="EO159" s="3765"/>
      <c r="EP159" s="3765"/>
      <c r="EQ159" s="3765"/>
      <c r="ER159" s="3765"/>
      <c r="ES159" s="3765"/>
      <c r="ET159" s="3765"/>
      <c r="EU159" s="3766"/>
      <c r="EV159" s="3764"/>
      <c r="EW159" s="3765"/>
      <c r="EX159" s="3765"/>
      <c r="EY159" s="3765"/>
      <c r="EZ159" s="3765"/>
      <c r="FA159" s="3765"/>
      <c r="FB159" s="3765"/>
      <c r="FC159" s="3766"/>
    </row>
    <row r="160" spans="1:159" ht="3.75" customHeight="1" x14ac:dyDescent="0.3">
      <c r="A160" s="3360"/>
      <c r="I160" s="3364"/>
      <c r="K160" s="3362"/>
      <c r="L160" s="3362"/>
      <c r="M160" s="3362"/>
      <c r="N160" s="3362"/>
      <c r="O160" s="3364"/>
      <c r="P160" s="3360"/>
      <c r="R160" s="3434"/>
      <c r="S160" s="3362"/>
      <c r="T160" s="3362"/>
      <c r="U160" s="3362"/>
      <c r="V160" s="3362"/>
      <c r="W160" s="3364"/>
      <c r="X160" s="3360"/>
      <c r="Z160" s="3434"/>
      <c r="AA160" s="3362"/>
      <c r="AB160" s="3362"/>
      <c r="AC160" s="3362"/>
      <c r="AD160" s="3362"/>
      <c r="AE160" s="3364"/>
      <c r="AF160" s="3360"/>
      <c r="AH160" s="3434"/>
      <c r="AI160" s="3362"/>
      <c r="AJ160" s="3362"/>
      <c r="AK160" s="3362"/>
      <c r="AL160" s="3362"/>
      <c r="AM160" s="3364"/>
      <c r="AN160" s="3360"/>
      <c r="AP160" s="3434"/>
      <c r="AQ160" s="3362"/>
      <c r="AR160" s="3362"/>
      <c r="AS160" s="3362"/>
      <c r="AT160" s="3362"/>
      <c r="AU160" s="3364"/>
      <c r="AV160" s="3360"/>
      <c r="AX160" s="3434"/>
      <c r="AY160" s="3362"/>
      <c r="AZ160" s="3362"/>
      <c r="BA160" s="3362"/>
      <c r="BB160" s="3362"/>
      <c r="BC160" s="3364"/>
      <c r="BD160" s="3360"/>
      <c r="BF160" s="3434"/>
      <c r="BG160" s="3362"/>
      <c r="BH160" s="3362"/>
      <c r="BI160" s="3362"/>
      <c r="BJ160" s="3362"/>
      <c r="BK160" s="3364"/>
      <c r="BL160" s="3360"/>
      <c r="BN160" s="3434"/>
      <c r="BO160" s="3362"/>
      <c r="BP160" s="3362"/>
      <c r="BQ160" s="3362"/>
      <c r="BR160" s="3362"/>
      <c r="BS160" s="3364"/>
      <c r="BT160" s="3360"/>
      <c r="BV160" s="3434"/>
      <c r="BW160" s="3362"/>
      <c r="BX160" s="3362"/>
      <c r="BY160" s="3362"/>
      <c r="BZ160" s="3362"/>
      <c r="CA160" s="3364"/>
      <c r="CB160" s="3360"/>
      <c r="CD160" s="3434"/>
      <c r="CE160" s="3362"/>
      <c r="CF160" s="3362"/>
      <c r="CG160" s="3362"/>
      <c r="CH160" s="3362"/>
      <c r="CI160" s="3364"/>
      <c r="CJ160" s="3360"/>
      <c r="CL160" s="3434"/>
      <c r="CM160" s="3362"/>
      <c r="CN160" s="3362"/>
      <c r="CO160" s="3362"/>
      <c r="CP160" s="3362"/>
      <c r="CQ160" s="3364"/>
      <c r="CR160" s="3360"/>
      <c r="CT160" s="3434"/>
      <c r="CU160" s="3362"/>
      <c r="CV160" s="3362"/>
      <c r="CW160" s="3362"/>
      <c r="CX160" s="3362"/>
      <c r="CY160" s="3364"/>
      <c r="CZ160" s="3360"/>
      <c r="DB160" s="3434"/>
      <c r="DC160" s="3362"/>
      <c r="DD160" s="3362"/>
      <c r="DE160" s="3362"/>
      <c r="DF160" s="3362"/>
      <c r="DG160" s="3364"/>
      <c r="DH160" s="3360"/>
      <c r="DJ160" s="3434"/>
      <c r="DK160" s="3362"/>
      <c r="DL160" s="3362"/>
      <c r="DM160" s="3362"/>
      <c r="DN160" s="3362"/>
      <c r="DO160" s="3364"/>
      <c r="DP160" s="3360"/>
      <c r="DR160" s="3434"/>
      <c r="DS160" s="3362"/>
      <c r="DT160" s="3362"/>
      <c r="DU160" s="3362"/>
      <c r="DV160" s="3362"/>
      <c r="DW160" s="3364"/>
      <c r="DX160" s="3360"/>
      <c r="DZ160" s="3434"/>
      <c r="EA160" s="3362"/>
      <c r="EB160" s="3362"/>
      <c r="EC160" s="3362"/>
      <c r="ED160" s="3362"/>
      <c r="EE160" s="3364"/>
      <c r="EF160" s="3360"/>
      <c r="EH160" s="3434"/>
      <c r="EI160" s="3362"/>
      <c r="EJ160" s="3362"/>
      <c r="EK160" s="3362"/>
      <c r="EL160" s="3362"/>
      <c r="EM160" s="3364"/>
      <c r="EN160" s="3360"/>
      <c r="EP160" s="3434"/>
      <c r="EQ160" s="3362"/>
      <c r="ER160" s="3362"/>
      <c r="ES160" s="3362"/>
      <c r="ET160" s="3362"/>
      <c r="EU160" s="3364"/>
      <c r="EV160" s="3360"/>
      <c r="EX160" s="3434"/>
      <c r="EY160" s="3362"/>
      <c r="EZ160" s="3362"/>
      <c r="FA160" s="3362"/>
      <c r="FB160" s="3362"/>
      <c r="FC160" s="3364"/>
    </row>
    <row r="161" spans="1:159" ht="11.25" customHeight="1" x14ac:dyDescent="0.3">
      <c r="A161" s="3365" t="s">
        <v>0</v>
      </c>
      <c r="I161" s="3364"/>
      <c r="J161" s="3374"/>
      <c r="K161" s="3362"/>
      <c r="L161" s="3362"/>
      <c r="M161" s="3362"/>
      <c r="N161" s="3362"/>
      <c r="O161" s="3364"/>
      <c r="P161" s="3365"/>
      <c r="R161" s="3434"/>
      <c r="S161" s="3362"/>
      <c r="T161" s="3362"/>
      <c r="U161" s="3362"/>
      <c r="V161" s="3362"/>
      <c r="W161" s="3364"/>
      <c r="X161" s="3365"/>
      <c r="Z161" s="3434"/>
      <c r="AA161" s="3362"/>
      <c r="AB161" s="3362"/>
      <c r="AC161" s="3362"/>
      <c r="AD161" s="3362"/>
      <c r="AE161" s="3364"/>
      <c r="AF161" s="3365"/>
      <c r="AH161" s="3434"/>
      <c r="AI161" s="3362"/>
      <c r="AJ161" s="3362"/>
      <c r="AK161" s="3362"/>
      <c r="AL161" s="3362"/>
      <c r="AM161" s="3364"/>
      <c r="AN161" s="3365"/>
      <c r="AP161" s="3434"/>
      <c r="AQ161" s="3362"/>
      <c r="AR161" s="3362"/>
      <c r="AS161" s="3362"/>
      <c r="AT161" s="3362"/>
      <c r="AU161" s="3364"/>
      <c r="AV161" s="3365"/>
      <c r="AX161" s="3434"/>
      <c r="AY161" s="3362"/>
      <c r="AZ161" s="3362"/>
      <c r="BA161" s="3362"/>
      <c r="BB161" s="3362"/>
      <c r="BC161" s="3364"/>
      <c r="BD161" s="3365"/>
      <c r="BF161" s="3434"/>
      <c r="BG161" s="3362"/>
      <c r="BH161" s="3362"/>
      <c r="BI161" s="3362"/>
      <c r="BJ161" s="3362"/>
      <c r="BK161" s="3364"/>
      <c r="BL161" s="3365"/>
      <c r="BN161" s="3434"/>
      <c r="BO161" s="3362"/>
      <c r="BP161" s="3362"/>
      <c r="BQ161" s="3362"/>
      <c r="BR161" s="3362"/>
      <c r="BS161" s="3364"/>
      <c r="BT161" s="3365"/>
      <c r="BV161" s="3434"/>
      <c r="BW161" s="3362"/>
      <c r="BX161" s="3362"/>
      <c r="BY161" s="3362"/>
      <c r="BZ161" s="3362"/>
      <c r="CA161" s="3364"/>
      <c r="CB161" s="3365"/>
      <c r="CD161" s="3434"/>
      <c r="CE161" s="3362"/>
      <c r="CF161" s="3362"/>
      <c r="CG161" s="3362"/>
      <c r="CH161" s="3362"/>
      <c r="CI161" s="3364"/>
      <c r="CJ161" s="3365"/>
      <c r="CL161" s="3434"/>
      <c r="CM161" s="3362"/>
      <c r="CN161" s="3362"/>
      <c r="CO161" s="3362"/>
      <c r="CP161" s="3362"/>
      <c r="CQ161" s="3364"/>
      <c r="CR161" s="3365"/>
      <c r="CT161" s="3434"/>
      <c r="CU161" s="3362"/>
      <c r="CV161" s="3362"/>
      <c r="CW161" s="3362"/>
      <c r="CX161" s="3362"/>
      <c r="CY161" s="3364"/>
      <c r="CZ161" s="3365"/>
      <c r="DB161" s="3434"/>
      <c r="DC161" s="3362"/>
      <c r="DD161" s="3362"/>
      <c r="DE161" s="3362"/>
      <c r="DF161" s="3362"/>
      <c r="DG161" s="3364"/>
      <c r="DH161" s="3365"/>
      <c r="DJ161" s="3434"/>
      <c r="DK161" s="3362"/>
      <c r="DL161" s="3362"/>
      <c r="DM161" s="3362"/>
      <c r="DN161" s="3362"/>
      <c r="DO161" s="3364"/>
      <c r="DP161" s="3365"/>
      <c r="DR161" s="3434"/>
      <c r="DS161" s="3362"/>
      <c r="DT161" s="3362"/>
      <c r="DU161" s="3362"/>
      <c r="DV161" s="3362"/>
      <c r="DW161" s="3364"/>
      <c r="DX161" s="3365"/>
      <c r="DZ161" s="3434"/>
      <c r="EA161" s="3362"/>
      <c r="EB161" s="3362"/>
      <c r="EC161" s="3362"/>
      <c r="ED161" s="3362"/>
      <c r="EE161" s="3364"/>
      <c r="EF161" s="3365"/>
      <c r="EH161" s="3434"/>
      <c r="EI161" s="3362"/>
      <c r="EJ161" s="3362"/>
      <c r="EK161" s="3362"/>
      <c r="EL161" s="3362"/>
      <c r="EM161" s="3364"/>
      <c r="EN161" s="3365"/>
      <c r="EP161" s="3434"/>
      <c r="EQ161" s="3362"/>
      <c r="ER161" s="3362"/>
      <c r="ES161" s="3362"/>
      <c r="ET161" s="3362"/>
      <c r="EU161" s="3364"/>
      <c r="EV161" s="3365"/>
      <c r="EX161" s="3434"/>
      <c r="EY161" s="3362"/>
      <c r="EZ161" s="3362"/>
      <c r="FA161" s="3362"/>
      <c r="FB161" s="3362"/>
      <c r="FC161" s="3364"/>
    </row>
    <row r="162" spans="1:159" ht="3.75" customHeight="1" x14ac:dyDescent="0.3">
      <c r="A162" s="3360"/>
      <c r="I162" s="3366"/>
      <c r="K162" s="3362"/>
      <c r="L162" s="3362"/>
      <c r="M162" s="3362"/>
      <c r="N162" s="3362"/>
      <c r="O162" s="3366"/>
      <c r="P162" s="3360"/>
      <c r="R162" s="3434"/>
      <c r="S162" s="3362"/>
      <c r="T162" s="3362"/>
      <c r="U162" s="3362"/>
      <c r="V162" s="3362"/>
      <c r="W162" s="3366"/>
      <c r="X162" s="3360"/>
      <c r="Z162" s="3434"/>
      <c r="AA162" s="3362"/>
      <c r="AB162" s="3362"/>
      <c r="AC162" s="3362"/>
      <c r="AD162" s="3362"/>
      <c r="AE162" s="3366"/>
      <c r="AF162" s="3360"/>
      <c r="AH162" s="3434"/>
      <c r="AI162" s="3362"/>
      <c r="AJ162" s="3362"/>
      <c r="AK162" s="3362"/>
      <c r="AL162" s="3362"/>
      <c r="AM162" s="3366"/>
      <c r="AN162" s="3360"/>
      <c r="AP162" s="3434"/>
      <c r="AQ162" s="3362"/>
      <c r="AR162" s="3362"/>
      <c r="AS162" s="3362"/>
      <c r="AT162" s="3362"/>
      <c r="AU162" s="3366"/>
      <c r="AV162" s="3360"/>
      <c r="AX162" s="3434"/>
      <c r="AY162" s="3362"/>
      <c r="AZ162" s="3362"/>
      <c r="BA162" s="3362"/>
      <c r="BB162" s="3362"/>
      <c r="BC162" s="3366"/>
      <c r="BD162" s="3360"/>
      <c r="BF162" s="3434"/>
      <c r="BG162" s="3362"/>
      <c r="BH162" s="3362"/>
      <c r="BI162" s="3362"/>
      <c r="BJ162" s="3362"/>
      <c r="BK162" s="3366"/>
      <c r="BL162" s="3360"/>
      <c r="BN162" s="3434"/>
      <c r="BO162" s="3362"/>
      <c r="BP162" s="3362"/>
      <c r="BQ162" s="3362"/>
      <c r="BR162" s="3362"/>
      <c r="BS162" s="3366"/>
      <c r="BT162" s="3360"/>
      <c r="BV162" s="3434"/>
      <c r="BW162" s="3362"/>
      <c r="BX162" s="3362"/>
      <c r="BY162" s="3362"/>
      <c r="BZ162" s="3362"/>
      <c r="CA162" s="3366"/>
      <c r="CB162" s="3360"/>
      <c r="CD162" s="3434"/>
      <c r="CE162" s="3362"/>
      <c r="CF162" s="3362"/>
      <c r="CG162" s="3362"/>
      <c r="CH162" s="3362"/>
      <c r="CI162" s="3366"/>
      <c r="CJ162" s="3360"/>
      <c r="CL162" s="3434"/>
      <c r="CM162" s="3362"/>
      <c r="CN162" s="3362"/>
      <c r="CO162" s="3362"/>
      <c r="CP162" s="3362"/>
      <c r="CQ162" s="3366"/>
      <c r="CR162" s="3360"/>
      <c r="CT162" s="3434"/>
      <c r="CU162" s="3362"/>
      <c r="CV162" s="3362"/>
      <c r="CW162" s="3362"/>
      <c r="CX162" s="3362"/>
      <c r="CY162" s="3366"/>
      <c r="CZ162" s="3360"/>
      <c r="DB162" s="3434"/>
      <c r="DC162" s="3362"/>
      <c r="DD162" s="3362"/>
      <c r="DE162" s="3362"/>
      <c r="DF162" s="3362"/>
      <c r="DG162" s="3366"/>
      <c r="DH162" s="3360"/>
      <c r="DJ162" s="3434"/>
      <c r="DK162" s="3362"/>
      <c r="DL162" s="3362"/>
      <c r="DM162" s="3362"/>
      <c r="DN162" s="3362"/>
      <c r="DO162" s="3366"/>
      <c r="DP162" s="3360"/>
      <c r="DR162" s="3434"/>
      <c r="DS162" s="3362"/>
      <c r="DT162" s="3362"/>
      <c r="DU162" s="3362"/>
      <c r="DV162" s="3362"/>
      <c r="DW162" s="3366"/>
      <c r="DX162" s="3360"/>
      <c r="DZ162" s="3434"/>
      <c r="EA162" s="3362"/>
      <c r="EB162" s="3362"/>
      <c r="EC162" s="3362"/>
      <c r="ED162" s="3362"/>
      <c r="EE162" s="3366"/>
      <c r="EF162" s="3360"/>
      <c r="EH162" s="3434"/>
      <c r="EI162" s="3362"/>
      <c r="EJ162" s="3362"/>
      <c r="EK162" s="3362"/>
      <c r="EL162" s="3362"/>
      <c r="EM162" s="3366"/>
      <c r="EN162" s="3360"/>
      <c r="EP162" s="3434"/>
      <c r="EQ162" s="3362"/>
      <c r="ER162" s="3362"/>
      <c r="ES162" s="3362"/>
      <c r="ET162" s="3362"/>
      <c r="EU162" s="3366"/>
      <c r="EV162" s="3360"/>
      <c r="EX162" s="3434"/>
      <c r="EY162" s="3362"/>
      <c r="EZ162" s="3362"/>
      <c r="FA162" s="3362"/>
      <c r="FB162" s="3362"/>
      <c r="FC162" s="3366"/>
    </row>
    <row r="163" spans="1:159" ht="13.5" customHeight="1" x14ac:dyDescent="0.3">
      <c r="A163" s="3360" t="s">
        <v>96</v>
      </c>
      <c r="D163" s="3434" t="s">
        <v>4</v>
      </c>
      <c r="F163" s="3362" t="str">
        <f>F7</f>
        <v>MES:</v>
      </c>
      <c r="G163" s="3362" t="str">
        <f>G7</f>
        <v>DICIEMBRE</v>
      </c>
      <c r="H163" s="3362" t="str">
        <f>H129</f>
        <v xml:space="preserve">                                VIGENCIA FISCAL:      2018</v>
      </c>
      <c r="I163" s="3364"/>
      <c r="K163" s="3362"/>
      <c r="L163" s="3362"/>
      <c r="M163" s="3362"/>
      <c r="N163" s="3362"/>
      <c r="O163" s="3364"/>
      <c r="P163" s="3360"/>
      <c r="R163" s="3434"/>
      <c r="S163" s="3362"/>
      <c r="T163" s="3362"/>
      <c r="U163" s="3362"/>
      <c r="V163" s="3362"/>
      <c r="W163" s="3364"/>
      <c r="X163" s="3360"/>
      <c r="Z163" s="3434"/>
      <c r="AA163" s="3362"/>
      <c r="AB163" s="3362"/>
      <c r="AC163" s="3362"/>
      <c r="AD163" s="3362"/>
      <c r="AE163" s="3364"/>
      <c r="AF163" s="3360"/>
      <c r="AH163" s="3434"/>
      <c r="AI163" s="3362"/>
      <c r="AJ163" s="3362"/>
      <c r="AK163" s="3362"/>
      <c r="AL163" s="3362"/>
      <c r="AM163" s="3364"/>
      <c r="AN163" s="3360"/>
      <c r="AP163" s="3434"/>
      <c r="AQ163" s="3362"/>
      <c r="AR163" s="3362"/>
      <c r="AS163" s="3362"/>
      <c r="AT163" s="3362"/>
      <c r="AU163" s="3364"/>
      <c r="AV163" s="3360"/>
      <c r="AX163" s="3434"/>
      <c r="AY163" s="3362"/>
      <c r="AZ163" s="3362"/>
      <c r="BA163" s="3362"/>
      <c r="BB163" s="3362"/>
      <c r="BC163" s="3364"/>
      <c r="BD163" s="3360"/>
      <c r="BF163" s="3434"/>
      <c r="BG163" s="3362"/>
      <c r="BH163" s="3362"/>
      <c r="BI163" s="3362"/>
      <c r="BJ163" s="3362"/>
      <c r="BK163" s="3364"/>
      <c r="BL163" s="3360"/>
      <c r="BN163" s="3434"/>
      <c r="BO163" s="3362"/>
      <c r="BP163" s="3362"/>
      <c r="BQ163" s="3362"/>
      <c r="BR163" s="3362"/>
      <c r="BS163" s="3364"/>
      <c r="BT163" s="3360"/>
      <c r="BV163" s="3434"/>
      <c r="BW163" s="3362"/>
      <c r="BX163" s="3362"/>
      <c r="BY163" s="3362"/>
      <c r="BZ163" s="3362"/>
      <c r="CA163" s="3364"/>
      <c r="CB163" s="3360"/>
      <c r="CD163" s="3434"/>
      <c r="CE163" s="3362"/>
      <c r="CF163" s="3362"/>
      <c r="CG163" s="3362"/>
      <c r="CH163" s="3362"/>
      <c r="CI163" s="3364"/>
      <c r="CJ163" s="3360"/>
      <c r="CL163" s="3434"/>
      <c r="CM163" s="3362"/>
      <c r="CN163" s="3362"/>
      <c r="CO163" s="3362"/>
      <c r="CP163" s="3362"/>
      <c r="CQ163" s="3364"/>
      <c r="CR163" s="3360"/>
      <c r="CT163" s="3434"/>
      <c r="CU163" s="3362"/>
      <c r="CV163" s="3362"/>
      <c r="CW163" s="3362"/>
      <c r="CX163" s="3362"/>
      <c r="CY163" s="3364"/>
      <c r="CZ163" s="3360"/>
      <c r="DB163" s="3434"/>
      <c r="DC163" s="3362"/>
      <c r="DD163" s="3362"/>
      <c r="DE163" s="3362"/>
      <c r="DF163" s="3362"/>
      <c r="DG163" s="3364"/>
      <c r="DH163" s="3360"/>
      <c r="DJ163" s="3434"/>
      <c r="DK163" s="3362"/>
      <c r="DL163" s="3362"/>
      <c r="DM163" s="3362"/>
      <c r="DN163" s="3362"/>
      <c r="DO163" s="3364"/>
      <c r="DP163" s="3360"/>
      <c r="DR163" s="3434"/>
      <c r="DS163" s="3362"/>
      <c r="DT163" s="3362"/>
      <c r="DU163" s="3362"/>
      <c r="DV163" s="3362"/>
      <c r="DW163" s="3364"/>
      <c r="DX163" s="3360"/>
      <c r="DZ163" s="3434"/>
      <c r="EA163" s="3362"/>
      <c r="EB163" s="3362"/>
      <c r="EC163" s="3362"/>
      <c r="ED163" s="3362"/>
      <c r="EE163" s="3364"/>
      <c r="EF163" s="3360"/>
      <c r="EH163" s="3434"/>
      <c r="EI163" s="3362"/>
      <c r="EJ163" s="3362"/>
      <c r="EK163" s="3362"/>
      <c r="EL163" s="3362"/>
      <c r="EM163" s="3364"/>
      <c r="EN163" s="3360"/>
      <c r="EP163" s="3434"/>
      <c r="EQ163" s="3362"/>
      <c r="ER163" s="3362"/>
      <c r="ES163" s="3362"/>
      <c r="ET163" s="3362"/>
      <c r="EU163" s="3364"/>
      <c r="EV163" s="3360"/>
      <c r="EX163" s="3434"/>
      <c r="EY163" s="3362"/>
      <c r="EZ163" s="3362"/>
      <c r="FA163" s="3362"/>
      <c r="FB163" s="3362"/>
      <c r="FC163" s="3364"/>
    </row>
    <row r="164" spans="1:159" ht="11.25" customHeight="1" thickBot="1" x14ac:dyDescent="0.35">
      <c r="A164" s="3360"/>
      <c r="I164" s="3364"/>
      <c r="K164" s="3362"/>
      <c r="L164" s="3362"/>
      <c r="M164" s="3362"/>
      <c r="N164" s="3362"/>
      <c r="O164" s="3364"/>
      <c r="P164" s="3360"/>
      <c r="R164" s="3434"/>
      <c r="S164" s="3362"/>
      <c r="T164" s="3362"/>
      <c r="U164" s="3362"/>
      <c r="V164" s="3362"/>
      <c r="W164" s="3364"/>
      <c r="X164" s="3360"/>
      <c r="Z164" s="3434"/>
      <c r="AA164" s="3362"/>
      <c r="AB164" s="3362"/>
      <c r="AC164" s="3362"/>
      <c r="AD164" s="3362"/>
      <c r="AE164" s="3364"/>
      <c r="AF164" s="3360"/>
      <c r="AH164" s="3434"/>
      <c r="AI164" s="3362"/>
      <c r="AJ164" s="3362"/>
      <c r="AK164" s="3362"/>
      <c r="AL164" s="3362"/>
      <c r="AM164" s="3364"/>
      <c r="AN164" s="3360"/>
      <c r="AP164" s="3434"/>
      <c r="AQ164" s="3362"/>
      <c r="AR164" s="3362"/>
      <c r="AS164" s="3362"/>
      <c r="AT164" s="3362"/>
      <c r="AU164" s="3364"/>
      <c r="AV164" s="3360"/>
      <c r="AX164" s="3434"/>
      <c r="AY164" s="3362"/>
      <c r="AZ164" s="3362"/>
      <c r="BA164" s="3362"/>
      <c r="BB164" s="3362"/>
      <c r="BC164" s="3364"/>
      <c r="BD164" s="3360"/>
      <c r="BF164" s="3434"/>
      <c r="BG164" s="3362"/>
      <c r="BH164" s="3362"/>
      <c r="BI164" s="3362"/>
      <c r="BJ164" s="3362"/>
      <c r="BK164" s="3364"/>
      <c r="BL164" s="3360"/>
      <c r="BN164" s="3434"/>
      <c r="BO164" s="3362"/>
      <c r="BP164" s="3362"/>
      <c r="BQ164" s="3362"/>
      <c r="BR164" s="3362"/>
      <c r="BS164" s="3364"/>
      <c r="BT164" s="3360"/>
      <c r="BV164" s="3434"/>
      <c r="BW164" s="3362"/>
      <c r="BX164" s="3362"/>
      <c r="BY164" s="3362"/>
      <c r="BZ164" s="3362"/>
      <c r="CA164" s="3364"/>
      <c r="CB164" s="3360"/>
      <c r="CD164" s="3434"/>
      <c r="CE164" s="3362"/>
      <c r="CF164" s="3362"/>
      <c r="CG164" s="3362"/>
      <c r="CH164" s="3362"/>
      <c r="CI164" s="3364"/>
      <c r="CJ164" s="3360"/>
      <c r="CL164" s="3434"/>
      <c r="CM164" s="3362"/>
      <c r="CN164" s="3362"/>
      <c r="CO164" s="3362"/>
      <c r="CP164" s="3362"/>
      <c r="CQ164" s="3364"/>
      <c r="CR164" s="3360"/>
      <c r="CT164" s="3434"/>
      <c r="CU164" s="3362"/>
      <c r="CV164" s="3362"/>
      <c r="CW164" s="3362"/>
      <c r="CX164" s="3362"/>
      <c r="CY164" s="3364"/>
      <c r="CZ164" s="3360"/>
      <c r="DB164" s="3434"/>
      <c r="DC164" s="3362"/>
      <c r="DD164" s="3362"/>
      <c r="DE164" s="3362"/>
      <c r="DF164" s="3362"/>
      <c r="DG164" s="3364"/>
      <c r="DH164" s="3360"/>
      <c r="DJ164" s="3434"/>
      <c r="DK164" s="3362"/>
      <c r="DL164" s="3362"/>
      <c r="DM164" s="3362"/>
      <c r="DN164" s="3362"/>
      <c r="DO164" s="3364"/>
      <c r="DP164" s="3360"/>
      <c r="DR164" s="3434"/>
      <c r="DS164" s="3362"/>
      <c r="DT164" s="3362"/>
      <c r="DU164" s="3362"/>
      <c r="DV164" s="3362"/>
      <c r="DW164" s="3364"/>
      <c r="DX164" s="3360"/>
      <c r="DZ164" s="3434"/>
      <c r="EA164" s="3362"/>
      <c r="EB164" s="3362"/>
      <c r="EC164" s="3362"/>
      <c r="ED164" s="3362"/>
      <c r="EE164" s="3364"/>
      <c r="EF164" s="3360"/>
      <c r="EH164" s="3434"/>
      <c r="EI164" s="3362"/>
      <c r="EJ164" s="3362"/>
      <c r="EK164" s="3362"/>
      <c r="EL164" s="3362"/>
      <c r="EM164" s="3364"/>
      <c r="EN164" s="3360"/>
      <c r="EP164" s="3434"/>
      <c r="EQ164" s="3362"/>
      <c r="ER164" s="3362"/>
      <c r="ES164" s="3362"/>
      <c r="ET164" s="3362"/>
      <c r="EU164" s="3364"/>
      <c r="EV164" s="3360"/>
      <c r="EX164" s="3434"/>
      <c r="EY164" s="3362"/>
      <c r="EZ164" s="3362"/>
      <c r="FA164" s="3362"/>
      <c r="FB164" s="3362"/>
      <c r="FC164" s="3364"/>
    </row>
    <row r="165" spans="1:159" ht="27" customHeight="1" thickBot="1" x14ac:dyDescent="0.35">
      <c r="A165" s="3595" t="s">
        <v>228</v>
      </c>
      <c r="B165" s="3594" t="s">
        <v>227</v>
      </c>
      <c r="C165" s="3594" t="s">
        <v>226</v>
      </c>
      <c r="D165" s="3594" t="s">
        <v>225</v>
      </c>
      <c r="E165" s="3593" t="s">
        <v>224</v>
      </c>
      <c r="F165" s="3593" t="s">
        <v>101</v>
      </c>
      <c r="G165" s="3593" t="s">
        <v>102</v>
      </c>
      <c r="H165" s="3593" t="s">
        <v>103</v>
      </c>
      <c r="I165" s="3592" t="s">
        <v>195</v>
      </c>
    </row>
    <row r="166" spans="1:159" ht="48" customHeight="1" x14ac:dyDescent="0.3">
      <c r="A166" s="3585" t="s">
        <v>242</v>
      </c>
      <c r="B166" s="3584">
        <v>10</v>
      </c>
      <c r="C166" s="3584" t="s">
        <v>148</v>
      </c>
      <c r="D166" s="3428" t="s">
        <v>155</v>
      </c>
      <c r="E166" s="3583">
        <v>504300646</v>
      </c>
      <c r="F166" s="3583">
        <v>504300646</v>
      </c>
      <c r="G166" s="3583">
        <v>504300646</v>
      </c>
      <c r="H166" s="3583">
        <v>0</v>
      </c>
      <c r="I166" s="3582">
        <v>0</v>
      </c>
    </row>
    <row r="167" spans="1:159" ht="48" customHeight="1" x14ac:dyDescent="0.3">
      <c r="A167" s="3585" t="s">
        <v>242</v>
      </c>
      <c r="B167" s="3584">
        <v>11</v>
      </c>
      <c r="C167" s="3584" t="s">
        <v>148</v>
      </c>
      <c r="D167" s="3428" t="s">
        <v>155</v>
      </c>
      <c r="E167" s="3583">
        <v>212606904462</v>
      </c>
      <c r="F167" s="3583">
        <v>212606904462</v>
      </c>
      <c r="G167" s="3583">
        <v>212606904462</v>
      </c>
      <c r="H167" s="3583">
        <v>0</v>
      </c>
      <c r="I167" s="3582">
        <v>0</v>
      </c>
    </row>
    <row r="168" spans="1:159" ht="79.5" customHeight="1" x14ac:dyDescent="0.3">
      <c r="A168" s="3585" t="s">
        <v>241</v>
      </c>
      <c r="B168" s="3584">
        <v>10</v>
      </c>
      <c r="C168" s="3584" t="s">
        <v>148</v>
      </c>
      <c r="D168" s="3428" t="s">
        <v>156</v>
      </c>
      <c r="E168" s="3583">
        <v>34193671109</v>
      </c>
      <c r="F168" s="3583">
        <v>34193671109</v>
      </c>
      <c r="G168" s="3583">
        <v>34193671109</v>
      </c>
      <c r="H168" s="3583">
        <v>0</v>
      </c>
      <c r="I168" s="3582">
        <v>0</v>
      </c>
    </row>
    <row r="169" spans="1:159" ht="79.5" customHeight="1" x14ac:dyDescent="0.3">
      <c r="A169" s="3585" t="s">
        <v>241</v>
      </c>
      <c r="B169" s="3584">
        <v>11</v>
      </c>
      <c r="C169" s="3584" t="s">
        <v>148</v>
      </c>
      <c r="D169" s="3428" t="s">
        <v>156</v>
      </c>
      <c r="E169" s="3583">
        <v>53538055370</v>
      </c>
      <c r="F169" s="3583">
        <v>53538055370</v>
      </c>
      <c r="G169" s="3583">
        <v>53538055370</v>
      </c>
      <c r="H169" s="3583">
        <v>0</v>
      </c>
      <c r="I169" s="3582">
        <v>0</v>
      </c>
    </row>
    <row r="170" spans="1:159" ht="37.200000000000003" customHeight="1" x14ac:dyDescent="0.3">
      <c r="A170" s="3585" t="s">
        <v>240</v>
      </c>
      <c r="B170" s="3584">
        <v>11</v>
      </c>
      <c r="C170" s="3584" t="s">
        <v>148</v>
      </c>
      <c r="D170" s="3428" t="s">
        <v>76</v>
      </c>
      <c r="E170" s="3583">
        <v>48722958</v>
      </c>
      <c r="F170" s="3583">
        <v>0</v>
      </c>
      <c r="G170" s="3583">
        <v>0</v>
      </c>
      <c r="H170" s="3583">
        <v>0</v>
      </c>
      <c r="I170" s="3582">
        <v>0</v>
      </c>
    </row>
    <row r="171" spans="1:159" ht="63.6" customHeight="1" x14ac:dyDescent="0.3">
      <c r="A171" s="3585" t="s">
        <v>239</v>
      </c>
      <c r="B171" s="3584">
        <v>10</v>
      </c>
      <c r="C171" s="3584" t="s">
        <v>148</v>
      </c>
      <c r="D171" s="3428" t="s">
        <v>202</v>
      </c>
      <c r="E171" s="3607">
        <v>64702928113</v>
      </c>
      <c r="F171" s="3583">
        <v>64702928113</v>
      </c>
      <c r="G171" s="3583">
        <v>64702928113</v>
      </c>
      <c r="H171" s="3583">
        <v>0</v>
      </c>
      <c r="I171" s="3582">
        <v>0</v>
      </c>
    </row>
    <row r="172" spans="1:159" ht="49.2" customHeight="1" x14ac:dyDescent="0.3">
      <c r="A172" s="3585" t="s">
        <v>238</v>
      </c>
      <c r="B172" s="3584">
        <v>10</v>
      </c>
      <c r="C172" s="3584" t="s">
        <v>148</v>
      </c>
      <c r="D172" s="3428" t="s">
        <v>203</v>
      </c>
      <c r="E172" s="3607">
        <v>96643405294</v>
      </c>
      <c r="F172" s="3583">
        <v>96643405294</v>
      </c>
      <c r="G172" s="3583">
        <v>96643405294</v>
      </c>
      <c r="H172" s="3583">
        <v>96414711092</v>
      </c>
      <c r="I172" s="3582">
        <v>96414711092</v>
      </c>
    </row>
    <row r="173" spans="1:159" ht="82.5" customHeight="1" x14ac:dyDescent="0.3">
      <c r="A173" s="3585" t="s">
        <v>237</v>
      </c>
      <c r="B173" s="3584">
        <v>10</v>
      </c>
      <c r="C173" s="3584" t="s">
        <v>148</v>
      </c>
      <c r="D173" s="3428" t="s">
        <v>204</v>
      </c>
      <c r="E173" s="3607">
        <v>45048216311</v>
      </c>
      <c r="F173" s="3583">
        <v>45048216311</v>
      </c>
      <c r="G173" s="3583">
        <v>45048216311</v>
      </c>
      <c r="H173" s="3583">
        <v>44822399836</v>
      </c>
      <c r="I173" s="3582">
        <v>0</v>
      </c>
    </row>
    <row r="174" spans="1:159" ht="48.75" customHeight="1" x14ac:dyDescent="0.3">
      <c r="A174" s="3585" t="s">
        <v>236</v>
      </c>
      <c r="B174" s="3584">
        <v>10</v>
      </c>
      <c r="C174" s="3584" t="s">
        <v>148</v>
      </c>
      <c r="D174" s="3428" t="s">
        <v>205</v>
      </c>
      <c r="E174" s="3607">
        <v>17976520130</v>
      </c>
      <c r="F174" s="3583">
        <v>17976520130</v>
      </c>
      <c r="G174" s="3583">
        <v>17976520130</v>
      </c>
      <c r="H174" s="3583">
        <v>17976520130</v>
      </c>
      <c r="I174" s="3582">
        <v>17976520130</v>
      </c>
    </row>
    <row r="175" spans="1:159" ht="61.2" customHeight="1" x14ac:dyDescent="0.3">
      <c r="A175" s="3585" t="s">
        <v>235</v>
      </c>
      <c r="B175" s="3584">
        <v>10</v>
      </c>
      <c r="C175" s="3584" t="s">
        <v>148</v>
      </c>
      <c r="D175" s="3428" t="s">
        <v>206</v>
      </c>
      <c r="E175" s="3607">
        <v>35254791574</v>
      </c>
      <c r="F175" s="3583">
        <v>35254791574</v>
      </c>
      <c r="G175" s="3583">
        <v>35254791574</v>
      </c>
      <c r="H175" s="3583">
        <v>35168493659</v>
      </c>
      <c r="I175" s="3582">
        <v>35168493659</v>
      </c>
    </row>
    <row r="176" spans="1:159" ht="63" customHeight="1" x14ac:dyDescent="0.3">
      <c r="A176" s="3585" t="s">
        <v>234</v>
      </c>
      <c r="B176" s="3584">
        <v>10</v>
      </c>
      <c r="C176" s="3584" t="s">
        <v>148</v>
      </c>
      <c r="D176" s="3428" t="s">
        <v>207</v>
      </c>
      <c r="E176" s="3607">
        <v>24035931418</v>
      </c>
      <c r="F176" s="3583">
        <v>24035931418</v>
      </c>
      <c r="G176" s="3583">
        <v>24035931418</v>
      </c>
      <c r="H176" s="3583">
        <v>23977095422</v>
      </c>
      <c r="I176" s="3582">
        <v>23977095422</v>
      </c>
    </row>
    <row r="177" spans="1:9" ht="36.6" customHeight="1" x14ac:dyDescent="0.3">
      <c r="A177" s="3585" t="s">
        <v>233</v>
      </c>
      <c r="B177" s="3584">
        <v>20</v>
      </c>
      <c r="C177" s="3584" t="s">
        <v>217</v>
      </c>
      <c r="D177" s="3428" t="s">
        <v>75</v>
      </c>
      <c r="E177" s="3607">
        <v>38046000000</v>
      </c>
      <c r="F177" s="3583">
        <v>38046000000</v>
      </c>
      <c r="G177" s="3583">
        <v>38046000000</v>
      </c>
      <c r="H177" s="3583">
        <v>33100020000</v>
      </c>
      <c r="I177" s="3582">
        <v>33100020000</v>
      </c>
    </row>
    <row r="178" spans="1:9" ht="64.2" customHeight="1" x14ac:dyDescent="0.3">
      <c r="A178" s="3585" t="s">
        <v>232</v>
      </c>
      <c r="B178" s="3584">
        <v>10</v>
      </c>
      <c r="C178" s="3584" t="s">
        <v>148</v>
      </c>
      <c r="D178" s="3428" t="s">
        <v>208</v>
      </c>
      <c r="E178" s="3607">
        <v>13047834214</v>
      </c>
      <c r="F178" s="3583">
        <v>13047834214</v>
      </c>
      <c r="G178" s="3583">
        <v>13047834214</v>
      </c>
      <c r="H178" s="3583">
        <v>13016958191</v>
      </c>
      <c r="I178" s="3582">
        <v>13016958191</v>
      </c>
    </row>
    <row r="179" spans="1:9" ht="13.5" customHeight="1" x14ac:dyDescent="0.3">
      <c r="A179" s="3590">
        <v>2404</v>
      </c>
      <c r="B179" s="3588"/>
      <c r="C179" s="3588"/>
      <c r="D179" s="3400" t="s">
        <v>157</v>
      </c>
      <c r="E179" s="3587">
        <f>+E180</f>
        <v>142133689253</v>
      </c>
      <c r="F179" s="3587">
        <f>+F180</f>
        <v>142055467221.10999</v>
      </c>
      <c r="G179" s="3587">
        <f>+G180</f>
        <v>142055467221.10999</v>
      </c>
      <c r="H179" s="3587">
        <f>+H180</f>
        <v>134244747892.11</v>
      </c>
      <c r="I179" s="3586">
        <f>+I180</f>
        <v>125618740231.11</v>
      </c>
    </row>
    <row r="180" spans="1:9" ht="13.5" customHeight="1" x14ac:dyDescent="0.3">
      <c r="A180" s="3589" t="s">
        <v>231</v>
      </c>
      <c r="B180" s="3588"/>
      <c r="C180" s="3588"/>
      <c r="D180" s="3400" t="s">
        <v>73</v>
      </c>
      <c r="E180" s="3587">
        <f>SUM(E181:E182)</f>
        <v>142133689253</v>
      </c>
      <c r="F180" s="3587">
        <f>SUM(F181:F182)</f>
        <v>142055467221.10999</v>
      </c>
      <c r="G180" s="3587">
        <f>SUM(G181:G182)</f>
        <v>142055467221.10999</v>
      </c>
      <c r="H180" s="3587">
        <f>SUM(H181:H182)</f>
        <v>134244747892.11</v>
      </c>
      <c r="I180" s="3586">
        <f>SUM(I181:I182)</f>
        <v>125618740231.11</v>
      </c>
    </row>
    <row r="181" spans="1:9" ht="47.25" customHeight="1" x14ac:dyDescent="0.3">
      <c r="A181" s="3585" t="s">
        <v>230</v>
      </c>
      <c r="B181" s="3584">
        <v>11</v>
      </c>
      <c r="C181" s="3584" t="s">
        <v>148</v>
      </c>
      <c r="D181" s="3428" t="s">
        <v>77</v>
      </c>
      <c r="E181" s="3583">
        <v>41383000000</v>
      </c>
      <c r="F181" s="3583">
        <v>41383000000</v>
      </c>
      <c r="G181" s="3583">
        <v>41383000000</v>
      </c>
      <c r="H181" s="3583">
        <v>37283045294</v>
      </c>
      <c r="I181" s="3582">
        <v>28657041477</v>
      </c>
    </row>
    <row r="182" spans="1:9" ht="45" customHeight="1" x14ac:dyDescent="0.3">
      <c r="A182" s="3585" t="s">
        <v>230</v>
      </c>
      <c r="B182" s="3584">
        <v>20</v>
      </c>
      <c r="C182" s="3584" t="s">
        <v>217</v>
      </c>
      <c r="D182" s="3428" t="s">
        <v>77</v>
      </c>
      <c r="E182" s="3583">
        <v>100750689253</v>
      </c>
      <c r="F182" s="3583">
        <v>100672467221.11</v>
      </c>
      <c r="G182" s="3583">
        <v>100672467221.11</v>
      </c>
      <c r="H182" s="3607">
        <v>96961702598.110001</v>
      </c>
      <c r="I182" s="3606">
        <v>96961698754.110001</v>
      </c>
    </row>
    <row r="183" spans="1:9" ht="15.6" x14ac:dyDescent="0.3">
      <c r="A183" s="3590">
        <v>2405</v>
      </c>
      <c r="B183" s="3396"/>
      <c r="C183" s="3396"/>
      <c r="D183" s="3400" t="s">
        <v>158</v>
      </c>
      <c r="E183" s="3587">
        <f>+E184</f>
        <v>1644381249</v>
      </c>
      <c r="F183" s="3587">
        <f>+F184</f>
        <v>1644381249</v>
      </c>
      <c r="G183" s="3587">
        <f>+G184</f>
        <v>1644381249</v>
      </c>
      <c r="H183" s="3587">
        <f>+H184</f>
        <v>1574197429</v>
      </c>
      <c r="I183" s="3586">
        <f>+I184</f>
        <v>1425462304.02</v>
      </c>
    </row>
    <row r="184" spans="1:9" ht="16.5" customHeight="1" thickBot="1" x14ac:dyDescent="0.35">
      <c r="A184" s="3605" t="s">
        <v>229</v>
      </c>
      <c r="B184" s="3404"/>
      <c r="C184" s="3404"/>
      <c r="D184" s="3604" t="s">
        <v>73</v>
      </c>
      <c r="E184" s="3603">
        <f>+E195</f>
        <v>1644381249</v>
      </c>
      <c r="F184" s="3603">
        <f>+F195</f>
        <v>1644381249</v>
      </c>
      <c r="G184" s="3603">
        <f>+G195</f>
        <v>1644381249</v>
      </c>
      <c r="H184" s="3603">
        <f>+H195</f>
        <v>1574197429</v>
      </c>
      <c r="I184" s="3602">
        <f>+I195</f>
        <v>1425462304.02</v>
      </c>
    </row>
    <row r="185" spans="1:9" ht="6" customHeight="1" thickBot="1" x14ac:dyDescent="0.35">
      <c r="A185" s="3548"/>
      <c r="B185" s="3548"/>
      <c r="C185" s="3548"/>
      <c r="D185" s="3601"/>
      <c r="E185" s="3549"/>
      <c r="F185" s="3549"/>
      <c r="G185" s="3549"/>
      <c r="H185" s="3549"/>
      <c r="I185" s="3549"/>
    </row>
    <row r="186" spans="1:9" s="3374" customFormat="1" x14ac:dyDescent="0.3">
      <c r="A186" s="3761" t="s">
        <v>1</v>
      </c>
      <c r="B186" s="3762"/>
      <c r="C186" s="3762"/>
      <c r="D186" s="3762"/>
      <c r="E186" s="3762"/>
      <c r="F186" s="3762"/>
      <c r="G186" s="3762"/>
      <c r="H186" s="3762"/>
      <c r="I186" s="3763"/>
    </row>
    <row r="187" spans="1:9" s="3374" customFormat="1" ht="12" customHeight="1" x14ac:dyDescent="0.3">
      <c r="A187" s="3764" t="s">
        <v>95</v>
      </c>
      <c r="B187" s="3765"/>
      <c r="C187" s="3765"/>
      <c r="D187" s="3765"/>
      <c r="E187" s="3765"/>
      <c r="F187" s="3765"/>
      <c r="G187" s="3765"/>
      <c r="H187" s="3765"/>
      <c r="I187" s="3766"/>
    </row>
    <row r="188" spans="1:9" ht="1.5" hidden="1" customHeight="1" x14ac:dyDescent="0.3">
      <c r="A188" s="3360"/>
      <c r="I188" s="3364"/>
    </row>
    <row r="189" spans="1:9" ht="12" customHeight="1" x14ac:dyDescent="0.3">
      <c r="A189" s="3365" t="s">
        <v>0</v>
      </c>
      <c r="I189" s="3364"/>
    </row>
    <row r="190" spans="1:9" ht="2.25" hidden="1" customHeight="1" x14ac:dyDescent="0.3">
      <c r="A190" s="3360"/>
      <c r="I190" s="3366"/>
    </row>
    <row r="191" spans="1:9" ht="15.75" customHeight="1" thickBot="1" x14ac:dyDescent="0.35">
      <c r="A191" s="3360" t="s">
        <v>96</v>
      </c>
      <c r="D191" s="3434" t="s">
        <v>4</v>
      </c>
      <c r="F191" s="3362" t="str">
        <f>F129</f>
        <v>MES:</v>
      </c>
      <c r="G191" s="3362" t="str">
        <f>G7</f>
        <v>DICIEMBRE</v>
      </c>
      <c r="H191" s="3362" t="str">
        <f>H163</f>
        <v xml:space="preserve">                                VIGENCIA FISCAL:      2018</v>
      </c>
      <c r="I191" s="3364"/>
    </row>
    <row r="192" spans="1:9" ht="3" hidden="1" customHeight="1" thickBot="1" x14ac:dyDescent="0.35">
      <c r="A192" s="3360"/>
      <c r="I192" s="3364"/>
    </row>
    <row r="193" spans="1:135" ht="15" customHeight="1" thickBot="1" x14ac:dyDescent="0.35">
      <c r="A193" s="3600"/>
      <c r="B193" s="3599"/>
      <c r="C193" s="3599"/>
      <c r="D193" s="3598"/>
      <c r="E193" s="3597"/>
      <c r="F193" s="3597"/>
      <c r="G193" s="3597"/>
      <c r="H193" s="3597"/>
      <c r="I193" s="3596"/>
    </row>
    <row r="194" spans="1:135" ht="27.75" customHeight="1" thickBot="1" x14ac:dyDescent="0.35">
      <c r="A194" s="3595" t="s">
        <v>228</v>
      </c>
      <c r="B194" s="3594" t="s">
        <v>227</v>
      </c>
      <c r="C194" s="3594" t="s">
        <v>226</v>
      </c>
      <c r="D194" s="3594" t="s">
        <v>225</v>
      </c>
      <c r="E194" s="3593" t="s">
        <v>224</v>
      </c>
      <c r="F194" s="3593" t="s">
        <v>101</v>
      </c>
      <c r="G194" s="3593" t="s">
        <v>102</v>
      </c>
      <c r="H194" s="3593" t="s">
        <v>103</v>
      </c>
      <c r="I194" s="3592" t="s">
        <v>195</v>
      </c>
    </row>
    <row r="195" spans="1:135" ht="29.4" customHeight="1" x14ac:dyDescent="0.3">
      <c r="A195" s="3585" t="s">
        <v>223</v>
      </c>
      <c r="B195" s="3584">
        <v>20</v>
      </c>
      <c r="C195" s="3584" t="s">
        <v>217</v>
      </c>
      <c r="D195" s="3591" t="s">
        <v>78</v>
      </c>
      <c r="E195" s="3583">
        <v>1644381249</v>
      </c>
      <c r="F195" s="3583">
        <v>1644381249</v>
      </c>
      <c r="G195" s="3583">
        <v>1644381249</v>
      </c>
      <c r="H195" s="3583">
        <v>1574197429</v>
      </c>
      <c r="I195" s="3582">
        <v>1425462304.02</v>
      </c>
    </row>
    <row r="196" spans="1:135" ht="29.25" customHeight="1" x14ac:dyDescent="0.3">
      <c r="A196" s="3590">
        <v>2499</v>
      </c>
      <c r="B196" s="3588"/>
      <c r="C196" s="3588"/>
      <c r="D196" s="3400" t="s">
        <v>159</v>
      </c>
      <c r="E196" s="3587">
        <f>+E197</f>
        <v>55119765594</v>
      </c>
      <c r="F196" s="3587">
        <f>+F197</f>
        <v>53684072701.650002</v>
      </c>
      <c r="G196" s="3587">
        <f>+G197</f>
        <v>53684072701.650002</v>
      </c>
      <c r="H196" s="3587">
        <f>+H197</f>
        <v>38581610988.25</v>
      </c>
      <c r="I196" s="3586">
        <f>+I197</f>
        <v>37181252850.620003</v>
      </c>
    </row>
    <row r="197" spans="1:135" ht="16.5" customHeight="1" x14ac:dyDescent="0.3">
      <c r="A197" s="3589" t="s">
        <v>222</v>
      </c>
      <c r="B197" s="3588"/>
      <c r="C197" s="3588"/>
      <c r="D197" s="3400" t="s">
        <v>73</v>
      </c>
      <c r="E197" s="3587">
        <f>SUM(E198:E202)</f>
        <v>55119765594</v>
      </c>
      <c r="F197" s="3587">
        <f>SUM(F198:F202)</f>
        <v>53684072701.650002</v>
      </c>
      <c r="G197" s="3587">
        <f>SUM(G198:G202)</f>
        <v>53684072701.650002</v>
      </c>
      <c r="H197" s="3587">
        <f>SUM(H198:H202)</f>
        <v>38581610988.25</v>
      </c>
      <c r="I197" s="3586">
        <f>SUM(I198:I202)</f>
        <v>37181252850.620003</v>
      </c>
    </row>
    <row r="198" spans="1:135" ht="30.75" customHeight="1" x14ac:dyDescent="0.3">
      <c r="A198" s="3585" t="s">
        <v>221</v>
      </c>
      <c r="B198" s="3584">
        <v>20</v>
      </c>
      <c r="C198" s="3584" t="s">
        <v>217</v>
      </c>
      <c r="D198" s="3428" t="s">
        <v>80</v>
      </c>
      <c r="E198" s="3583">
        <v>7033782774</v>
      </c>
      <c r="F198" s="3583">
        <v>6895425821</v>
      </c>
      <c r="G198" s="3583">
        <v>6895425821</v>
      </c>
      <c r="H198" s="3583">
        <v>5979530686</v>
      </c>
      <c r="I198" s="3582">
        <v>5750859400</v>
      </c>
    </row>
    <row r="199" spans="1:135" ht="33.75" customHeight="1" x14ac:dyDescent="0.3">
      <c r="A199" s="3585" t="s">
        <v>221</v>
      </c>
      <c r="B199" s="3584">
        <v>21</v>
      </c>
      <c r="C199" s="3584" t="s">
        <v>217</v>
      </c>
      <c r="D199" s="3428" t="s">
        <v>80</v>
      </c>
      <c r="E199" s="3583">
        <v>19800000000</v>
      </c>
      <c r="F199" s="3583">
        <v>18975624987</v>
      </c>
      <c r="G199" s="3583">
        <v>18975624987</v>
      </c>
      <c r="H199" s="3583">
        <v>5594935038</v>
      </c>
      <c r="I199" s="3582">
        <v>5167429988</v>
      </c>
    </row>
    <row r="200" spans="1:135" ht="47.4" customHeight="1" x14ac:dyDescent="0.3">
      <c r="A200" s="3585" t="s">
        <v>220</v>
      </c>
      <c r="B200" s="3584">
        <v>20</v>
      </c>
      <c r="C200" s="3584" t="s">
        <v>217</v>
      </c>
      <c r="D200" s="3428" t="s">
        <v>160</v>
      </c>
      <c r="E200" s="3583">
        <v>74607596</v>
      </c>
      <c r="F200" s="3583">
        <v>73536596</v>
      </c>
      <c r="G200" s="3583">
        <v>73536596</v>
      </c>
      <c r="H200" s="3583">
        <v>41056085</v>
      </c>
      <c r="I200" s="3582">
        <v>41056085</v>
      </c>
    </row>
    <row r="201" spans="1:135" ht="61.95" customHeight="1" x14ac:dyDescent="0.3">
      <c r="A201" s="3585" t="s">
        <v>219</v>
      </c>
      <c r="B201" s="3584">
        <v>21</v>
      </c>
      <c r="C201" s="3584" t="s">
        <v>217</v>
      </c>
      <c r="D201" s="3428" t="s">
        <v>79</v>
      </c>
      <c r="E201" s="3583">
        <v>3322038700</v>
      </c>
      <c r="F201" s="3583">
        <v>3321747819.9499998</v>
      </c>
      <c r="G201" s="3583">
        <v>3321747819.9499998</v>
      </c>
      <c r="H201" s="3583">
        <v>3220052715.5500002</v>
      </c>
      <c r="I201" s="3582">
        <v>3037936703.9200001</v>
      </c>
    </row>
    <row r="202" spans="1:135" ht="33.6" customHeight="1" thickBot="1" x14ac:dyDescent="0.35">
      <c r="A202" s="3585" t="s">
        <v>218</v>
      </c>
      <c r="B202" s="3584">
        <v>20</v>
      </c>
      <c r="C202" s="3584" t="s">
        <v>217</v>
      </c>
      <c r="D202" s="3428" t="s">
        <v>161</v>
      </c>
      <c r="E202" s="3583">
        <v>24889336524</v>
      </c>
      <c r="F202" s="3583">
        <v>24417737477.700001</v>
      </c>
      <c r="G202" s="3583">
        <v>24417737477.700001</v>
      </c>
      <c r="H202" s="3583">
        <v>23746036463.700001</v>
      </c>
      <c r="I202" s="3582">
        <v>23183970673.700001</v>
      </c>
    </row>
    <row r="203" spans="1:135" ht="15" customHeight="1" thickBot="1" x14ac:dyDescent="0.35">
      <c r="A203" s="3767" t="s">
        <v>162</v>
      </c>
      <c r="B203" s="3768"/>
      <c r="C203" s="3769"/>
      <c r="D203" s="3770"/>
      <c r="E203" s="3581">
        <f>+E144+E140+E11</f>
        <v>2118934632634</v>
      </c>
      <c r="F203" s="3581">
        <f>+F144+F140+F11</f>
        <v>2115735813654.7896</v>
      </c>
      <c r="G203" s="3581">
        <f>+G11+G140+G144</f>
        <v>2115735813654.7896</v>
      </c>
      <c r="H203" s="3581">
        <f>+H144+H140+H11</f>
        <v>1653231365975.3799</v>
      </c>
      <c r="I203" s="3580">
        <f>+I144+I140+I11</f>
        <v>1594017626526.3101</v>
      </c>
    </row>
    <row r="204" spans="1:135" ht="5.4" customHeight="1" x14ac:dyDescent="0.3">
      <c r="A204" s="3484"/>
      <c r="B204" s="3486"/>
      <c r="C204" s="3486"/>
      <c r="D204" s="3579"/>
      <c r="E204" s="3488"/>
      <c r="F204" s="3578"/>
      <c r="G204" s="3577"/>
      <c r="H204" s="3577"/>
      <c r="I204" s="3489"/>
    </row>
    <row r="205" spans="1:135" ht="5.4" hidden="1" customHeight="1" x14ac:dyDescent="0.3">
      <c r="A205" s="3569"/>
      <c r="B205" s="3567"/>
      <c r="C205" s="3567"/>
      <c r="D205" s="3566"/>
      <c r="E205" s="3565"/>
      <c r="F205" s="3576"/>
      <c r="G205" s="3564"/>
      <c r="H205" s="3564"/>
      <c r="I205" s="3563"/>
    </row>
    <row r="206" spans="1:135" ht="2.4" hidden="1" customHeight="1" x14ac:dyDescent="0.3">
      <c r="A206" s="3771" t="s">
        <v>404</v>
      </c>
      <c r="B206" s="3772"/>
      <c r="C206" s="3772"/>
      <c r="D206" s="3772"/>
      <c r="E206" s="3772"/>
      <c r="F206" s="3772"/>
      <c r="G206" s="3772"/>
      <c r="H206" s="3772"/>
      <c r="I206" s="3773"/>
      <c r="J206" s="3570"/>
      <c r="K206" s="3570"/>
      <c r="L206" s="3570"/>
      <c r="M206" s="3570"/>
      <c r="N206" s="3570"/>
      <c r="O206" s="3570"/>
      <c r="P206" s="3570"/>
      <c r="Q206" s="3570"/>
      <c r="R206" s="3570"/>
      <c r="S206" s="3570"/>
      <c r="T206" s="3570"/>
      <c r="U206" s="3570"/>
      <c r="V206" s="3570"/>
      <c r="W206" s="3570"/>
      <c r="X206" s="3570"/>
      <c r="Y206" s="3570"/>
      <c r="Z206" s="3570"/>
      <c r="AA206" s="3570"/>
      <c r="AB206" s="3570"/>
      <c r="AC206" s="3570"/>
      <c r="AD206" s="3570"/>
      <c r="AE206" s="3570"/>
      <c r="AF206" s="3570"/>
      <c r="AG206" s="3570"/>
      <c r="AH206" s="3570"/>
      <c r="AI206" s="3570"/>
      <c r="AJ206" s="3570"/>
      <c r="AK206" s="3570"/>
      <c r="AL206" s="3570"/>
      <c r="AM206" s="3570"/>
      <c r="AN206" s="3570"/>
      <c r="AO206" s="3570"/>
      <c r="AP206" s="3570"/>
      <c r="AQ206" s="3570"/>
      <c r="AR206" s="3570"/>
      <c r="AS206" s="3570"/>
      <c r="AT206" s="3570"/>
      <c r="AU206" s="3570"/>
      <c r="AV206" s="3570"/>
      <c r="AW206" s="3570"/>
      <c r="AX206" s="3570"/>
      <c r="AY206" s="3570"/>
      <c r="AZ206" s="3570"/>
      <c r="BA206" s="3570"/>
      <c r="BB206" s="3570"/>
      <c r="BC206" s="3570"/>
      <c r="BD206" s="3570"/>
      <c r="BE206" s="3570"/>
      <c r="BF206" s="3570"/>
      <c r="BG206" s="3570"/>
      <c r="BH206" s="3570"/>
      <c r="BI206" s="3570"/>
      <c r="BJ206" s="3570"/>
      <c r="BK206" s="3570"/>
      <c r="BL206" s="3570"/>
      <c r="BM206" s="3570"/>
      <c r="BN206" s="3570"/>
      <c r="BO206" s="3570"/>
      <c r="BP206" s="3570"/>
      <c r="BQ206" s="3570"/>
      <c r="BR206" s="3570"/>
      <c r="BS206" s="3570"/>
      <c r="BT206" s="3570"/>
      <c r="BU206" s="3570"/>
      <c r="BV206" s="3570"/>
      <c r="BW206" s="3570"/>
      <c r="BX206" s="3570"/>
      <c r="BY206" s="3570"/>
      <c r="BZ206" s="3570"/>
      <c r="CA206" s="3570"/>
      <c r="CB206" s="3570"/>
      <c r="CC206" s="3570"/>
      <c r="CD206" s="3570"/>
      <c r="CE206" s="3570"/>
      <c r="CF206" s="3570"/>
      <c r="CG206" s="3570"/>
      <c r="CH206" s="3570"/>
      <c r="CI206" s="3570"/>
      <c r="CJ206" s="3570"/>
      <c r="CK206" s="3570"/>
      <c r="CL206" s="3570"/>
      <c r="CM206" s="3570"/>
      <c r="CN206" s="3570"/>
      <c r="CO206" s="3570"/>
      <c r="CP206" s="3570"/>
      <c r="CQ206" s="3570"/>
      <c r="CR206" s="3570"/>
      <c r="CS206" s="3570"/>
      <c r="CT206" s="3570"/>
      <c r="CU206" s="3570"/>
      <c r="CV206" s="3570"/>
      <c r="CW206" s="3570"/>
      <c r="CX206" s="3570"/>
      <c r="CY206" s="3570"/>
      <c r="CZ206" s="3570"/>
      <c r="DA206" s="3570"/>
      <c r="DB206" s="3570"/>
      <c r="DC206" s="3570"/>
      <c r="DD206" s="3570"/>
      <c r="DE206" s="3570"/>
      <c r="DF206" s="3570"/>
      <c r="DG206" s="3570"/>
      <c r="DH206" s="3570"/>
      <c r="DI206" s="3570"/>
      <c r="DJ206" s="3570"/>
      <c r="DK206" s="3570"/>
      <c r="DL206" s="3570"/>
      <c r="DM206" s="3570"/>
      <c r="DN206" s="3570"/>
      <c r="DO206" s="3570"/>
      <c r="DP206" s="3570"/>
      <c r="DQ206" s="3570"/>
      <c r="DR206" s="3570"/>
      <c r="DS206" s="3570"/>
      <c r="DT206" s="3570"/>
      <c r="DU206" s="3570"/>
      <c r="DV206" s="3570"/>
      <c r="DW206" s="3570"/>
      <c r="DX206" s="3570"/>
      <c r="DY206" s="3570"/>
      <c r="DZ206" s="3570"/>
      <c r="EA206" s="3570"/>
      <c r="EB206" s="3570"/>
      <c r="EC206" s="3570"/>
      <c r="ED206" s="3570"/>
      <c r="EE206" s="3570"/>
    </row>
    <row r="207" spans="1:135" ht="7.2" customHeight="1" x14ac:dyDescent="0.3">
      <c r="A207" s="3771"/>
      <c r="B207" s="3772"/>
      <c r="C207" s="3772"/>
      <c r="D207" s="3772"/>
      <c r="E207" s="3772"/>
      <c r="F207" s="3772"/>
      <c r="G207" s="3772"/>
      <c r="H207" s="3772"/>
      <c r="I207" s="3773"/>
      <c r="J207" s="3570"/>
      <c r="K207" s="3570"/>
      <c r="L207" s="3570"/>
      <c r="M207" s="3570"/>
      <c r="N207" s="3570"/>
      <c r="O207" s="3570"/>
      <c r="P207" s="3570"/>
      <c r="Q207" s="3570"/>
      <c r="R207" s="3570"/>
      <c r="S207" s="3570"/>
      <c r="T207" s="3570"/>
      <c r="U207" s="3570"/>
      <c r="V207" s="3570"/>
      <c r="W207" s="3570"/>
      <c r="X207" s="3570"/>
      <c r="Y207" s="3570"/>
      <c r="Z207" s="3570"/>
      <c r="AA207" s="3570"/>
      <c r="AB207" s="3570"/>
      <c r="AC207" s="3570"/>
      <c r="AD207" s="3570"/>
      <c r="AE207" s="3570"/>
      <c r="AF207" s="3570"/>
      <c r="AG207" s="3570"/>
      <c r="AH207" s="3570"/>
      <c r="AI207" s="3570"/>
      <c r="AJ207" s="3570"/>
      <c r="AK207" s="3570"/>
      <c r="AL207" s="3570"/>
      <c r="AM207" s="3570"/>
      <c r="AN207" s="3570"/>
      <c r="AO207" s="3570"/>
      <c r="AP207" s="3570"/>
      <c r="AQ207" s="3570"/>
      <c r="AR207" s="3570"/>
      <c r="AS207" s="3570"/>
      <c r="AT207" s="3570"/>
      <c r="AU207" s="3570"/>
      <c r="AV207" s="3570"/>
      <c r="AW207" s="3570"/>
      <c r="AX207" s="3570"/>
      <c r="AY207" s="3570"/>
      <c r="AZ207" s="3570"/>
      <c r="BA207" s="3570"/>
      <c r="BB207" s="3570"/>
      <c r="BC207" s="3570"/>
      <c r="BD207" s="3570"/>
      <c r="BE207" s="3570"/>
      <c r="BF207" s="3570"/>
      <c r="BG207" s="3570"/>
      <c r="BH207" s="3570"/>
      <c r="BI207" s="3570"/>
      <c r="BJ207" s="3570"/>
      <c r="BK207" s="3570"/>
      <c r="BL207" s="3570"/>
      <c r="BM207" s="3570"/>
      <c r="BN207" s="3570"/>
      <c r="BO207" s="3570"/>
      <c r="BP207" s="3570"/>
      <c r="BQ207" s="3570"/>
      <c r="BR207" s="3570"/>
      <c r="BS207" s="3570"/>
      <c r="BT207" s="3570"/>
      <c r="BU207" s="3570"/>
      <c r="BV207" s="3570"/>
      <c r="BW207" s="3570"/>
      <c r="BX207" s="3570"/>
      <c r="BY207" s="3570"/>
      <c r="BZ207" s="3570"/>
      <c r="CA207" s="3570"/>
      <c r="CB207" s="3570"/>
      <c r="CC207" s="3570"/>
      <c r="CD207" s="3570"/>
      <c r="CE207" s="3570"/>
      <c r="CF207" s="3570"/>
      <c r="CG207" s="3570"/>
      <c r="CH207" s="3570"/>
      <c r="CI207" s="3570"/>
      <c r="CJ207" s="3570"/>
      <c r="CK207" s="3570"/>
      <c r="CL207" s="3570"/>
      <c r="CM207" s="3570"/>
      <c r="CN207" s="3570"/>
      <c r="CO207" s="3570"/>
      <c r="CP207" s="3570"/>
      <c r="CQ207" s="3570"/>
      <c r="CR207" s="3570"/>
      <c r="CS207" s="3570"/>
      <c r="CT207" s="3570"/>
      <c r="CU207" s="3570"/>
      <c r="CV207" s="3570"/>
      <c r="CW207" s="3570"/>
      <c r="CX207" s="3570"/>
      <c r="CY207" s="3570"/>
      <c r="CZ207" s="3570"/>
      <c r="DA207" s="3570"/>
      <c r="DB207" s="3570"/>
      <c r="DC207" s="3570"/>
      <c r="DD207" s="3570"/>
      <c r="DE207" s="3570"/>
      <c r="DF207" s="3570"/>
      <c r="DG207" s="3570"/>
      <c r="DH207" s="3570"/>
      <c r="DI207" s="3570"/>
      <c r="DJ207" s="3570"/>
      <c r="DK207" s="3570"/>
      <c r="DL207" s="3570"/>
      <c r="DM207" s="3570"/>
      <c r="DN207" s="3570"/>
      <c r="DO207" s="3570"/>
      <c r="DP207" s="3570"/>
      <c r="DQ207" s="3570"/>
      <c r="DR207" s="3570"/>
      <c r="DS207" s="3570"/>
      <c r="DT207" s="3570"/>
      <c r="DU207" s="3570"/>
      <c r="DV207" s="3570"/>
      <c r="DW207" s="3570"/>
      <c r="DX207" s="3570"/>
      <c r="DY207" s="3570"/>
      <c r="DZ207" s="3570"/>
      <c r="EA207" s="3570"/>
      <c r="EB207" s="3570"/>
      <c r="EC207" s="3570"/>
      <c r="ED207" s="3570"/>
      <c r="EE207" s="3570"/>
    </row>
    <row r="208" spans="1:135" ht="18.600000000000001" customHeight="1" x14ac:dyDescent="0.3">
      <c r="A208" s="3771"/>
      <c r="B208" s="3772"/>
      <c r="C208" s="3772"/>
      <c r="D208" s="3772"/>
      <c r="E208" s="3772"/>
      <c r="F208" s="3772"/>
      <c r="G208" s="3772"/>
      <c r="H208" s="3772"/>
      <c r="I208" s="3773"/>
      <c r="J208" s="3570"/>
      <c r="K208" s="3570"/>
      <c r="L208" s="3570"/>
      <c r="M208" s="3570"/>
      <c r="N208" s="3570"/>
      <c r="O208" s="3570"/>
      <c r="P208" s="3570"/>
      <c r="Q208" s="3570"/>
      <c r="R208" s="3570"/>
      <c r="S208" s="3570"/>
      <c r="T208" s="3570"/>
      <c r="U208" s="3570"/>
      <c r="V208" s="3570"/>
      <c r="W208" s="3570"/>
      <c r="X208" s="3570"/>
      <c r="Y208" s="3570"/>
      <c r="Z208" s="3570"/>
      <c r="AA208" s="3570"/>
      <c r="AB208" s="3570"/>
      <c r="AC208" s="3570"/>
      <c r="AD208" s="3570"/>
      <c r="AE208" s="3570"/>
      <c r="AF208" s="3570"/>
      <c r="AG208" s="3570"/>
      <c r="AH208" s="3570"/>
      <c r="AI208" s="3570"/>
      <c r="AJ208" s="3570"/>
      <c r="AK208" s="3570"/>
      <c r="AL208" s="3570"/>
      <c r="AM208" s="3570"/>
      <c r="AN208" s="3570"/>
      <c r="AO208" s="3570"/>
      <c r="AP208" s="3570"/>
      <c r="AQ208" s="3570"/>
      <c r="AR208" s="3570"/>
      <c r="AS208" s="3570"/>
      <c r="AT208" s="3570"/>
      <c r="AU208" s="3570"/>
      <c r="AV208" s="3570"/>
      <c r="AW208" s="3570"/>
      <c r="AX208" s="3570"/>
      <c r="AY208" s="3570"/>
      <c r="AZ208" s="3570"/>
      <c r="BA208" s="3570"/>
      <c r="BB208" s="3570"/>
      <c r="BC208" s="3570"/>
      <c r="BD208" s="3570"/>
      <c r="BE208" s="3570"/>
      <c r="BF208" s="3570"/>
      <c r="BG208" s="3570"/>
      <c r="BH208" s="3570"/>
      <c r="BI208" s="3570"/>
      <c r="BJ208" s="3570"/>
      <c r="BK208" s="3570"/>
      <c r="BL208" s="3570"/>
      <c r="BM208" s="3570"/>
      <c r="BN208" s="3570"/>
      <c r="BO208" s="3570"/>
      <c r="BP208" s="3570"/>
      <c r="BQ208" s="3570"/>
      <c r="BR208" s="3570"/>
      <c r="BS208" s="3570"/>
      <c r="BT208" s="3570"/>
      <c r="BU208" s="3570"/>
      <c r="BV208" s="3570"/>
      <c r="BW208" s="3570"/>
      <c r="BX208" s="3570"/>
      <c r="BY208" s="3570"/>
      <c r="BZ208" s="3570"/>
      <c r="CA208" s="3570"/>
      <c r="CB208" s="3570"/>
      <c r="CC208" s="3570"/>
      <c r="CD208" s="3570"/>
      <c r="CE208" s="3570"/>
      <c r="CF208" s="3570"/>
      <c r="CG208" s="3570"/>
      <c r="CH208" s="3570"/>
      <c r="CI208" s="3570"/>
      <c r="CJ208" s="3570"/>
      <c r="CK208" s="3570"/>
      <c r="CL208" s="3570"/>
      <c r="CM208" s="3570"/>
      <c r="CN208" s="3570"/>
      <c r="CO208" s="3570"/>
      <c r="CP208" s="3570"/>
      <c r="CQ208" s="3570"/>
      <c r="CR208" s="3570"/>
      <c r="CS208" s="3570"/>
      <c r="CT208" s="3570"/>
      <c r="CU208" s="3570"/>
      <c r="CV208" s="3570"/>
      <c r="CW208" s="3570"/>
      <c r="CX208" s="3570"/>
      <c r="CY208" s="3570"/>
      <c r="CZ208" s="3570"/>
      <c r="DA208" s="3570"/>
      <c r="DB208" s="3570"/>
      <c r="DC208" s="3570"/>
      <c r="DD208" s="3570"/>
      <c r="DE208" s="3570"/>
      <c r="DF208" s="3570"/>
      <c r="DG208" s="3570"/>
      <c r="DH208" s="3570"/>
      <c r="DI208" s="3570"/>
      <c r="DJ208" s="3570"/>
      <c r="DK208" s="3570"/>
      <c r="DL208" s="3570"/>
      <c r="DM208" s="3570"/>
      <c r="DN208" s="3570"/>
      <c r="DO208" s="3570"/>
      <c r="DP208" s="3570"/>
      <c r="DQ208" s="3570"/>
      <c r="DR208" s="3570"/>
      <c r="DS208" s="3570"/>
      <c r="DT208" s="3570"/>
      <c r="DU208" s="3570"/>
      <c r="DV208" s="3570"/>
      <c r="DW208" s="3570"/>
      <c r="DX208" s="3570"/>
      <c r="DY208" s="3570"/>
      <c r="DZ208" s="3570"/>
      <c r="EA208" s="3570"/>
      <c r="EB208" s="3570"/>
      <c r="EC208" s="3570"/>
      <c r="ED208" s="3570"/>
      <c r="EE208" s="3570"/>
    </row>
    <row r="209" spans="1:135" ht="32.4" customHeight="1" x14ac:dyDescent="0.3">
      <c r="A209" s="3771"/>
      <c r="B209" s="3772"/>
      <c r="C209" s="3772"/>
      <c r="D209" s="3772"/>
      <c r="E209" s="3772"/>
      <c r="F209" s="3772"/>
      <c r="G209" s="3772"/>
      <c r="H209" s="3772"/>
      <c r="I209" s="3773"/>
      <c r="J209" s="3570"/>
      <c r="K209" s="3570"/>
      <c r="L209" s="3570"/>
      <c r="M209" s="3570"/>
      <c r="N209" s="3570"/>
      <c r="O209" s="3570"/>
      <c r="P209" s="3570"/>
      <c r="Q209" s="3570"/>
      <c r="R209" s="3570"/>
      <c r="S209" s="3570"/>
      <c r="T209" s="3570"/>
      <c r="U209" s="3570"/>
      <c r="V209" s="3570"/>
      <c r="W209" s="3570"/>
      <c r="X209" s="3570"/>
      <c r="Y209" s="3570"/>
      <c r="Z209" s="3570"/>
      <c r="AA209" s="3570"/>
      <c r="AB209" s="3570"/>
      <c r="AC209" s="3570"/>
      <c r="AD209" s="3570"/>
      <c r="AE209" s="3570"/>
      <c r="AF209" s="3570"/>
      <c r="AG209" s="3570"/>
      <c r="AH209" s="3570"/>
      <c r="AI209" s="3570"/>
      <c r="AJ209" s="3570"/>
      <c r="AK209" s="3570"/>
      <c r="AL209" s="3570"/>
      <c r="AM209" s="3570"/>
      <c r="AN209" s="3570"/>
      <c r="AO209" s="3570"/>
      <c r="AP209" s="3570"/>
      <c r="AQ209" s="3570"/>
      <c r="AR209" s="3570"/>
      <c r="AS209" s="3570"/>
      <c r="AT209" s="3570"/>
      <c r="AU209" s="3570"/>
      <c r="AV209" s="3570"/>
      <c r="AW209" s="3570"/>
      <c r="AX209" s="3570"/>
      <c r="AY209" s="3570"/>
      <c r="AZ209" s="3570"/>
      <c r="BA209" s="3570"/>
      <c r="BB209" s="3570"/>
      <c r="BC209" s="3570"/>
      <c r="BD209" s="3570"/>
      <c r="BE209" s="3570"/>
      <c r="BF209" s="3570"/>
      <c r="BG209" s="3570"/>
      <c r="BH209" s="3570"/>
      <c r="BI209" s="3570"/>
      <c r="BJ209" s="3570"/>
      <c r="BK209" s="3570"/>
      <c r="BL209" s="3570"/>
      <c r="BM209" s="3570"/>
      <c r="BN209" s="3570"/>
      <c r="BO209" s="3570"/>
      <c r="BP209" s="3570"/>
      <c r="BQ209" s="3570"/>
      <c r="BR209" s="3570"/>
      <c r="BS209" s="3570"/>
      <c r="BT209" s="3570"/>
      <c r="BU209" s="3570"/>
      <c r="BV209" s="3570"/>
      <c r="BW209" s="3570"/>
      <c r="BX209" s="3570"/>
      <c r="BY209" s="3570"/>
      <c r="BZ209" s="3570"/>
      <c r="CA209" s="3570"/>
      <c r="CB209" s="3570"/>
      <c r="CC209" s="3570"/>
      <c r="CD209" s="3570"/>
      <c r="CE209" s="3570"/>
      <c r="CF209" s="3570"/>
      <c r="CG209" s="3570"/>
      <c r="CH209" s="3570"/>
      <c r="CI209" s="3570"/>
      <c r="CJ209" s="3570"/>
      <c r="CK209" s="3570"/>
      <c r="CL209" s="3570"/>
      <c r="CM209" s="3570"/>
      <c r="CN209" s="3570"/>
      <c r="CO209" s="3570"/>
      <c r="CP209" s="3570"/>
      <c r="CQ209" s="3570"/>
      <c r="CR209" s="3570"/>
      <c r="CS209" s="3570"/>
      <c r="CT209" s="3570"/>
      <c r="CU209" s="3570"/>
      <c r="CV209" s="3570"/>
      <c r="CW209" s="3570"/>
      <c r="CX209" s="3570"/>
      <c r="CY209" s="3570"/>
      <c r="CZ209" s="3570"/>
      <c r="DA209" s="3570"/>
      <c r="DB209" s="3570"/>
      <c r="DC209" s="3570"/>
      <c r="DD209" s="3570"/>
      <c r="DE209" s="3570"/>
      <c r="DF209" s="3570"/>
      <c r="DG209" s="3570"/>
      <c r="DH209" s="3570"/>
      <c r="DI209" s="3570"/>
      <c r="DJ209" s="3570"/>
      <c r="DK209" s="3570"/>
      <c r="DL209" s="3570"/>
      <c r="DM209" s="3570"/>
      <c r="DN209" s="3570"/>
      <c r="DO209" s="3570"/>
      <c r="DP209" s="3570"/>
      <c r="DQ209" s="3570"/>
      <c r="DR209" s="3570"/>
      <c r="DS209" s="3570"/>
      <c r="DT209" s="3570"/>
      <c r="DU209" s="3570"/>
      <c r="DV209" s="3570"/>
      <c r="DW209" s="3570"/>
      <c r="DX209" s="3570"/>
      <c r="DY209" s="3570"/>
      <c r="DZ209" s="3570"/>
      <c r="EA209" s="3570"/>
      <c r="EB209" s="3570"/>
      <c r="EC209" s="3570"/>
      <c r="ED209" s="3570"/>
      <c r="EE209" s="3570"/>
    </row>
    <row r="210" spans="1:135" ht="15" customHeight="1" x14ac:dyDescent="0.3">
      <c r="A210" s="3575"/>
      <c r="B210" s="3574"/>
      <c r="C210" s="3574"/>
      <c r="D210" s="3573"/>
      <c r="E210" s="3572"/>
      <c r="F210" s="3572"/>
      <c r="G210" s="3572"/>
      <c r="H210" s="3572"/>
      <c r="I210" s="3571"/>
      <c r="J210" s="3570"/>
      <c r="K210" s="3570"/>
      <c r="L210" s="3570"/>
      <c r="M210" s="3570"/>
      <c r="N210" s="3570"/>
      <c r="O210" s="3570"/>
      <c r="P210" s="3570"/>
      <c r="Q210" s="3570"/>
      <c r="R210" s="3570"/>
      <c r="S210" s="3570"/>
      <c r="T210" s="3570"/>
      <c r="U210" s="3570"/>
      <c r="V210" s="3570"/>
      <c r="W210" s="3570"/>
      <c r="X210" s="3570"/>
      <c r="Y210" s="3570"/>
      <c r="Z210" s="3570"/>
      <c r="AA210" s="3570"/>
      <c r="AB210" s="3570"/>
      <c r="AC210" s="3570"/>
      <c r="AD210" s="3570"/>
      <c r="AE210" s="3570"/>
      <c r="AF210" s="3570"/>
      <c r="AG210" s="3570"/>
      <c r="AH210" s="3570"/>
      <c r="AI210" s="3570"/>
      <c r="AJ210" s="3570"/>
      <c r="AK210" s="3570"/>
      <c r="AL210" s="3570"/>
      <c r="AM210" s="3570"/>
      <c r="AN210" s="3570"/>
      <c r="AO210" s="3570"/>
      <c r="AP210" s="3570"/>
      <c r="AQ210" s="3570"/>
      <c r="AR210" s="3570"/>
      <c r="AS210" s="3570"/>
      <c r="AT210" s="3570"/>
      <c r="AU210" s="3570"/>
      <c r="AV210" s="3570"/>
      <c r="AW210" s="3570"/>
      <c r="AX210" s="3570"/>
      <c r="AY210" s="3570"/>
      <c r="AZ210" s="3570"/>
      <c r="BA210" s="3570"/>
      <c r="BB210" s="3570"/>
      <c r="BC210" s="3570"/>
      <c r="BD210" s="3570"/>
      <c r="BE210" s="3570"/>
      <c r="BF210" s="3570"/>
      <c r="BG210" s="3570"/>
      <c r="BH210" s="3570"/>
      <c r="BI210" s="3570"/>
      <c r="BJ210" s="3570"/>
      <c r="BK210" s="3570"/>
      <c r="BL210" s="3570"/>
      <c r="BM210" s="3570"/>
      <c r="BN210" s="3570"/>
      <c r="BO210" s="3570"/>
      <c r="BP210" s="3570"/>
      <c r="BQ210" s="3570"/>
      <c r="BR210" s="3570"/>
      <c r="BS210" s="3570"/>
      <c r="BT210" s="3570"/>
      <c r="BU210" s="3570"/>
      <c r="BV210" s="3570"/>
      <c r="BW210" s="3570"/>
      <c r="BX210" s="3570"/>
      <c r="BY210" s="3570"/>
      <c r="BZ210" s="3570"/>
      <c r="CA210" s="3570"/>
      <c r="CB210" s="3570"/>
      <c r="CC210" s="3570"/>
      <c r="CD210" s="3570"/>
      <c r="CE210" s="3570"/>
      <c r="CF210" s="3570"/>
      <c r="CG210" s="3570"/>
      <c r="CH210" s="3570"/>
      <c r="CI210" s="3570"/>
      <c r="CJ210" s="3570"/>
      <c r="CK210" s="3570"/>
      <c r="CL210" s="3570"/>
      <c r="CM210" s="3570"/>
      <c r="CN210" s="3570"/>
      <c r="CO210" s="3570"/>
      <c r="CP210" s="3570"/>
      <c r="CQ210" s="3570"/>
      <c r="CR210" s="3570"/>
      <c r="CS210" s="3570"/>
      <c r="CT210" s="3570"/>
      <c r="CU210" s="3570"/>
      <c r="CV210" s="3570"/>
      <c r="CW210" s="3570"/>
      <c r="CX210" s="3570"/>
      <c r="CY210" s="3570"/>
      <c r="CZ210" s="3570"/>
      <c r="DA210" s="3570"/>
      <c r="DB210" s="3570"/>
      <c r="DC210" s="3570"/>
      <c r="DD210" s="3570"/>
      <c r="DE210" s="3570"/>
      <c r="DF210" s="3570"/>
      <c r="DG210" s="3570"/>
      <c r="DH210" s="3570"/>
      <c r="DI210" s="3570"/>
      <c r="DJ210" s="3570"/>
      <c r="DK210" s="3570"/>
      <c r="DL210" s="3570"/>
      <c r="DM210" s="3570"/>
      <c r="DN210" s="3570"/>
      <c r="DO210" s="3570"/>
      <c r="DP210" s="3570"/>
      <c r="DQ210" s="3570"/>
      <c r="DR210" s="3570"/>
      <c r="DS210" s="3570"/>
      <c r="DT210" s="3570"/>
      <c r="DU210" s="3570"/>
      <c r="DV210" s="3570"/>
      <c r="DW210" s="3570"/>
      <c r="DX210" s="3570"/>
      <c r="DY210" s="3570"/>
      <c r="DZ210" s="3570"/>
      <c r="EA210" s="3570"/>
      <c r="EB210" s="3570"/>
      <c r="EC210" s="3570"/>
      <c r="ED210" s="3570"/>
      <c r="EE210" s="3570"/>
    </row>
    <row r="211" spans="1:135" ht="18.600000000000001" customHeight="1" x14ac:dyDescent="0.3">
      <c r="A211" s="3575" t="s">
        <v>403</v>
      </c>
      <c r="B211" s="3574"/>
      <c r="C211" s="3574"/>
      <c r="D211" s="3573"/>
      <c r="E211" s="3572"/>
      <c r="F211" s="3572"/>
      <c r="G211" s="3572"/>
      <c r="H211" s="3572"/>
      <c r="I211" s="3571"/>
      <c r="J211" s="3570"/>
      <c r="K211" s="3570"/>
      <c r="L211" s="3570"/>
      <c r="M211" s="3570"/>
      <c r="N211" s="3570"/>
      <c r="O211" s="3570"/>
      <c r="P211" s="3570"/>
      <c r="Q211" s="3570"/>
      <c r="R211" s="3570"/>
      <c r="S211" s="3570"/>
      <c r="T211" s="3570"/>
      <c r="U211" s="3570"/>
      <c r="V211" s="3570"/>
      <c r="W211" s="3570"/>
      <c r="X211" s="3570"/>
      <c r="Y211" s="3570"/>
      <c r="Z211" s="3570"/>
      <c r="AA211" s="3570"/>
      <c r="AB211" s="3570"/>
      <c r="AC211" s="3570"/>
      <c r="AD211" s="3570"/>
      <c r="AE211" s="3570"/>
      <c r="AF211" s="3570"/>
      <c r="AG211" s="3570"/>
      <c r="AH211" s="3570"/>
      <c r="AI211" s="3570"/>
      <c r="AJ211" s="3570"/>
      <c r="AK211" s="3570"/>
      <c r="AL211" s="3570"/>
      <c r="AM211" s="3570"/>
      <c r="AN211" s="3570"/>
      <c r="AO211" s="3570"/>
      <c r="AP211" s="3570"/>
      <c r="AQ211" s="3570"/>
      <c r="AR211" s="3570"/>
      <c r="AS211" s="3570"/>
      <c r="AT211" s="3570"/>
      <c r="AU211" s="3570"/>
      <c r="AV211" s="3570"/>
      <c r="AW211" s="3570"/>
      <c r="AX211" s="3570"/>
      <c r="AY211" s="3570"/>
      <c r="AZ211" s="3570"/>
      <c r="BA211" s="3570"/>
      <c r="BB211" s="3570"/>
      <c r="BC211" s="3570"/>
      <c r="BD211" s="3570"/>
      <c r="BE211" s="3570"/>
      <c r="BF211" s="3570"/>
      <c r="BG211" s="3570"/>
      <c r="BH211" s="3570"/>
      <c r="BI211" s="3570"/>
      <c r="BJ211" s="3570"/>
      <c r="BK211" s="3570"/>
      <c r="BL211" s="3570"/>
      <c r="BM211" s="3570"/>
      <c r="BN211" s="3570"/>
      <c r="BO211" s="3570"/>
      <c r="BP211" s="3570"/>
      <c r="BQ211" s="3570"/>
      <c r="BR211" s="3570"/>
      <c r="BS211" s="3570"/>
      <c r="BT211" s="3570"/>
      <c r="BU211" s="3570"/>
      <c r="BV211" s="3570"/>
      <c r="BW211" s="3570"/>
      <c r="BX211" s="3570"/>
      <c r="BY211" s="3570"/>
      <c r="BZ211" s="3570"/>
      <c r="CA211" s="3570"/>
      <c r="CB211" s="3570"/>
      <c r="CC211" s="3570"/>
      <c r="CD211" s="3570"/>
      <c r="CE211" s="3570"/>
      <c r="CF211" s="3570"/>
      <c r="CG211" s="3570"/>
      <c r="CH211" s="3570"/>
      <c r="CI211" s="3570"/>
      <c r="CJ211" s="3570"/>
      <c r="CK211" s="3570"/>
      <c r="CL211" s="3570"/>
      <c r="CM211" s="3570"/>
      <c r="CN211" s="3570"/>
      <c r="CO211" s="3570"/>
      <c r="CP211" s="3570"/>
      <c r="CQ211" s="3570"/>
      <c r="CR211" s="3570"/>
      <c r="CS211" s="3570"/>
      <c r="CT211" s="3570"/>
      <c r="CU211" s="3570"/>
      <c r="CV211" s="3570"/>
      <c r="CW211" s="3570"/>
      <c r="CX211" s="3570"/>
      <c r="CY211" s="3570"/>
      <c r="CZ211" s="3570"/>
      <c r="DA211" s="3570"/>
      <c r="DB211" s="3570"/>
      <c r="DC211" s="3570"/>
      <c r="DD211" s="3570"/>
      <c r="DE211" s="3570"/>
      <c r="DF211" s="3570"/>
      <c r="DG211" s="3570"/>
      <c r="DH211" s="3570"/>
      <c r="DI211" s="3570"/>
      <c r="DJ211" s="3570"/>
      <c r="DK211" s="3570"/>
      <c r="DL211" s="3570"/>
      <c r="DM211" s="3570"/>
      <c r="DN211" s="3570"/>
      <c r="DO211" s="3570"/>
      <c r="DP211" s="3570"/>
      <c r="DQ211" s="3570"/>
      <c r="DR211" s="3570"/>
      <c r="DS211" s="3570"/>
      <c r="DT211" s="3570"/>
      <c r="DU211" s="3570"/>
      <c r="DV211" s="3570"/>
      <c r="DW211" s="3570"/>
      <c r="DX211" s="3570"/>
      <c r="DY211" s="3570"/>
      <c r="DZ211" s="3570"/>
      <c r="EA211" s="3570"/>
      <c r="EB211" s="3570"/>
      <c r="EC211" s="3570"/>
      <c r="ED211" s="3570"/>
      <c r="EE211" s="3570"/>
    </row>
    <row r="212" spans="1:135" ht="13.8" customHeight="1" x14ac:dyDescent="0.3">
      <c r="A212" s="3575" t="s">
        <v>402</v>
      </c>
      <c r="B212" s="3574"/>
      <c r="C212" s="3574"/>
      <c r="D212" s="3573"/>
      <c r="E212" s="3572"/>
      <c r="F212" s="3572"/>
      <c r="G212" s="3572"/>
      <c r="H212" s="3572"/>
      <c r="I212" s="3571"/>
      <c r="J212" s="3570"/>
      <c r="K212" s="3570"/>
      <c r="L212" s="3570"/>
      <c r="M212" s="3570"/>
      <c r="N212" s="3570"/>
      <c r="O212" s="3570"/>
      <c r="P212" s="3570"/>
      <c r="Q212" s="3570"/>
      <c r="R212" s="3570"/>
      <c r="S212" s="3570"/>
      <c r="T212" s="3570"/>
      <c r="U212" s="3570"/>
      <c r="V212" s="3570"/>
      <c r="W212" s="3570"/>
      <c r="X212" s="3570"/>
      <c r="Y212" s="3570"/>
      <c r="Z212" s="3570"/>
      <c r="AA212" s="3570"/>
      <c r="AB212" s="3570"/>
      <c r="AC212" s="3570"/>
      <c r="AD212" s="3570"/>
      <c r="AE212" s="3570"/>
      <c r="AF212" s="3570"/>
      <c r="AG212" s="3570"/>
      <c r="AH212" s="3570"/>
      <c r="AI212" s="3570"/>
      <c r="AJ212" s="3570"/>
      <c r="AK212" s="3570"/>
      <c r="AL212" s="3570"/>
      <c r="AM212" s="3570"/>
      <c r="AN212" s="3570"/>
      <c r="AO212" s="3570"/>
      <c r="AP212" s="3570"/>
      <c r="AQ212" s="3570"/>
      <c r="AR212" s="3570"/>
      <c r="AS212" s="3570"/>
      <c r="AT212" s="3570"/>
      <c r="AU212" s="3570"/>
      <c r="AV212" s="3570"/>
      <c r="AW212" s="3570"/>
      <c r="AX212" s="3570"/>
      <c r="AY212" s="3570"/>
      <c r="AZ212" s="3570"/>
      <c r="BA212" s="3570"/>
      <c r="BB212" s="3570"/>
      <c r="BC212" s="3570"/>
      <c r="BD212" s="3570"/>
      <c r="BE212" s="3570"/>
      <c r="BF212" s="3570"/>
      <c r="BG212" s="3570"/>
      <c r="BH212" s="3570"/>
      <c r="BI212" s="3570"/>
      <c r="BJ212" s="3570"/>
      <c r="BK212" s="3570"/>
      <c r="BL212" s="3570"/>
      <c r="BM212" s="3570"/>
      <c r="BN212" s="3570"/>
      <c r="BO212" s="3570"/>
      <c r="BP212" s="3570"/>
      <c r="BQ212" s="3570"/>
      <c r="BR212" s="3570"/>
      <c r="BS212" s="3570"/>
      <c r="BT212" s="3570"/>
      <c r="BU212" s="3570"/>
      <c r="BV212" s="3570"/>
      <c r="BW212" s="3570"/>
      <c r="BX212" s="3570"/>
      <c r="BY212" s="3570"/>
      <c r="BZ212" s="3570"/>
      <c r="CA212" s="3570"/>
      <c r="CB212" s="3570"/>
      <c r="CC212" s="3570"/>
      <c r="CD212" s="3570"/>
      <c r="CE212" s="3570"/>
      <c r="CF212" s="3570"/>
      <c r="CG212" s="3570"/>
      <c r="CH212" s="3570"/>
      <c r="CI212" s="3570"/>
      <c r="CJ212" s="3570"/>
      <c r="CK212" s="3570"/>
      <c r="CL212" s="3570"/>
      <c r="CM212" s="3570"/>
      <c r="CN212" s="3570"/>
      <c r="CO212" s="3570"/>
      <c r="CP212" s="3570"/>
      <c r="CQ212" s="3570"/>
      <c r="CR212" s="3570"/>
      <c r="CS212" s="3570"/>
      <c r="CT212" s="3570"/>
      <c r="CU212" s="3570"/>
      <c r="CV212" s="3570"/>
      <c r="CW212" s="3570"/>
      <c r="CX212" s="3570"/>
      <c r="CY212" s="3570"/>
      <c r="CZ212" s="3570"/>
      <c r="DA212" s="3570"/>
      <c r="DB212" s="3570"/>
      <c r="DC212" s="3570"/>
      <c r="DD212" s="3570"/>
      <c r="DE212" s="3570"/>
      <c r="DF212" s="3570"/>
      <c r="DG212" s="3570"/>
      <c r="DH212" s="3570"/>
      <c r="DI212" s="3570"/>
      <c r="DJ212" s="3570"/>
      <c r="DK212" s="3570"/>
      <c r="DL212" s="3570"/>
      <c r="DM212" s="3570"/>
      <c r="DN212" s="3570"/>
      <c r="DO212" s="3570"/>
      <c r="DP212" s="3570"/>
      <c r="DQ212" s="3570"/>
      <c r="DR212" s="3570"/>
      <c r="DS212" s="3570"/>
      <c r="DT212" s="3570"/>
      <c r="DU212" s="3570"/>
      <c r="DV212" s="3570"/>
      <c r="DW212" s="3570"/>
      <c r="DX212" s="3570"/>
      <c r="DY212" s="3570"/>
      <c r="DZ212" s="3570"/>
      <c r="EA212" s="3570"/>
      <c r="EB212" s="3570"/>
      <c r="EC212" s="3570"/>
      <c r="ED212" s="3570"/>
      <c r="EE212" s="3570"/>
    </row>
    <row r="213" spans="1:135" ht="13.8" customHeight="1" x14ac:dyDescent="0.3">
      <c r="A213" s="3569" t="s">
        <v>401</v>
      </c>
      <c r="B213" s="3567"/>
      <c r="C213" s="3567"/>
      <c r="D213" s="3566"/>
      <c r="E213" s="3565"/>
      <c r="F213" s="3565"/>
      <c r="G213" s="3564"/>
      <c r="H213" s="3564"/>
      <c r="I213" s="3563"/>
    </row>
    <row r="214" spans="1:135" ht="13.2" customHeight="1" x14ac:dyDescent="0.3">
      <c r="A214" s="3568" t="s">
        <v>400</v>
      </c>
      <c r="B214" s="3567"/>
      <c r="C214" s="3567"/>
      <c r="D214" s="3566"/>
      <c r="E214" s="3565"/>
      <c r="F214" s="3565"/>
      <c r="G214" s="3564"/>
      <c r="H214" s="3564"/>
      <c r="I214" s="3563"/>
    </row>
    <row r="215" spans="1:135" ht="13.8" customHeight="1" x14ac:dyDescent="0.3">
      <c r="A215" s="3569" t="s">
        <v>399</v>
      </c>
      <c r="B215" s="3567"/>
      <c r="C215" s="3567"/>
      <c r="D215" s="3566"/>
      <c r="E215" s="3565"/>
      <c r="F215" s="3565"/>
      <c r="G215" s="3564"/>
      <c r="H215" s="3564"/>
      <c r="I215" s="3563"/>
    </row>
    <row r="216" spans="1:135" x14ac:dyDescent="0.3">
      <c r="A216" s="3568" t="s">
        <v>398</v>
      </c>
      <c r="B216" s="3567"/>
      <c r="C216" s="3567"/>
      <c r="D216" s="3566"/>
      <c r="E216" s="3565"/>
      <c r="F216" s="3565"/>
      <c r="G216" s="3564"/>
      <c r="H216" s="3564"/>
      <c r="I216" s="3563"/>
    </row>
    <row r="217" spans="1:135" x14ac:dyDescent="0.3">
      <c r="A217" s="3568" t="s">
        <v>397</v>
      </c>
      <c r="B217" s="3567"/>
      <c r="C217" s="3567"/>
      <c r="D217" s="3566"/>
      <c r="E217" s="3565"/>
      <c r="F217" s="3565"/>
      <c r="G217" s="3564"/>
      <c r="H217" s="3564"/>
      <c r="I217" s="3563"/>
    </row>
    <row r="218" spans="1:135" x14ac:dyDescent="0.3">
      <c r="A218" s="3568" t="s">
        <v>396</v>
      </c>
      <c r="B218" s="3567"/>
      <c r="C218" s="3567"/>
      <c r="D218" s="3566"/>
      <c r="E218" s="3565"/>
      <c r="F218" s="3565"/>
      <c r="G218" s="3564"/>
      <c r="H218" s="3564"/>
      <c r="I218" s="3563"/>
    </row>
    <row r="219" spans="1:135" x14ac:dyDescent="0.3">
      <c r="A219" s="3568" t="s">
        <v>395</v>
      </c>
      <c r="B219" s="3567"/>
      <c r="C219" s="3567"/>
      <c r="D219" s="3566"/>
      <c r="E219" s="3565"/>
      <c r="F219" s="3565"/>
      <c r="G219" s="3564"/>
      <c r="H219" s="3564"/>
      <c r="I219" s="3563"/>
    </row>
    <row r="220" spans="1:135" x14ac:dyDescent="0.3">
      <c r="A220" s="3568"/>
      <c r="B220" s="3567"/>
      <c r="C220" s="3567"/>
      <c r="D220" s="3566"/>
      <c r="E220" s="3565"/>
      <c r="F220" s="3565"/>
      <c r="G220" s="3564"/>
      <c r="H220" s="3564"/>
      <c r="I220" s="3563"/>
    </row>
    <row r="221" spans="1:135" x14ac:dyDescent="0.3">
      <c r="A221" s="3568" t="s">
        <v>394</v>
      </c>
      <c r="B221" s="3567"/>
      <c r="C221" s="3567"/>
      <c r="D221" s="3566"/>
      <c r="E221" s="3565"/>
      <c r="F221" s="3565"/>
      <c r="G221" s="3564"/>
      <c r="H221" s="3564"/>
      <c r="I221" s="3563"/>
    </row>
    <row r="222" spans="1:135" x14ac:dyDescent="0.3">
      <c r="A222" s="3568" t="s">
        <v>393</v>
      </c>
      <c r="B222" s="3567"/>
      <c r="C222" s="3567"/>
      <c r="D222" s="3566"/>
      <c r="E222" s="3565"/>
      <c r="F222" s="3565"/>
      <c r="G222" s="3564"/>
      <c r="H222" s="3564"/>
      <c r="I222" s="3563"/>
    </row>
    <row r="223" spans="1:135" x14ac:dyDescent="0.3">
      <c r="A223" s="3568" t="s">
        <v>392</v>
      </c>
      <c r="B223" s="3567"/>
      <c r="C223" s="3567"/>
      <c r="D223" s="3566"/>
      <c r="E223" s="3565"/>
      <c r="F223" s="3565"/>
      <c r="G223" s="3564"/>
      <c r="H223" s="3564"/>
      <c r="I223" s="3563"/>
    </row>
    <row r="224" spans="1:135" x14ac:dyDescent="0.3">
      <c r="A224" s="3568" t="s">
        <v>391</v>
      </c>
      <c r="B224" s="3567"/>
      <c r="C224" s="3567"/>
      <c r="D224" s="3566"/>
      <c r="E224" s="3565"/>
      <c r="F224" s="3565"/>
      <c r="G224" s="3564"/>
      <c r="H224" s="3564"/>
      <c r="I224" s="3563"/>
    </row>
    <row r="225" spans="1:9" x14ac:dyDescent="0.3">
      <c r="A225" s="3568"/>
      <c r="B225" s="3567"/>
      <c r="C225" s="3567"/>
      <c r="D225" s="3566"/>
      <c r="E225" s="3565"/>
      <c r="F225" s="3565"/>
      <c r="G225" s="3564"/>
      <c r="H225" s="3564"/>
      <c r="I225" s="3563"/>
    </row>
    <row r="226" spans="1:9" x14ac:dyDescent="0.3">
      <c r="A226" s="3568"/>
      <c r="B226" s="3567"/>
      <c r="C226" s="3567"/>
      <c r="D226" s="3566"/>
      <c r="E226" s="3565"/>
      <c r="F226" s="3565"/>
      <c r="G226" s="3564"/>
      <c r="H226" s="3564"/>
      <c r="I226" s="3563"/>
    </row>
    <row r="227" spans="1:9" x14ac:dyDescent="0.3">
      <c r="A227" s="3568"/>
      <c r="B227" s="3567"/>
      <c r="C227" s="3567"/>
      <c r="D227" s="3566"/>
      <c r="E227" s="3565"/>
      <c r="F227" s="3565"/>
      <c r="G227" s="3564"/>
      <c r="H227" s="3564"/>
      <c r="I227" s="3563"/>
    </row>
    <row r="228" spans="1:9" ht="30.6" customHeight="1" x14ac:dyDescent="0.3">
      <c r="A228" s="3360"/>
      <c r="D228" s="3434" t="s">
        <v>163</v>
      </c>
      <c r="E228" s="3562"/>
      <c r="F228" s="3359"/>
      <c r="G228" s="3549" t="s">
        <v>164</v>
      </c>
      <c r="H228" s="3549"/>
      <c r="I228" s="3364"/>
    </row>
    <row r="229" spans="1:9" x14ac:dyDescent="0.3">
      <c r="A229" s="3365"/>
      <c r="D229" s="3528" t="s">
        <v>387</v>
      </c>
      <c r="E229" s="3359"/>
      <c r="F229" s="3562"/>
      <c r="G229" s="3482" t="s">
        <v>165</v>
      </c>
      <c r="I229" s="3364"/>
    </row>
    <row r="230" spans="1:9" x14ac:dyDescent="0.3">
      <c r="A230" s="3365"/>
      <c r="D230" s="3528" t="s">
        <v>388</v>
      </c>
      <c r="E230" s="3562"/>
      <c r="F230" s="3359"/>
      <c r="G230" s="3482" t="s">
        <v>167</v>
      </c>
      <c r="I230" s="3551"/>
    </row>
    <row r="231" spans="1:9" x14ac:dyDescent="0.3">
      <c r="A231" s="3365"/>
      <c r="D231" s="3528"/>
      <c r="E231" s="3359"/>
      <c r="F231" s="3562"/>
      <c r="G231" s="3482"/>
      <c r="I231" s="3364"/>
    </row>
    <row r="232" spans="1:9" ht="16.5" customHeight="1" x14ac:dyDescent="0.3">
      <c r="A232" s="3360"/>
      <c r="E232" s="3482"/>
      <c r="F232" s="3359"/>
      <c r="I232" s="3364"/>
    </row>
    <row r="233" spans="1:9" x14ac:dyDescent="0.3">
      <c r="A233" s="3360"/>
      <c r="E233" s="3482"/>
      <c r="F233" s="3359"/>
      <c r="I233" s="3364"/>
    </row>
    <row r="234" spans="1:9" ht="2.25" customHeight="1" x14ac:dyDescent="0.3">
      <c r="A234" s="3360"/>
      <c r="E234" s="3482"/>
      <c r="F234" s="3359"/>
      <c r="I234" s="3364"/>
    </row>
    <row r="235" spans="1:9" x14ac:dyDescent="0.3">
      <c r="A235" s="3360"/>
      <c r="D235" s="3561" t="s">
        <v>164</v>
      </c>
      <c r="E235" s="3482" t="s">
        <v>164</v>
      </c>
      <c r="F235" s="3359"/>
      <c r="G235" s="3482" t="s">
        <v>164</v>
      </c>
      <c r="I235" s="3364"/>
    </row>
    <row r="236" spans="1:9" ht="12.75" customHeight="1" x14ac:dyDescent="0.3">
      <c r="A236" s="3360"/>
      <c r="D236" s="3528" t="s">
        <v>168</v>
      </c>
      <c r="E236" s="3482" t="s">
        <v>169</v>
      </c>
      <c r="F236" s="3359"/>
      <c r="G236" s="3482" t="s">
        <v>91</v>
      </c>
      <c r="I236" s="3364"/>
    </row>
    <row r="237" spans="1:9" ht="17.25" customHeight="1" thickBot="1" x14ac:dyDescent="0.35">
      <c r="A237" s="3422"/>
      <c r="B237" s="3424"/>
      <c r="C237" s="3424"/>
      <c r="D237" s="3560" t="s">
        <v>170</v>
      </c>
      <c r="E237" s="3559" t="s">
        <v>171</v>
      </c>
      <c r="F237" s="3424"/>
      <c r="G237" s="3559" t="s">
        <v>172</v>
      </c>
      <c r="H237" s="3425"/>
      <c r="I237" s="3427"/>
    </row>
  </sheetData>
  <mergeCells count="33">
    <mergeCell ref="A186:I186"/>
    <mergeCell ref="A187:I187"/>
    <mergeCell ref="A203:D203"/>
    <mergeCell ref="A206:I209"/>
    <mergeCell ref="DH159:DO159"/>
    <mergeCell ref="P159:W159"/>
    <mergeCell ref="X159:AE159"/>
    <mergeCell ref="AF159:AM159"/>
    <mergeCell ref="AN159:AU159"/>
    <mergeCell ref="DX159:EE159"/>
    <mergeCell ref="EF159:EM159"/>
    <mergeCell ref="EN159:EU159"/>
    <mergeCell ref="EV159:FC159"/>
    <mergeCell ref="BL159:BS159"/>
    <mergeCell ref="BT159:CA159"/>
    <mergeCell ref="CB159:CI159"/>
    <mergeCell ref="CJ159:CQ159"/>
    <mergeCell ref="CR159:CY159"/>
    <mergeCell ref="CZ159:DG159"/>
    <mergeCell ref="DP159:DW159"/>
    <mergeCell ref="A85:I85"/>
    <mergeCell ref="AV159:BC159"/>
    <mergeCell ref="BD159:BK159"/>
    <mergeCell ref="K159:O159"/>
    <mergeCell ref="A124:I124"/>
    <mergeCell ref="A125:I125"/>
    <mergeCell ref="A158:I158"/>
    <mergeCell ref="A159:I159"/>
    <mergeCell ref="A2:I2"/>
    <mergeCell ref="A3:I3"/>
    <mergeCell ref="A49:I49"/>
    <mergeCell ref="A50:I50"/>
    <mergeCell ref="A84:I84"/>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3" max="8" man="1"/>
    <brk id="123" max="16383" man="1"/>
    <brk id="156" max="8" man="1"/>
    <brk id="18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73"/>
  <sheetViews>
    <sheetView tabSelected="1" topLeftCell="A27" zoomScale="87" zoomScaleNormal="87" workbookViewId="0">
      <selection activeCell="AK35" sqref="AK35"/>
    </sheetView>
  </sheetViews>
  <sheetFormatPr baseColWidth="10" defaultColWidth="11.44140625" defaultRowHeight="14.4" x14ac:dyDescent="0.3"/>
  <cols>
    <col min="1" max="1" width="13.5546875" style="1" customWidth="1"/>
    <col min="2" max="2" width="6.6640625" style="1" customWidth="1"/>
    <col min="3" max="3" width="49.88671875" style="1" customWidth="1"/>
    <col min="4" max="4" width="21.88671875" style="1" customWidth="1"/>
    <col min="5" max="5" width="18.5546875" style="145" customWidth="1"/>
    <col min="6" max="6" width="21.33203125" style="3" customWidth="1"/>
    <col min="7" max="7" width="17.88671875" style="3" hidden="1" customWidth="1"/>
    <col min="8" max="8" width="21" style="3" hidden="1" customWidth="1"/>
    <col min="9" max="9" width="1.109375" style="3" hidden="1" customWidth="1"/>
    <col min="10" max="10" width="20" style="3" customWidth="1"/>
    <col min="11" max="12" width="17.44140625" style="3" hidden="1" customWidth="1"/>
    <col min="13" max="13" width="23.5546875" style="3" customWidth="1"/>
    <col min="14" max="14" width="2.6640625" style="1" customWidth="1"/>
    <col min="15" max="15" width="19.5546875" style="1" hidden="1" customWidth="1"/>
    <col min="16" max="16" width="15.44140625" style="1" hidden="1" customWidth="1"/>
    <col min="17" max="34" width="0" style="1" hidden="1" customWidth="1"/>
    <col min="35" max="35" width="13.44140625" style="1" customWidth="1"/>
    <col min="36" max="36" width="15.44140625" style="1" customWidth="1"/>
    <col min="37" max="256" width="11.44140625" style="1"/>
    <col min="257" max="257" width="13.5546875" style="1" customWidth="1"/>
    <col min="258" max="258" width="6.6640625" style="1" customWidth="1"/>
    <col min="259" max="259" width="49.88671875" style="1" customWidth="1"/>
    <col min="260" max="260" width="21.88671875" style="1" customWidth="1"/>
    <col min="261" max="261" width="18.5546875" style="1" customWidth="1"/>
    <col min="262" max="262" width="21.33203125" style="1" customWidth="1"/>
    <col min="263" max="265" width="0" style="1" hidden="1" customWidth="1"/>
    <col min="266" max="266" width="20" style="1" customWidth="1"/>
    <col min="267" max="268" width="0" style="1" hidden="1" customWidth="1"/>
    <col min="269" max="269" width="23.5546875" style="1" customWidth="1"/>
    <col min="270" max="270" width="2.6640625" style="1" customWidth="1"/>
    <col min="271" max="290" width="0" style="1" hidden="1" customWidth="1"/>
    <col min="291" max="291" width="13.44140625" style="1" customWidth="1"/>
    <col min="292" max="292" width="15.44140625" style="1" customWidth="1"/>
    <col min="293" max="512" width="11.44140625" style="1"/>
    <col min="513" max="513" width="13.5546875" style="1" customWidth="1"/>
    <col min="514" max="514" width="6.6640625" style="1" customWidth="1"/>
    <col min="515" max="515" width="49.88671875" style="1" customWidth="1"/>
    <col min="516" max="516" width="21.88671875" style="1" customWidth="1"/>
    <col min="517" max="517" width="18.5546875" style="1" customWidth="1"/>
    <col min="518" max="518" width="21.33203125" style="1" customWidth="1"/>
    <col min="519" max="521" width="0" style="1" hidden="1" customWidth="1"/>
    <col min="522" max="522" width="20" style="1" customWidth="1"/>
    <col min="523" max="524" width="0" style="1" hidden="1" customWidth="1"/>
    <col min="525" max="525" width="23.5546875" style="1" customWidth="1"/>
    <col min="526" max="526" width="2.6640625" style="1" customWidth="1"/>
    <col min="527" max="546" width="0" style="1" hidden="1" customWidth="1"/>
    <col min="547" max="547" width="13.44140625" style="1" customWidth="1"/>
    <col min="548" max="548" width="15.44140625" style="1" customWidth="1"/>
    <col min="549" max="768" width="11.44140625" style="1"/>
    <col min="769" max="769" width="13.5546875" style="1" customWidth="1"/>
    <col min="770" max="770" width="6.6640625" style="1" customWidth="1"/>
    <col min="771" max="771" width="49.88671875" style="1" customWidth="1"/>
    <col min="772" max="772" width="21.88671875" style="1" customWidth="1"/>
    <col min="773" max="773" width="18.5546875" style="1" customWidth="1"/>
    <col min="774" max="774" width="21.33203125" style="1" customWidth="1"/>
    <col min="775" max="777" width="0" style="1" hidden="1" customWidth="1"/>
    <col min="778" max="778" width="20" style="1" customWidth="1"/>
    <col min="779" max="780" width="0" style="1" hidden="1" customWidth="1"/>
    <col min="781" max="781" width="23.5546875" style="1" customWidth="1"/>
    <col min="782" max="782" width="2.6640625" style="1" customWidth="1"/>
    <col min="783" max="802" width="0" style="1" hidden="1" customWidth="1"/>
    <col min="803" max="803" width="13.44140625" style="1" customWidth="1"/>
    <col min="804" max="804" width="15.44140625" style="1" customWidth="1"/>
    <col min="805" max="1024" width="11.44140625" style="1"/>
    <col min="1025" max="1025" width="13.5546875" style="1" customWidth="1"/>
    <col min="1026" max="1026" width="6.6640625" style="1" customWidth="1"/>
    <col min="1027" max="1027" width="49.88671875" style="1" customWidth="1"/>
    <col min="1028" max="1028" width="21.88671875" style="1" customWidth="1"/>
    <col min="1029" max="1029" width="18.5546875" style="1" customWidth="1"/>
    <col min="1030" max="1030" width="21.33203125" style="1" customWidth="1"/>
    <col min="1031" max="1033" width="0" style="1" hidden="1" customWidth="1"/>
    <col min="1034" max="1034" width="20" style="1" customWidth="1"/>
    <col min="1035" max="1036" width="0" style="1" hidden="1" customWidth="1"/>
    <col min="1037" max="1037" width="23.5546875" style="1" customWidth="1"/>
    <col min="1038" max="1038" width="2.6640625" style="1" customWidth="1"/>
    <col min="1039" max="1058" width="0" style="1" hidden="1" customWidth="1"/>
    <col min="1059" max="1059" width="13.44140625" style="1" customWidth="1"/>
    <col min="1060" max="1060" width="15.44140625" style="1" customWidth="1"/>
    <col min="1061" max="1280" width="11.44140625" style="1"/>
    <col min="1281" max="1281" width="13.5546875" style="1" customWidth="1"/>
    <col min="1282" max="1282" width="6.6640625" style="1" customWidth="1"/>
    <col min="1283" max="1283" width="49.88671875" style="1" customWidth="1"/>
    <col min="1284" max="1284" width="21.88671875" style="1" customWidth="1"/>
    <col min="1285" max="1285" width="18.5546875" style="1" customWidth="1"/>
    <col min="1286" max="1286" width="21.33203125" style="1" customWidth="1"/>
    <col min="1287" max="1289" width="0" style="1" hidden="1" customWidth="1"/>
    <col min="1290" max="1290" width="20" style="1" customWidth="1"/>
    <col min="1291" max="1292" width="0" style="1" hidden="1" customWidth="1"/>
    <col min="1293" max="1293" width="23.5546875" style="1" customWidth="1"/>
    <col min="1294" max="1294" width="2.6640625" style="1" customWidth="1"/>
    <col min="1295" max="1314" width="0" style="1" hidden="1" customWidth="1"/>
    <col min="1315" max="1315" width="13.44140625" style="1" customWidth="1"/>
    <col min="1316" max="1316" width="15.44140625" style="1" customWidth="1"/>
    <col min="1317" max="1536" width="11.44140625" style="1"/>
    <col min="1537" max="1537" width="13.5546875" style="1" customWidth="1"/>
    <col min="1538" max="1538" width="6.6640625" style="1" customWidth="1"/>
    <col min="1539" max="1539" width="49.88671875" style="1" customWidth="1"/>
    <col min="1540" max="1540" width="21.88671875" style="1" customWidth="1"/>
    <col min="1541" max="1541" width="18.5546875" style="1" customWidth="1"/>
    <col min="1542" max="1542" width="21.33203125" style="1" customWidth="1"/>
    <col min="1543" max="1545" width="0" style="1" hidden="1" customWidth="1"/>
    <col min="1546" max="1546" width="20" style="1" customWidth="1"/>
    <col min="1547" max="1548" width="0" style="1" hidden="1" customWidth="1"/>
    <col min="1549" max="1549" width="23.5546875" style="1" customWidth="1"/>
    <col min="1550" max="1550" width="2.6640625" style="1" customWidth="1"/>
    <col min="1551" max="1570" width="0" style="1" hidden="1" customWidth="1"/>
    <col min="1571" max="1571" width="13.44140625" style="1" customWidth="1"/>
    <col min="1572" max="1572" width="15.44140625" style="1" customWidth="1"/>
    <col min="1573" max="1792" width="11.44140625" style="1"/>
    <col min="1793" max="1793" width="13.5546875" style="1" customWidth="1"/>
    <col min="1794" max="1794" width="6.6640625" style="1" customWidth="1"/>
    <col min="1795" max="1795" width="49.88671875" style="1" customWidth="1"/>
    <col min="1796" max="1796" width="21.88671875" style="1" customWidth="1"/>
    <col min="1797" max="1797" width="18.5546875" style="1" customWidth="1"/>
    <col min="1798" max="1798" width="21.33203125" style="1" customWidth="1"/>
    <col min="1799" max="1801" width="0" style="1" hidden="1" customWidth="1"/>
    <col min="1802" max="1802" width="20" style="1" customWidth="1"/>
    <col min="1803" max="1804" width="0" style="1" hidden="1" customWidth="1"/>
    <col min="1805" max="1805" width="23.5546875" style="1" customWidth="1"/>
    <col min="1806" max="1806" width="2.6640625" style="1" customWidth="1"/>
    <col min="1807" max="1826" width="0" style="1" hidden="1" customWidth="1"/>
    <col min="1827" max="1827" width="13.44140625" style="1" customWidth="1"/>
    <col min="1828" max="1828" width="15.44140625" style="1" customWidth="1"/>
    <col min="1829" max="2048" width="11.44140625" style="1"/>
    <col min="2049" max="2049" width="13.5546875" style="1" customWidth="1"/>
    <col min="2050" max="2050" width="6.6640625" style="1" customWidth="1"/>
    <col min="2051" max="2051" width="49.88671875" style="1" customWidth="1"/>
    <col min="2052" max="2052" width="21.88671875" style="1" customWidth="1"/>
    <col min="2053" max="2053" width="18.5546875" style="1" customWidth="1"/>
    <col min="2054" max="2054" width="21.33203125" style="1" customWidth="1"/>
    <col min="2055" max="2057" width="0" style="1" hidden="1" customWidth="1"/>
    <col min="2058" max="2058" width="20" style="1" customWidth="1"/>
    <col min="2059" max="2060" width="0" style="1" hidden="1" customWidth="1"/>
    <col min="2061" max="2061" width="23.5546875" style="1" customWidth="1"/>
    <col min="2062" max="2062" width="2.6640625" style="1" customWidth="1"/>
    <col min="2063" max="2082" width="0" style="1" hidden="1" customWidth="1"/>
    <col min="2083" max="2083" width="13.44140625" style="1" customWidth="1"/>
    <col min="2084" max="2084" width="15.44140625" style="1" customWidth="1"/>
    <col min="2085" max="2304" width="11.44140625" style="1"/>
    <col min="2305" max="2305" width="13.5546875" style="1" customWidth="1"/>
    <col min="2306" max="2306" width="6.6640625" style="1" customWidth="1"/>
    <col min="2307" max="2307" width="49.88671875" style="1" customWidth="1"/>
    <col min="2308" max="2308" width="21.88671875" style="1" customWidth="1"/>
    <col min="2309" max="2309" width="18.5546875" style="1" customWidth="1"/>
    <col min="2310" max="2310" width="21.33203125" style="1" customWidth="1"/>
    <col min="2311" max="2313" width="0" style="1" hidden="1" customWidth="1"/>
    <col min="2314" max="2314" width="20" style="1" customWidth="1"/>
    <col min="2315" max="2316" width="0" style="1" hidden="1" customWidth="1"/>
    <col min="2317" max="2317" width="23.5546875" style="1" customWidth="1"/>
    <col min="2318" max="2318" width="2.6640625" style="1" customWidth="1"/>
    <col min="2319" max="2338" width="0" style="1" hidden="1" customWidth="1"/>
    <col min="2339" max="2339" width="13.44140625" style="1" customWidth="1"/>
    <col min="2340" max="2340" width="15.44140625" style="1" customWidth="1"/>
    <col min="2341" max="2560" width="11.44140625" style="1"/>
    <col min="2561" max="2561" width="13.5546875" style="1" customWidth="1"/>
    <col min="2562" max="2562" width="6.6640625" style="1" customWidth="1"/>
    <col min="2563" max="2563" width="49.88671875" style="1" customWidth="1"/>
    <col min="2564" max="2564" width="21.88671875" style="1" customWidth="1"/>
    <col min="2565" max="2565" width="18.5546875" style="1" customWidth="1"/>
    <col min="2566" max="2566" width="21.33203125" style="1" customWidth="1"/>
    <col min="2567" max="2569" width="0" style="1" hidden="1" customWidth="1"/>
    <col min="2570" max="2570" width="20" style="1" customWidth="1"/>
    <col min="2571" max="2572" width="0" style="1" hidden="1" customWidth="1"/>
    <col min="2573" max="2573" width="23.5546875" style="1" customWidth="1"/>
    <col min="2574" max="2574" width="2.6640625" style="1" customWidth="1"/>
    <col min="2575" max="2594" width="0" style="1" hidden="1" customWidth="1"/>
    <col min="2595" max="2595" width="13.44140625" style="1" customWidth="1"/>
    <col min="2596" max="2596" width="15.44140625" style="1" customWidth="1"/>
    <col min="2597" max="2816" width="11.44140625" style="1"/>
    <col min="2817" max="2817" width="13.5546875" style="1" customWidth="1"/>
    <col min="2818" max="2818" width="6.6640625" style="1" customWidth="1"/>
    <col min="2819" max="2819" width="49.88671875" style="1" customWidth="1"/>
    <col min="2820" max="2820" width="21.88671875" style="1" customWidth="1"/>
    <col min="2821" max="2821" width="18.5546875" style="1" customWidth="1"/>
    <col min="2822" max="2822" width="21.33203125" style="1" customWidth="1"/>
    <col min="2823" max="2825" width="0" style="1" hidden="1" customWidth="1"/>
    <col min="2826" max="2826" width="20" style="1" customWidth="1"/>
    <col min="2827" max="2828" width="0" style="1" hidden="1" customWidth="1"/>
    <col min="2829" max="2829" width="23.5546875" style="1" customWidth="1"/>
    <col min="2830" max="2830" width="2.6640625" style="1" customWidth="1"/>
    <col min="2831" max="2850" width="0" style="1" hidden="1" customWidth="1"/>
    <col min="2851" max="2851" width="13.44140625" style="1" customWidth="1"/>
    <col min="2852" max="2852" width="15.44140625" style="1" customWidth="1"/>
    <col min="2853" max="3072" width="11.44140625" style="1"/>
    <col min="3073" max="3073" width="13.5546875" style="1" customWidth="1"/>
    <col min="3074" max="3074" width="6.6640625" style="1" customWidth="1"/>
    <col min="3075" max="3075" width="49.88671875" style="1" customWidth="1"/>
    <col min="3076" max="3076" width="21.88671875" style="1" customWidth="1"/>
    <col min="3077" max="3077" width="18.5546875" style="1" customWidth="1"/>
    <col min="3078" max="3078" width="21.33203125" style="1" customWidth="1"/>
    <col min="3079" max="3081" width="0" style="1" hidden="1" customWidth="1"/>
    <col min="3082" max="3082" width="20" style="1" customWidth="1"/>
    <col min="3083" max="3084" width="0" style="1" hidden="1" customWidth="1"/>
    <col min="3085" max="3085" width="23.5546875" style="1" customWidth="1"/>
    <col min="3086" max="3086" width="2.6640625" style="1" customWidth="1"/>
    <col min="3087" max="3106" width="0" style="1" hidden="1" customWidth="1"/>
    <col min="3107" max="3107" width="13.44140625" style="1" customWidth="1"/>
    <col min="3108" max="3108" width="15.44140625" style="1" customWidth="1"/>
    <col min="3109" max="3328" width="11.44140625" style="1"/>
    <col min="3329" max="3329" width="13.5546875" style="1" customWidth="1"/>
    <col min="3330" max="3330" width="6.6640625" style="1" customWidth="1"/>
    <col min="3331" max="3331" width="49.88671875" style="1" customWidth="1"/>
    <col min="3332" max="3332" width="21.88671875" style="1" customWidth="1"/>
    <col min="3333" max="3333" width="18.5546875" style="1" customWidth="1"/>
    <col min="3334" max="3334" width="21.33203125" style="1" customWidth="1"/>
    <col min="3335" max="3337" width="0" style="1" hidden="1" customWidth="1"/>
    <col min="3338" max="3338" width="20" style="1" customWidth="1"/>
    <col min="3339" max="3340" width="0" style="1" hidden="1" customWidth="1"/>
    <col min="3341" max="3341" width="23.5546875" style="1" customWidth="1"/>
    <col min="3342" max="3342" width="2.6640625" style="1" customWidth="1"/>
    <col min="3343" max="3362" width="0" style="1" hidden="1" customWidth="1"/>
    <col min="3363" max="3363" width="13.44140625" style="1" customWidth="1"/>
    <col min="3364" max="3364" width="15.44140625" style="1" customWidth="1"/>
    <col min="3365" max="3584" width="11.44140625" style="1"/>
    <col min="3585" max="3585" width="13.5546875" style="1" customWidth="1"/>
    <col min="3586" max="3586" width="6.6640625" style="1" customWidth="1"/>
    <col min="3587" max="3587" width="49.88671875" style="1" customWidth="1"/>
    <col min="3588" max="3588" width="21.88671875" style="1" customWidth="1"/>
    <col min="3589" max="3589" width="18.5546875" style="1" customWidth="1"/>
    <col min="3590" max="3590" width="21.33203125" style="1" customWidth="1"/>
    <col min="3591" max="3593" width="0" style="1" hidden="1" customWidth="1"/>
    <col min="3594" max="3594" width="20" style="1" customWidth="1"/>
    <col min="3595" max="3596" width="0" style="1" hidden="1" customWidth="1"/>
    <col min="3597" max="3597" width="23.5546875" style="1" customWidth="1"/>
    <col min="3598" max="3598" width="2.6640625" style="1" customWidth="1"/>
    <col min="3599" max="3618" width="0" style="1" hidden="1" customWidth="1"/>
    <col min="3619" max="3619" width="13.44140625" style="1" customWidth="1"/>
    <col min="3620" max="3620" width="15.44140625" style="1" customWidth="1"/>
    <col min="3621" max="3840" width="11.44140625" style="1"/>
    <col min="3841" max="3841" width="13.5546875" style="1" customWidth="1"/>
    <col min="3842" max="3842" width="6.6640625" style="1" customWidth="1"/>
    <col min="3843" max="3843" width="49.88671875" style="1" customWidth="1"/>
    <col min="3844" max="3844" width="21.88671875" style="1" customWidth="1"/>
    <col min="3845" max="3845" width="18.5546875" style="1" customWidth="1"/>
    <col min="3846" max="3846" width="21.33203125" style="1" customWidth="1"/>
    <col min="3847" max="3849" width="0" style="1" hidden="1" customWidth="1"/>
    <col min="3850" max="3850" width="20" style="1" customWidth="1"/>
    <col min="3851" max="3852" width="0" style="1" hidden="1" customWidth="1"/>
    <col min="3853" max="3853" width="23.5546875" style="1" customWidth="1"/>
    <col min="3854" max="3854" width="2.6640625" style="1" customWidth="1"/>
    <col min="3855" max="3874" width="0" style="1" hidden="1" customWidth="1"/>
    <col min="3875" max="3875" width="13.44140625" style="1" customWidth="1"/>
    <col min="3876" max="3876" width="15.44140625" style="1" customWidth="1"/>
    <col min="3877" max="4096" width="11.44140625" style="1"/>
    <col min="4097" max="4097" width="13.5546875" style="1" customWidth="1"/>
    <col min="4098" max="4098" width="6.6640625" style="1" customWidth="1"/>
    <col min="4099" max="4099" width="49.88671875" style="1" customWidth="1"/>
    <col min="4100" max="4100" width="21.88671875" style="1" customWidth="1"/>
    <col min="4101" max="4101" width="18.5546875" style="1" customWidth="1"/>
    <col min="4102" max="4102" width="21.33203125" style="1" customWidth="1"/>
    <col min="4103" max="4105" width="0" style="1" hidden="1" customWidth="1"/>
    <col min="4106" max="4106" width="20" style="1" customWidth="1"/>
    <col min="4107" max="4108" width="0" style="1" hidden="1" customWidth="1"/>
    <col min="4109" max="4109" width="23.5546875" style="1" customWidth="1"/>
    <col min="4110" max="4110" width="2.6640625" style="1" customWidth="1"/>
    <col min="4111" max="4130" width="0" style="1" hidden="1" customWidth="1"/>
    <col min="4131" max="4131" width="13.44140625" style="1" customWidth="1"/>
    <col min="4132" max="4132" width="15.44140625" style="1" customWidth="1"/>
    <col min="4133" max="4352" width="11.44140625" style="1"/>
    <col min="4353" max="4353" width="13.5546875" style="1" customWidth="1"/>
    <col min="4354" max="4354" width="6.6640625" style="1" customWidth="1"/>
    <col min="4355" max="4355" width="49.88671875" style="1" customWidth="1"/>
    <col min="4356" max="4356" width="21.88671875" style="1" customWidth="1"/>
    <col min="4357" max="4357" width="18.5546875" style="1" customWidth="1"/>
    <col min="4358" max="4358" width="21.33203125" style="1" customWidth="1"/>
    <col min="4359" max="4361" width="0" style="1" hidden="1" customWidth="1"/>
    <col min="4362" max="4362" width="20" style="1" customWidth="1"/>
    <col min="4363" max="4364" width="0" style="1" hidden="1" customWidth="1"/>
    <col min="4365" max="4365" width="23.5546875" style="1" customWidth="1"/>
    <col min="4366" max="4366" width="2.6640625" style="1" customWidth="1"/>
    <col min="4367" max="4386" width="0" style="1" hidden="1" customWidth="1"/>
    <col min="4387" max="4387" width="13.44140625" style="1" customWidth="1"/>
    <col min="4388" max="4388" width="15.44140625" style="1" customWidth="1"/>
    <col min="4389" max="4608" width="11.44140625" style="1"/>
    <col min="4609" max="4609" width="13.5546875" style="1" customWidth="1"/>
    <col min="4610" max="4610" width="6.6640625" style="1" customWidth="1"/>
    <col min="4611" max="4611" width="49.88671875" style="1" customWidth="1"/>
    <col min="4612" max="4612" width="21.88671875" style="1" customWidth="1"/>
    <col min="4613" max="4613" width="18.5546875" style="1" customWidth="1"/>
    <col min="4614" max="4614" width="21.33203125" style="1" customWidth="1"/>
    <col min="4615" max="4617" width="0" style="1" hidden="1" customWidth="1"/>
    <col min="4618" max="4618" width="20" style="1" customWidth="1"/>
    <col min="4619" max="4620" width="0" style="1" hidden="1" customWidth="1"/>
    <col min="4621" max="4621" width="23.5546875" style="1" customWidth="1"/>
    <col min="4622" max="4622" width="2.6640625" style="1" customWidth="1"/>
    <col min="4623" max="4642" width="0" style="1" hidden="1" customWidth="1"/>
    <col min="4643" max="4643" width="13.44140625" style="1" customWidth="1"/>
    <col min="4644" max="4644" width="15.44140625" style="1" customWidth="1"/>
    <col min="4645" max="4864" width="11.44140625" style="1"/>
    <col min="4865" max="4865" width="13.5546875" style="1" customWidth="1"/>
    <col min="4866" max="4866" width="6.6640625" style="1" customWidth="1"/>
    <col min="4867" max="4867" width="49.88671875" style="1" customWidth="1"/>
    <col min="4868" max="4868" width="21.88671875" style="1" customWidth="1"/>
    <col min="4869" max="4869" width="18.5546875" style="1" customWidth="1"/>
    <col min="4870" max="4870" width="21.33203125" style="1" customWidth="1"/>
    <col min="4871" max="4873" width="0" style="1" hidden="1" customWidth="1"/>
    <col min="4874" max="4874" width="20" style="1" customWidth="1"/>
    <col min="4875" max="4876" width="0" style="1" hidden="1" customWidth="1"/>
    <col min="4877" max="4877" width="23.5546875" style="1" customWidth="1"/>
    <col min="4878" max="4878" width="2.6640625" style="1" customWidth="1"/>
    <col min="4879" max="4898" width="0" style="1" hidden="1" customWidth="1"/>
    <col min="4899" max="4899" width="13.44140625" style="1" customWidth="1"/>
    <col min="4900" max="4900" width="15.44140625" style="1" customWidth="1"/>
    <col min="4901" max="5120" width="11.44140625" style="1"/>
    <col min="5121" max="5121" width="13.5546875" style="1" customWidth="1"/>
    <col min="5122" max="5122" width="6.6640625" style="1" customWidth="1"/>
    <col min="5123" max="5123" width="49.88671875" style="1" customWidth="1"/>
    <col min="5124" max="5124" width="21.88671875" style="1" customWidth="1"/>
    <col min="5125" max="5125" width="18.5546875" style="1" customWidth="1"/>
    <col min="5126" max="5126" width="21.33203125" style="1" customWidth="1"/>
    <col min="5127" max="5129" width="0" style="1" hidden="1" customWidth="1"/>
    <col min="5130" max="5130" width="20" style="1" customWidth="1"/>
    <col min="5131" max="5132" width="0" style="1" hidden="1" customWidth="1"/>
    <col min="5133" max="5133" width="23.5546875" style="1" customWidth="1"/>
    <col min="5134" max="5134" width="2.6640625" style="1" customWidth="1"/>
    <col min="5135" max="5154" width="0" style="1" hidden="1" customWidth="1"/>
    <col min="5155" max="5155" width="13.44140625" style="1" customWidth="1"/>
    <col min="5156" max="5156" width="15.44140625" style="1" customWidth="1"/>
    <col min="5157" max="5376" width="11.44140625" style="1"/>
    <col min="5377" max="5377" width="13.5546875" style="1" customWidth="1"/>
    <col min="5378" max="5378" width="6.6640625" style="1" customWidth="1"/>
    <col min="5379" max="5379" width="49.88671875" style="1" customWidth="1"/>
    <col min="5380" max="5380" width="21.88671875" style="1" customWidth="1"/>
    <col min="5381" max="5381" width="18.5546875" style="1" customWidth="1"/>
    <col min="5382" max="5382" width="21.33203125" style="1" customWidth="1"/>
    <col min="5383" max="5385" width="0" style="1" hidden="1" customWidth="1"/>
    <col min="5386" max="5386" width="20" style="1" customWidth="1"/>
    <col min="5387" max="5388" width="0" style="1" hidden="1" customWidth="1"/>
    <col min="5389" max="5389" width="23.5546875" style="1" customWidth="1"/>
    <col min="5390" max="5390" width="2.6640625" style="1" customWidth="1"/>
    <col min="5391" max="5410" width="0" style="1" hidden="1" customWidth="1"/>
    <col min="5411" max="5411" width="13.44140625" style="1" customWidth="1"/>
    <col min="5412" max="5412" width="15.44140625" style="1" customWidth="1"/>
    <col min="5413" max="5632" width="11.44140625" style="1"/>
    <col min="5633" max="5633" width="13.5546875" style="1" customWidth="1"/>
    <col min="5634" max="5634" width="6.6640625" style="1" customWidth="1"/>
    <col min="5635" max="5635" width="49.88671875" style="1" customWidth="1"/>
    <col min="5636" max="5636" width="21.88671875" style="1" customWidth="1"/>
    <col min="5637" max="5637" width="18.5546875" style="1" customWidth="1"/>
    <col min="5638" max="5638" width="21.33203125" style="1" customWidth="1"/>
    <col min="5639" max="5641" width="0" style="1" hidden="1" customWidth="1"/>
    <col min="5642" max="5642" width="20" style="1" customWidth="1"/>
    <col min="5643" max="5644" width="0" style="1" hidden="1" customWidth="1"/>
    <col min="5645" max="5645" width="23.5546875" style="1" customWidth="1"/>
    <col min="5646" max="5646" width="2.6640625" style="1" customWidth="1"/>
    <col min="5647" max="5666" width="0" style="1" hidden="1" customWidth="1"/>
    <col min="5667" max="5667" width="13.44140625" style="1" customWidth="1"/>
    <col min="5668" max="5668" width="15.44140625" style="1" customWidth="1"/>
    <col min="5669" max="5888" width="11.44140625" style="1"/>
    <col min="5889" max="5889" width="13.5546875" style="1" customWidth="1"/>
    <col min="5890" max="5890" width="6.6640625" style="1" customWidth="1"/>
    <col min="5891" max="5891" width="49.88671875" style="1" customWidth="1"/>
    <col min="5892" max="5892" width="21.88671875" style="1" customWidth="1"/>
    <col min="5893" max="5893" width="18.5546875" style="1" customWidth="1"/>
    <col min="5894" max="5894" width="21.33203125" style="1" customWidth="1"/>
    <col min="5895" max="5897" width="0" style="1" hidden="1" customWidth="1"/>
    <col min="5898" max="5898" width="20" style="1" customWidth="1"/>
    <col min="5899" max="5900" width="0" style="1" hidden="1" customWidth="1"/>
    <col min="5901" max="5901" width="23.5546875" style="1" customWidth="1"/>
    <col min="5902" max="5902" width="2.6640625" style="1" customWidth="1"/>
    <col min="5903" max="5922" width="0" style="1" hidden="1" customWidth="1"/>
    <col min="5923" max="5923" width="13.44140625" style="1" customWidth="1"/>
    <col min="5924" max="5924" width="15.44140625" style="1" customWidth="1"/>
    <col min="5925" max="6144" width="11.44140625" style="1"/>
    <col min="6145" max="6145" width="13.5546875" style="1" customWidth="1"/>
    <col min="6146" max="6146" width="6.6640625" style="1" customWidth="1"/>
    <col min="6147" max="6147" width="49.88671875" style="1" customWidth="1"/>
    <col min="6148" max="6148" width="21.88671875" style="1" customWidth="1"/>
    <col min="6149" max="6149" width="18.5546875" style="1" customWidth="1"/>
    <col min="6150" max="6150" width="21.33203125" style="1" customWidth="1"/>
    <col min="6151" max="6153" width="0" style="1" hidden="1" customWidth="1"/>
    <col min="6154" max="6154" width="20" style="1" customWidth="1"/>
    <col min="6155" max="6156" width="0" style="1" hidden="1" customWidth="1"/>
    <col min="6157" max="6157" width="23.5546875" style="1" customWidth="1"/>
    <col min="6158" max="6158" width="2.6640625" style="1" customWidth="1"/>
    <col min="6159" max="6178" width="0" style="1" hidden="1" customWidth="1"/>
    <col min="6179" max="6179" width="13.44140625" style="1" customWidth="1"/>
    <col min="6180" max="6180" width="15.44140625" style="1" customWidth="1"/>
    <col min="6181" max="6400" width="11.44140625" style="1"/>
    <col min="6401" max="6401" width="13.5546875" style="1" customWidth="1"/>
    <col min="6402" max="6402" width="6.6640625" style="1" customWidth="1"/>
    <col min="6403" max="6403" width="49.88671875" style="1" customWidth="1"/>
    <col min="6404" max="6404" width="21.88671875" style="1" customWidth="1"/>
    <col min="6405" max="6405" width="18.5546875" style="1" customWidth="1"/>
    <col min="6406" max="6406" width="21.33203125" style="1" customWidth="1"/>
    <col min="6407" max="6409" width="0" style="1" hidden="1" customWidth="1"/>
    <col min="6410" max="6410" width="20" style="1" customWidth="1"/>
    <col min="6411" max="6412" width="0" style="1" hidden="1" customWidth="1"/>
    <col min="6413" max="6413" width="23.5546875" style="1" customWidth="1"/>
    <col min="6414" max="6414" width="2.6640625" style="1" customWidth="1"/>
    <col min="6415" max="6434" width="0" style="1" hidden="1" customWidth="1"/>
    <col min="6435" max="6435" width="13.44140625" style="1" customWidth="1"/>
    <col min="6436" max="6436" width="15.44140625" style="1" customWidth="1"/>
    <col min="6437" max="6656" width="11.44140625" style="1"/>
    <col min="6657" max="6657" width="13.5546875" style="1" customWidth="1"/>
    <col min="6658" max="6658" width="6.6640625" style="1" customWidth="1"/>
    <col min="6659" max="6659" width="49.88671875" style="1" customWidth="1"/>
    <col min="6660" max="6660" width="21.88671875" style="1" customWidth="1"/>
    <col min="6661" max="6661" width="18.5546875" style="1" customWidth="1"/>
    <col min="6662" max="6662" width="21.33203125" style="1" customWidth="1"/>
    <col min="6663" max="6665" width="0" style="1" hidden="1" customWidth="1"/>
    <col min="6666" max="6666" width="20" style="1" customWidth="1"/>
    <col min="6667" max="6668" width="0" style="1" hidden="1" customWidth="1"/>
    <col min="6669" max="6669" width="23.5546875" style="1" customWidth="1"/>
    <col min="6670" max="6670" width="2.6640625" style="1" customWidth="1"/>
    <col min="6671" max="6690" width="0" style="1" hidden="1" customWidth="1"/>
    <col min="6691" max="6691" width="13.44140625" style="1" customWidth="1"/>
    <col min="6692" max="6692" width="15.44140625" style="1" customWidth="1"/>
    <col min="6693" max="6912" width="11.44140625" style="1"/>
    <col min="6913" max="6913" width="13.5546875" style="1" customWidth="1"/>
    <col min="6914" max="6914" width="6.6640625" style="1" customWidth="1"/>
    <col min="6915" max="6915" width="49.88671875" style="1" customWidth="1"/>
    <col min="6916" max="6916" width="21.88671875" style="1" customWidth="1"/>
    <col min="6917" max="6917" width="18.5546875" style="1" customWidth="1"/>
    <col min="6918" max="6918" width="21.33203125" style="1" customWidth="1"/>
    <col min="6919" max="6921" width="0" style="1" hidden="1" customWidth="1"/>
    <col min="6922" max="6922" width="20" style="1" customWidth="1"/>
    <col min="6923" max="6924" width="0" style="1" hidden="1" customWidth="1"/>
    <col min="6925" max="6925" width="23.5546875" style="1" customWidth="1"/>
    <col min="6926" max="6926" width="2.6640625" style="1" customWidth="1"/>
    <col min="6927" max="6946" width="0" style="1" hidden="1" customWidth="1"/>
    <col min="6947" max="6947" width="13.44140625" style="1" customWidth="1"/>
    <col min="6948" max="6948" width="15.44140625" style="1" customWidth="1"/>
    <col min="6949" max="7168" width="11.44140625" style="1"/>
    <col min="7169" max="7169" width="13.5546875" style="1" customWidth="1"/>
    <col min="7170" max="7170" width="6.6640625" style="1" customWidth="1"/>
    <col min="7171" max="7171" width="49.88671875" style="1" customWidth="1"/>
    <col min="7172" max="7172" width="21.88671875" style="1" customWidth="1"/>
    <col min="7173" max="7173" width="18.5546875" style="1" customWidth="1"/>
    <col min="7174" max="7174" width="21.33203125" style="1" customWidth="1"/>
    <col min="7175" max="7177" width="0" style="1" hidden="1" customWidth="1"/>
    <col min="7178" max="7178" width="20" style="1" customWidth="1"/>
    <col min="7179" max="7180" width="0" style="1" hidden="1" customWidth="1"/>
    <col min="7181" max="7181" width="23.5546875" style="1" customWidth="1"/>
    <col min="7182" max="7182" width="2.6640625" style="1" customWidth="1"/>
    <col min="7183" max="7202" width="0" style="1" hidden="1" customWidth="1"/>
    <col min="7203" max="7203" width="13.44140625" style="1" customWidth="1"/>
    <col min="7204" max="7204" width="15.44140625" style="1" customWidth="1"/>
    <col min="7205" max="7424" width="11.44140625" style="1"/>
    <col min="7425" max="7425" width="13.5546875" style="1" customWidth="1"/>
    <col min="7426" max="7426" width="6.6640625" style="1" customWidth="1"/>
    <col min="7427" max="7427" width="49.88671875" style="1" customWidth="1"/>
    <col min="7428" max="7428" width="21.88671875" style="1" customWidth="1"/>
    <col min="7429" max="7429" width="18.5546875" style="1" customWidth="1"/>
    <col min="7430" max="7430" width="21.33203125" style="1" customWidth="1"/>
    <col min="7431" max="7433" width="0" style="1" hidden="1" customWidth="1"/>
    <col min="7434" max="7434" width="20" style="1" customWidth="1"/>
    <col min="7435" max="7436" width="0" style="1" hidden="1" customWidth="1"/>
    <col min="7437" max="7437" width="23.5546875" style="1" customWidth="1"/>
    <col min="7438" max="7438" width="2.6640625" style="1" customWidth="1"/>
    <col min="7439" max="7458" width="0" style="1" hidden="1" customWidth="1"/>
    <col min="7459" max="7459" width="13.44140625" style="1" customWidth="1"/>
    <col min="7460" max="7460" width="15.44140625" style="1" customWidth="1"/>
    <col min="7461" max="7680" width="11.44140625" style="1"/>
    <col min="7681" max="7681" width="13.5546875" style="1" customWidth="1"/>
    <col min="7682" max="7682" width="6.6640625" style="1" customWidth="1"/>
    <col min="7683" max="7683" width="49.88671875" style="1" customWidth="1"/>
    <col min="7684" max="7684" width="21.88671875" style="1" customWidth="1"/>
    <col min="7685" max="7685" width="18.5546875" style="1" customWidth="1"/>
    <col min="7686" max="7686" width="21.33203125" style="1" customWidth="1"/>
    <col min="7687" max="7689" width="0" style="1" hidden="1" customWidth="1"/>
    <col min="7690" max="7690" width="20" style="1" customWidth="1"/>
    <col min="7691" max="7692" width="0" style="1" hidden="1" customWidth="1"/>
    <col min="7693" max="7693" width="23.5546875" style="1" customWidth="1"/>
    <col min="7694" max="7694" width="2.6640625" style="1" customWidth="1"/>
    <col min="7695" max="7714" width="0" style="1" hidden="1" customWidth="1"/>
    <col min="7715" max="7715" width="13.44140625" style="1" customWidth="1"/>
    <col min="7716" max="7716" width="15.44140625" style="1" customWidth="1"/>
    <col min="7717" max="7936" width="11.44140625" style="1"/>
    <col min="7937" max="7937" width="13.5546875" style="1" customWidth="1"/>
    <col min="7938" max="7938" width="6.6640625" style="1" customWidth="1"/>
    <col min="7939" max="7939" width="49.88671875" style="1" customWidth="1"/>
    <col min="7940" max="7940" width="21.88671875" style="1" customWidth="1"/>
    <col min="7941" max="7941" width="18.5546875" style="1" customWidth="1"/>
    <col min="7942" max="7942" width="21.33203125" style="1" customWidth="1"/>
    <col min="7943" max="7945" width="0" style="1" hidden="1" customWidth="1"/>
    <col min="7946" max="7946" width="20" style="1" customWidth="1"/>
    <col min="7947" max="7948" width="0" style="1" hidden="1" customWidth="1"/>
    <col min="7949" max="7949" width="23.5546875" style="1" customWidth="1"/>
    <col min="7950" max="7950" width="2.6640625" style="1" customWidth="1"/>
    <col min="7951" max="7970" width="0" style="1" hidden="1" customWidth="1"/>
    <col min="7971" max="7971" width="13.44140625" style="1" customWidth="1"/>
    <col min="7972" max="7972" width="15.44140625" style="1" customWidth="1"/>
    <col min="7973" max="8192" width="11.44140625" style="1"/>
    <col min="8193" max="8193" width="13.5546875" style="1" customWidth="1"/>
    <col min="8194" max="8194" width="6.6640625" style="1" customWidth="1"/>
    <col min="8195" max="8195" width="49.88671875" style="1" customWidth="1"/>
    <col min="8196" max="8196" width="21.88671875" style="1" customWidth="1"/>
    <col min="8197" max="8197" width="18.5546875" style="1" customWidth="1"/>
    <col min="8198" max="8198" width="21.33203125" style="1" customWidth="1"/>
    <col min="8199" max="8201" width="0" style="1" hidden="1" customWidth="1"/>
    <col min="8202" max="8202" width="20" style="1" customWidth="1"/>
    <col min="8203" max="8204" width="0" style="1" hidden="1" customWidth="1"/>
    <col min="8205" max="8205" width="23.5546875" style="1" customWidth="1"/>
    <col min="8206" max="8206" width="2.6640625" style="1" customWidth="1"/>
    <col min="8207" max="8226" width="0" style="1" hidden="1" customWidth="1"/>
    <col min="8227" max="8227" width="13.44140625" style="1" customWidth="1"/>
    <col min="8228" max="8228" width="15.44140625" style="1" customWidth="1"/>
    <col min="8229" max="8448" width="11.44140625" style="1"/>
    <col min="8449" max="8449" width="13.5546875" style="1" customWidth="1"/>
    <col min="8450" max="8450" width="6.6640625" style="1" customWidth="1"/>
    <col min="8451" max="8451" width="49.88671875" style="1" customWidth="1"/>
    <col min="8452" max="8452" width="21.88671875" style="1" customWidth="1"/>
    <col min="8453" max="8453" width="18.5546875" style="1" customWidth="1"/>
    <col min="8454" max="8454" width="21.33203125" style="1" customWidth="1"/>
    <col min="8455" max="8457" width="0" style="1" hidden="1" customWidth="1"/>
    <col min="8458" max="8458" width="20" style="1" customWidth="1"/>
    <col min="8459" max="8460" width="0" style="1" hidden="1" customWidth="1"/>
    <col min="8461" max="8461" width="23.5546875" style="1" customWidth="1"/>
    <col min="8462" max="8462" width="2.6640625" style="1" customWidth="1"/>
    <col min="8463" max="8482" width="0" style="1" hidden="1" customWidth="1"/>
    <col min="8483" max="8483" width="13.44140625" style="1" customWidth="1"/>
    <col min="8484" max="8484" width="15.44140625" style="1" customWidth="1"/>
    <col min="8485" max="8704" width="11.44140625" style="1"/>
    <col min="8705" max="8705" width="13.5546875" style="1" customWidth="1"/>
    <col min="8706" max="8706" width="6.6640625" style="1" customWidth="1"/>
    <col min="8707" max="8707" width="49.88671875" style="1" customWidth="1"/>
    <col min="8708" max="8708" width="21.88671875" style="1" customWidth="1"/>
    <col min="8709" max="8709" width="18.5546875" style="1" customWidth="1"/>
    <col min="8710" max="8710" width="21.33203125" style="1" customWidth="1"/>
    <col min="8711" max="8713" width="0" style="1" hidden="1" customWidth="1"/>
    <col min="8714" max="8714" width="20" style="1" customWidth="1"/>
    <col min="8715" max="8716" width="0" style="1" hidden="1" customWidth="1"/>
    <col min="8717" max="8717" width="23.5546875" style="1" customWidth="1"/>
    <col min="8718" max="8718" width="2.6640625" style="1" customWidth="1"/>
    <col min="8719" max="8738" width="0" style="1" hidden="1" customWidth="1"/>
    <col min="8739" max="8739" width="13.44140625" style="1" customWidth="1"/>
    <col min="8740" max="8740" width="15.44140625" style="1" customWidth="1"/>
    <col min="8741" max="8960" width="11.44140625" style="1"/>
    <col min="8961" max="8961" width="13.5546875" style="1" customWidth="1"/>
    <col min="8962" max="8962" width="6.6640625" style="1" customWidth="1"/>
    <col min="8963" max="8963" width="49.88671875" style="1" customWidth="1"/>
    <col min="8964" max="8964" width="21.88671875" style="1" customWidth="1"/>
    <col min="8965" max="8965" width="18.5546875" style="1" customWidth="1"/>
    <col min="8966" max="8966" width="21.33203125" style="1" customWidth="1"/>
    <col min="8967" max="8969" width="0" style="1" hidden="1" customWidth="1"/>
    <col min="8970" max="8970" width="20" style="1" customWidth="1"/>
    <col min="8971" max="8972" width="0" style="1" hidden="1" customWidth="1"/>
    <col min="8973" max="8973" width="23.5546875" style="1" customWidth="1"/>
    <col min="8974" max="8974" width="2.6640625" style="1" customWidth="1"/>
    <col min="8975" max="8994" width="0" style="1" hidden="1" customWidth="1"/>
    <col min="8995" max="8995" width="13.44140625" style="1" customWidth="1"/>
    <col min="8996" max="8996" width="15.44140625" style="1" customWidth="1"/>
    <col min="8997" max="9216" width="11.44140625" style="1"/>
    <col min="9217" max="9217" width="13.5546875" style="1" customWidth="1"/>
    <col min="9218" max="9218" width="6.6640625" style="1" customWidth="1"/>
    <col min="9219" max="9219" width="49.88671875" style="1" customWidth="1"/>
    <col min="9220" max="9220" width="21.88671875" style="1" customWidth="1"/>
    <col min="9221" max="9221" width="18.5546875" style="1" customWidth="1"/>
    <col min="9222" max="9222" width="21.33203125" style="1" customWidth="1"/>
    <col min="9223" max="9225" width="0" style="1" hidden="1" customWidth="1"/>
    <col min="9226" max="9226" width="20" style="1" customWidth="1"/>
    <col min="9227" max="9228" width="0" style="1" hidden="1" customWidth="1"/>
    <col min="9229" max="9229" width="23.5546875" style="1" customWidth="1"/>
    <col min="9230" max="9230" width="2.6640625" style="1" customWidth="1"/>
    <col min="9231" max="9250" width="0" style="1" hidden="1" customWidth="1"/>
    <col min="9251" max="9251" width="13.44140625" style="1" customWidth="1"/>
    <col min="9252" max="9252" width="15.44140625" style="1" customWidth="1"/>
    <col min="9253" max="9472" width="11.44140625" style="1"/>
    <col min="9473" max="9473" width="13.5546875" style="1" customWidth="1"/>
    <col min="9474" max="9474" width="6.6640625" style="1" customWidth="1"/>
    <col min="9475" max="9475" width="49.88671875" style="1" customWidth="1"/>
    <col min="9476" max="9476" width="21.88671875" style="1" customWidth="1"/>
    <col min="9477" max="9477" width="18.5546875" style="1" customWidth="1"/>
    <col min="9478" max="9478" width="21.33203125" style="1" customWidth="1"/>
    <col min="9479" max="9481" width="0" style="1" hidden="1" customWidth="1"/>
    <col min="9482" max="9482" width="20" style="1" customWidth="1"/>
    <col min="9483" max="9484" width="0" style="1" hidden="1" customWidth="1"/>
    <col min="9485" max="9485" width="23.5546875" style="1" customWidth="1"/>
    <col min="9486" max="9486" width="2.6640625" style="1" customWidth="1"/>
    <col min="9487" max="9506" width="0" style="1" hidden="1" customWidth="1"/>
    <col min="9507" max="9507" width="13.44140625" style="1" customWidth="1"/>
    <col min="9508" max="9508" width="15.44140625" style="1" customWidth="1"/>
    <col min="9509" max="9728" width="11.44140625" style="1"/>
    <col min="9729" max="9729" width="13.5546875" style="1" customWidth="1"/>
    <col min="9730" max="9730" width="6.6640625" style="1" customWidth="1"/>
    <col min="9731" max="9731" width="49.88671875" style="1" customWidth="1"/>
    <col min="9732" max="9732" width="21.88671875" style="1" customWidth="1"/>
    <col min="9733" max="9733" width="18.5546875" style="1" customWidth="1"/>
    <col min="9734" max="9734" width="21.33203125" style="1" customWidth="1"/>
    <col min="9735" max="9737" width="0" style="1" hidden="1" customWidth="1"/>
    <col min="9738" max="9738" width="20" style="1" customWidth="1"/>
    <col min="9739" max="9740" width="0" style="1" hidden="1" customWidth="1"/>
    <col min="9741" max="9741" width="23.5546875" style="1" customWidth="1"/>
    <col min="9742" max="9742" width="2.6640625" style="1" customWidth="1"/>
    <col min="9743" max="9762" width="0" style="1" hidden="1" customWidth="1"/>
    <col min="9763" max="9763" width="13.44140625" style="1" customWidth="1"/>
    <col min="9764" max="9764" width="15.44140625" style="1" customWidth="1"/>
    <col min="9765" max="9984" width="11.44140625" style="1"/>
    <col min="9985" max="9985" width="13.5546875" style="1" customWidth="1"/>
    <col min="9986" max="9986" width="6.6640625" style="1" customWidth="1"/>
    <col min="9987" max="9987" width="49.88671875" style="1" customWidth="1"/>
    <col min="9988" max="9988" width="21.88671875" style="1" customWidth="1"/>
    <col min="9989" max="9989" width="18.5546875" style="1" customWidth="1"/>
    <col min="9990" max="9990" width="21.33203125" style="1" customWidth="1"/>
    <col min="9991" max="9993" width="0" style="1" hidden="1" customWidth="1"/>
    <col min="9994" max="9994" width="20" style="1" customWidth="1"/>
    <col min="9995" max="9996" width="0" style="1" hidden="1" customWidth="1"/>
    <col min="9997" max="9997" width="23.5546875" style="1" customWidth="1"/>
    <col min="9998" max="9998" width="2.6640625" style="1" customWidth="1"/>
    <col min="9999" max="10018" width="0" style="1" hidden="1" customWidth="1"/>
    <col min="10019" max="10019" width="13.44140625" style="1" customWidth="1"/>
    <col min="10020" max="10020" width="15.44140625" style="1" customWidth="1"/>
    <col min="10021" max="10240" width="11.44140625" style="1"/>
    <col min="10241" max="10241" width="13.5546875" style="1" customWidth="1"/>
    <col min="10242" max="10242" width="6.6640625" style="1" customWidth="1"/>
    <col min="10243" max="10243" width="49.88671875" style="1" customWidth="1"/>
    <col min="10244" max="10244" width="21.88671875" style="1" customWidth="1"/>
    <col min="10245" max="10245" width="18.5546875" style="1" customWidth="1"/>
    <col min="10246" max="10246" width="21.33203125" style="1" customWidth="1"/>
    <col min="10247" max="10249" width="0" style="1" hidden="1" customWidth="1"/>
    <col min="10250" max="10250" width="20" style="1" customWidth="1"/>
    <col min="10251" max="10252" width="0" style="1" hidden="1" customWidth="1"/>
    <col min="10253" max="10253" width="23.5546875" style="1" customWidth="1"/>
    <col min="10254" max="10254" width="2.6640625" style="1" customWidth="1"/>
    <col min="10255" max="10274" width="0" style="1" hidden="1" customWidth="1"/>
    <col min="10275" max="10275" width="13.44140625" style="1" customWidth="1"/>
    <col min="10276" max="10276" width="15.44140625" style="1" customWidth="1"/>
    <col min="10277" max="10496" width="11.44140625" style="1"/>
    <col min="10497" max="10497" width="13.5546875" style="1" customWidth="1"/>
    <col min="10498" max="10498" width="6.6640625" style="1" customWidth="1"/>
    <col min="10499" max="10499" width="49.88671875" style="1" customWidth="1"/>
    <col min="10500" max="10500" width="21.88671875" style="1" customWidth="1"/>
    <col min="10501" max="10501" width="18.5546875" style="1" customWidth="1"/>
    <col min="10502" max="10502" width="21.33203125" style="1" customWidth="1"/>
    <col min="10503" max="10505" width="0" style="1" hidden="1" customWidth="1"/>
    <col min="10506" max="10506" width="20" style="1" customWidth="1"/>
    <col min="10507" max="10508" width="0" style="1" hidden="1" customWidth="1"/>
    <col min="10509" max="10509" width="23.5546875" style="1" customWidth="1"/>
    <col min="10510" max="10510" width="2.6640625" style="1" customWidth="1"/>
    <col min="10511" max="10530" width="0" style="1" hidden="1" customWidth="1"/>
    <col min="10531" max="10531" width="13.44140625" style="1" customWidth="1"/>
    <col min="10532" max="10532" width="15.44140625" style="1" customWidth="1"/>
    <col min="10533" max="10752" width="11.44140625" style="1"/>
    <col min="10753" max="10753" width="13.5546875" style="1" customWidth="1"/>
    <col min="10754" max="10754" width="6.6640625" style="1" customWidth="1"/>
    <col min="10755" max="10755" width="49.88671875" style="1" customWidth="1"/>
    <col min="10756" max="10756" width="21.88671875" style="1" customWidth="1"/>
    <col min="10757" max="10757" width="18.5546875" style="1" customWidth="1"/>
    <col min="10758" max="10758" width="21.33203125" style="1" customWidth="1"/>
    <col min="10759" max="10761" width="0" style="1" hidden="1" customWidth="1"/>
    <col min="10762" max="10762" width="20" style="1" customWidth="1"/>
    <col min="10763" max="10764" width="0" style="1" hidden="1" customWidth="1"/>
    <col min="10765" max="10765" width="23.5546875" style="1" customWidth="1"/>
    <col min="10766" max="10766" width="2.6640625" style="1" customWidth="1"/>
    <col min="10767" max="10786" width="0" style="1" hidden="1" customWidth="1"/>
    <col min="10787" max="10787" width="13.44140625" style="1" customWidth="1"/>
    <col min="10788" max="10788" width="15.44140625" style="1" customWidth="1"/>
    <col min="10789" max="11008" width="11.44140625" style="1"/>
    <col min="11009" max="11009" width="13.5546875" style="1" customWidth="1"/>
    <col min="11010" max="11010" width="6.6640625" style="1" customWidth="1"/>
    <col min="11011" max="11011" width="49.88671875" style="1" customWidth="1"/>
    <col min="11012" max="11012" width="21.88671875" style="1" customWidth="1"/>
    <col min="11013" max="11013" width="18.5546875" style="1" customWidth="1"/>
    <col min="11014" max="11014" width="21.33203125" style="1" customWidth="1"/>
    <col min="11015" max="11017" width="0" style="1" hidden="1" customWidth="1"/>
    <col min="11018" max="11018" width="20" style="1" customWidth="1"/>
    <col min="11019" max="11020" width="0" style="1" hidden="1" customWidth="1"/>
    <col min="11021" max="11021" width="23.5546875" style="1" customWidth="1"/>
    <col min="11022" max="11022" width="2.6640625" style="1" customWidth="1"/>
    <col min="11023" max="11042" width="0" style="1" hidden="1" customWidth="1"/>
    <col min="11043" max="11043" width="13.44140625" style="1" customWidth="1"/>
    <col min="11044" max="11044" width="15.44140625" style="1" customWidth="1"/>
    <col min="11045" max="11264" width="11.44140625" style="1"/>
    <col min="11265" max="11265" width="13.5546875" style="1" customWidth="1"/>
    <col min="11266" max="11266" width="6.6640625" style="1" customWidth="1"/>
    <col min="11267" max="11267" width="49.88671875" style="1" customWidth="1"/>
    <col min="11268" max="11268" width="21.88671875" style="1" customWidth="1"/>
    <col min="11269" max="11269" width="18.5546875" style="1" customWidth="1"/>
    <col min="11270" max="11270" width="21.33203125" style="1" customWidth="1"/>
    <col min="11271" max="11273" width="0" style="1" hidden="1" customWidth="1"/>
    <col min="11274" max="11274" width="20" style="1" customWidth="1"/>
    <col min="11275" max="11276" width="0" style="1" hidden="1" customWidth="1"/>
    <col min="11277" max="11277" width="23.5546875" style="1" customWidth="1"/>
    <col min="11278" max="11278" width="2.6640625" style="1" customWidth="1"/>
    <col min="11279" max="11298" width="0" style="1" hidden="1" customWidth="1"/>
    <col min="11299" max="11299" width="13.44140625" style="1" customWidth="1"/>
    <col min="11300" max="11300" width="15.44140625" style="1" customWidth="1"/>
    <col min="11301" max="11520" width="11.44140625" style="1"/>
    <col min="11521" max="11521" width="13.5546875" style="1" customWidth="1"/>
    <col min="11522" max="11522" width="6.6640625" style="1" customWidth="1"/>
    <col min="11523" max="11523" width="49.88671875" style="1" customWidth="1"/>
    <col min="11524" max="11524" width="21.88671875" style="1" customWidth="1"/>
    <col min="11525" max="11525" width="18.5546875" style="1" customWidth="1"/>
    <col min="11526" max="11526" width="21.33203125" style="1" customWidth="1"/>
    <col min="11527" max="11529" width="0" style="1" hidden="1" customWidth="1"/>
    <col min="11530" max="11530" width="20" style="1" customWidth="1"/>
    <col min="11531" max="11532" width="0" style="1" hidden="1" customWidth="1"/>
    <col min="11533" max="11533" width="23.5546875" style="1" customWidth="1"/>
    <col min="11534" max="11534" width="2.6640625" style="1" customWidth="1"/>
    <col min="11535" max="11554" width="0" style="1" hidden="1" customWidth="1"/>
    <col min="11555" max="11555" width="13.44140625" style="1" customWidth="1"/>
    <col min="11556" max="11556" width="15.44140625" style="1" customWidth="1"/>
    <col min="11557" max="11776" width="11.44140625" style="1"/>
    <col min="11777" max="11777" width="13.5546875" style="1" customWidth="1"/>
    <col min="11778" max="11778" width="6.6640625" style="1" customWidth="1"/>
    <col min="11779" max="11779" width="49.88671875" style="1" customWidth="1"/>
    <col min="11780" max="11780" width="21.88671875" style="1" customWidth="1"/>
    <col min="11781" max="11781" width="18.5546875" style="1" customWidth="1"/>
    <col min="11782" max="11782" width="21.33203125" style="1" customWidth="1"/>
    <col min="11783" max="11785" width="0" style="1" hidden="1" customWidth="1"/>
    <col min="11786" max="11786" width="20" style="1" customWidth="1"/>
    <col min="11787" max="11788" width="0" style="1" hidden="1" customWidth="1"/>
    <col min="11789" max="11789" width="23.5546875" style="1" customWidth="1"/>
    <col min="11790" max="11790" width="2.6640625" style="1" customWidth="1"/>
    <col min="11791" max="11810" width="0" style="1" hidden="1" customWidth="1"/>
    <col min="11811" max="11811" width="13.44140625" style="1" customWidth="1"/>
    <col min="11812" max="11812" width="15.44140625" style="1" customWidth="1"/>
    <col min="11813" max="12032" width="11.44140625" style="1"/>
    <col min="12033" max="12033" width="13.5546875" style="1" customWidth="1"/>
    <col min="12034" max="12034" width="6.6640625" style="1" customWidth="1"/>
    <col min="12035" max="12035" width="49.88671875" style="1" customWidth="1"/>
    <col min="12036" max="12036" width="21.88671875" style="1" customWidth="1"/>
    <col min="12037" max="12037" width="18.5546875" style="1" customWidth="1"/>
    <col min="12038" max="12038" width="21.33203125" style="1" customWidth="1"/>
    <col min="12039" max="12041" width="0" style="1" hidden="1" customWidth="1"/>
    <col min="12042" max="12042" width="20" style="1" customWidth="1"/>
    <col min="12043" max="12044" width="0" style="1" hidden="1" customWidth="1"/>
    <col min="12045" max="12045" width="23.5546875" style="1" customWidth="1"/>
    <col min="12046" max="12046" width="2.6640625" style="1" customWidth="1"/>
    <col min="12047" max="12066" width="0" style="1" hidden="1" customWidth="1"/>
    <col min="12067" max="12067" width="13.44140625" style="1" customWidth="1"/>
    <col min="12068" max="12068" width="15.44140625" style="1" customWidth="1"/>
    <col min="12069" max="12288" width="11.44140625" style="1"/>
    <col min="12289" max="12289" width="13.5546875" style="1" customWidth="1"/>
    <col min="12290" max="12290" width="6.6640625" style="1" customWidth="1"/>
    <col min="12291" max="12291" width="49.88671875" style="1" customWidth="1"/>
    <col min="12292" max="12292" width="21.88671875" style="1" customWidth="1"/>
    <col min="12293" max="12293" width="18.5546875" style="1" customWidth="1"/>
    <col min="12294" max="12294" width="21.33203125" style="1" customWidth="1"/>
    <col min="12295" max="12297" width="0" style="1" hidden="1" customWidth="1"/>
    <col min="12298" max="12298" width="20" style="1" customWidth="1"/>
    <col min="12299" max="12300" width="0" style="1" hidden="1" customWidth="1"/>
    <col min="12301" max="12301" width="23.5546875" style="1" customWidth="1"/>
    <col min="12302" max="12302" width="2.6640625" style="1" customWidth="1"/>
    <col min="12303" max="12322" width="0" style="1" hidden="1" customWidth="1"/>
    <col min="12323" max="12323" width="13.44140625" style="1" customWidth="1"/>
    <col min="12324" max="12324" width="15.44140625" style="1" customWidth="1"/>
    <col min="12325" max="12544" width="11.44140625" style="1"/>
    <col min="12545" max="12545" width="13.5546875" style="1" customWidth="1"/>
    <col min="12546" max="12546" width="6.6640625" style="1" customWidth="1"/>
    <col min="12547" max="12547" width="49.88671875" style="1" customWidth="1"/>
    <col min="12548" max="12548" width="21.88671875" style="1" customWidth="1"/>
    <col min="12549" max="12549" width="18.5546875" style="1" customWidth="1"/>
    <col min="12550" max="12550" width="21.33203125" style="1" customWidth="1"/>
    <col min="12551" max="12553" width="0" style="1" hidden="1" customWidth="1"/>
    <col min="12554" max="12554" width="20" style="1" customWidth="1"/>
    <col min="12555" max="12556" width="0" style="1" hidden="1" customWidth="1"/>
    <col min="12557" max="12557" width="23.5546875" style="1" customWidth="1"/>
    <col min="12558" max="12558" width="2.6640625" style="1" customWidth="1"/>
    <col min="12559" max="12578" width="0" style="1" hidden="1" customWidth="1"/>
    <col min="12579" max="12579" width="13.44140625" style="1" customWidth="1"/>
    <col min="12580" max="12580" width="15.44140625" style="1" customWidth="1"/>
    <col min="12581" max="12800" width="11.44140625" style="1"/>
    <col min="12801" max="12801" width="13.5546875" style="1" customWidth="1"/>
    <col min="12802" max="12802" width="6.6640625" style="1" customWidth="1"/>
    <col min="12803" max="12803" width="49.88671875" style="1" customWidth="1"/>
    <col min="12804" max="12804" width="21.88671875" style="1" customWidth="1"/>
    <col min="12805" max="12805" width="18.5546875" style="1" customWidth="1"/>
    <col min="12806" max="12806" width="21.33203125" style="1" customWidth="1"/>
    <col min="12807" max="12809" width="0" style="1" hidden="1" customWidth="1"/>
    <col min="12810" max="12810" width="20" style="1" customWidth="1"/>
    <col min="12811" max="12812" width="0" style="1" hidden="1" customWidth="1"/>
    <col min="12813" max="12813" width="23.5546875" style="1" customWidth="1"/>
    <col min="12814" max="12814" width="2.6640625" style="1" customWidth="1"/>
    <col min="12815" max="12834" width="0" style="1" hidden="1" customWidth="1"/>
    <col min="12835" max="12835" width="13.44140625" style="1" customWidth="1"/>
    <col min="12836" max="12836" width="15.44140625" style="1" customWidth="1"/>
    <col min="12837" max="13056" width="11.44140625" style="1"/>
    <col min="13057" max="13057" width="13.5546875" style="1" customWidth="1"/>
    <col min="13058" max="13058" width="6.6640625" style="1" customWidth="1"/>
    <col min="13059" max="13059" width="49.88671875" style="1" customWidth="1"/>
    <col min="13060" max="13060" width="21.88671875" style="1" customWidth="1"/>
    <col min="13061" max="13061" width="18.5546875" style="1" customWidth="1"/>
    <col min="13062" max="13062" width="21.33203125" style="1" customWidth="1"/>
    <col min="13063" max="13065" width="0" style="1" hidden="1" customWidth="1"/>
    <col min="13066" max="13066" width="20" style="1" customWidth="1"/>
    <col min="13067" max="13068" width="0" style="1" hidden="1" customWidth="1"/>
    <col min="13069" max="13069" width="23.5546875" style="1" customWidth="1"/>
    <col min="13070" max="13070" width="2.6640625" style="1" customWidth="1"/>
    <col min="13071" max="13090" width="0" style="1" hidden="1" customWidth="1"/>
    <col min="13091" max="13091" width="13.44140625" style="1" customWidth="1"/>
    <col min="13092" max="13092" width="15.44140625" style="1" customWidth="1"/>
    <col min="13093" max="13312" width="11.44140625" style="1"/>
    <col min="13313" max="13313" width="13.5546875" style="1" customWidth="1"/>
    <col min="13314" max="13314" width="6.6640625" style="1" customWidth="1"/>
    <col min="13315" max="13315" width="49.88671875" style="1" customWidth="1"/>
    <col min="13316" max="13316" width="21.88671875" style="1" customWidth="1"/>
    <col min="13317" max="13317" width="18.5546875" style="1" customWidth="1"/>
    <col min="13318" max="13318" width="21.33203125" style="1" customWidth="1"/>
    <col min="13319" max="13321" width="0" style="1" hidden="1" customWidth="1"/>
    <col min="13322" max="13322" width="20" style="1" customWidth="1"/>
    <col min="13323" max="13324" width="0" style="1" hidden="1" customWidth="1"/>
    <col min="13325" max="13325" width="23.5546875" style="1" customWidth="1"/>
    <col min="13326" max="13326" width="2.6640625" style="1" customWidth="1"/>
    <col min="13327" max="13346" width="0" style="1" hidden="1" customWidth="1"/>
    <col min="13347" max="13347" width="13.44140625" style="1" customWidth="1"/>
    <col min="13348" max="13348" width="15.44140625" style="1" customWidth="1"/>
    <col min="13349" max="13568" width="11.44140625" style="1"/>
    <col min="13569" max="13569" width="13.5546875" style="1" customWidth="1"/>
    <col min="13570" max="13570" width="6.6640625" style="1" customWidth="1"/>
    <col min="13571" max="13571" width="49.88671875" style="1" customWidth="1"/>
    <col min="13572" max="13572" width="21.88671875" style="1" customWidth="1"/>
    <col min="13573" max="13573" width="18.5546875" style="1" customWidth="1"/>
    <col min="13574" max="13574" width="21.33203125" style="1" customWidth="1"/>
    <col min="13575" max="13577" width="0" style="1" hidden="1" customWidth="1"/>
    <col min="13578" max="13578" width="20" style="1" customWidth="1"/>
    <col min="13579" max="13580" width="0" style="1" hidden="1" customWidth="1"/>
    <col min="13581" max="13581" width="23.5546875" style="1" customWidth="1"/>
    <col min="13582" max="13582" width="2.6640625" style="1" customWidth="1"/>
    <col min="13583" max="13602" width="0" style="1" hidden="1" customWidth="1"/>
    <col min="13603" max="13603" width="13.44140625" style="1" customWidth="1"/>
    <col min="13604" max="13604" width="15.44140625" style="1" customWidth="1"/>
    <col min="13605" max="13824" width="11.44140625" style="1"/>
    <col min="13825" max="13825" width="13.5546875" style="1" customWidth="1"/>
    <col min="13826" max="13826" width="6.6640625" style="1" customWidth="1"/>
    <col min="13827" max="13827" width="49.88671875" style="1" customWidth="1"/>
    <col min="13828" max="13828" width="21.88671875" style="1" customWidth="1"/>
    <col min="13829" max="13829" width="18.5546875" style="1" customWidth="1"/>
    <col min="13830" max="13830" width="21.33203125" style="1" customWidth="1"/>
    <col min="13831" max="13833" width="0" style="1" hidden="1" customWidth="1"/>
    <col min="13834" max="13834" width="20" style="1" customWidth="1"/>
    <col min="13835" max="13836" width="0" style="1" hidden="1" customWidth="1"/>
    <col min="13837" max="13837" width="23.5546875" style="1" customWidth="1"/>
    <col min="13838" max="13838" width="2.6640625" style="1" customWidth="1"/>
    <col min="13839" max="13858" width="0" style="1" hidden="1" customWidth="1"/>
    <col min="13859" max="13859" width="13.44140625" style="1" customWidth="1"/>
    <col min="13860" max="13860" width="15.44140625" style="1" customWidth="1"/>
    <col min="13861" max="14080" width="11.44140625" style="1"/>
    <col min="14081" max="14081" width="13.5546875" style="1" customWidth="1"/>
    <col min="14082" max="14082" width="6.6640625" style="1" customWidth="1"/>
    <col min="14083" max="14083" width="49.88671875" style="1" customWidth="1"/>
    <col min="14084" max="14084" width="21.88671875" style="1" customWidth="1"/>
    <col min="14085" max="14085" width="18.5546875" style="1" customWidth="1"/>
    <col min="14086" max="14086" width="21.33203125" style="1" customWidth="1"/>
    <col min="14087" max="14089" width="0" style="1" hidden="1" customWidth="1"/>
    <col min="14090" max="14090" width="20" style="1" customWidth="1"/>
    <col min="14091" max="14092" width="0" style="1" hidden="1" customWidth="1"/>
    <col min="14093" max="14093" width="23.5546875" style="1" customWidth="1"/>
    <col min="14094" max="14094" width="2.6640625" style="1" customWidth="1"/>
    <col min="14095" max="14114" width="0" style="1" hidden="1" customWidth="1"/>
    <col min="14115" max="14115" width="13.44140625" style="1" customWidth="1"/>
    <col min="14116" max="14116" width="15.44140625" style="1" customWidth="1"/>
    <col min="14117" max="14336" width="11.44140625" style="1"/>
    <col min="14337" max="14337" width="13.5546875" style="1" customWidth="1"/>
    <col min="14338" max="14338" width="6.6640625" style="1" customWidth="1"/>
    <col min="14339" max="14339" width="49.88671875" style="1" customWidth="1"/>
    <col min="14340" max="14340" width="21.88671875" style="1" customWidth="1"/>
    <col min="14341" max="14341" width="18.5546875" style="1" customWidth="1"/>
    <col min="14342" max="14342" width="21.33203125" style="1" customWidth="1"/>
    <col min="14343" max="14345" width="0" style="1" hidden="1" customWidth="1"/>
    <col min="14346" max="14346" width="20" style="1" customWidth="1"/>
    <col min="14347" max="14348" width="0" style="1" hidden="1" customWidth="1"/>
    <col min="14349" max="14349" width="23.5546875" style="1" customWidth="1"/>
    <col min="14350" max="14350" width="2.6640625" style="1" customWidth="1"/>
    <col min="14351" max="14370" width="0" style="1" hidden="1" customWidth="1"/>
    <col min="14371" max="14371" width="13.44140625" style="1" customWidth="1"/>
    <col min="14372" max="14372" width="15.44140625" style="1" customWidth="1"/>
    <col min="14373" max="14592" width="11.44140625" style="1"/>
    <col min="14593" max="14593" width="13.5546875" style="1" customWidth="1"/>
    <col min="14594" max="14594" width="6.6640625" style="1" customWidth="1"/>
    <col min="14595" max="14595" width="49.88671875" style="1" customWidth="1"/>
    <col min="14596" max="14596" width="21.88671875" style="1" customWidth="1"/>
    <col min="14597" max="14597" width="18.5546875" style="1" customWidth="1"/>
    <col min="14598" max="14598" width="21.33203125" style="1" customWidth="1"/>
    <col min="14599" max="14601" width="0" style="1" hidden="1" customWidth="1"/>
    <col min="14602" max="14602" width="20" style="1" customWidth="1"/>
    <col min="14603" max="14604" width="0" style="1" hidden="1" customWidth="1"/>
    <col min="14605" max="14605" width="23.5546875" style="1" customWidth="1"/>
    <col min="14606" max="14606" width="2.6640625" style="1" customWidth="1"/>
    <col min="14607" max="14626" width="0" style="1" hidden="1" customWidth="1"/>
    <col min="14627" max="14627" width="13.44140625" style="1" customWidth="1"/>
    <col min="14628" max="14628" width="15.44140625" style="1" customWidth="1"/>
    <col min="14629" max="14848" width="11.44140625" style="1"/>
    <col min="14849" max="14849" width="13.5546875" style="1" customWidth="1"/>
    <col min="14850" max="14850" width="6.6640625" style="1" customWidth="1"/>
    <col min="14851" max="14851" width="49.88671875" style="1" customWidth="1"/>
    <col min="14852" max="14852" width="21.88671875" style="1" customWidth="1"/>
    <col min="14853" max="14853" width="18.5546875" style="1" customWidth="1"/>
    <col min="14854" max="14854" width="21.33203125" style="1" customWidth="1"/>
    <col min="14855" max="14857" width="0" style="1" hidden="1" customWidth="1"/>
    <col min="14858" max="14858" width="20" style="1" customWidth="1"/>
    <col min="14859" max="14860" width="0" style="1" hidden="1" customWidth="1"/>
    <col min="14861" max="14861" width="23.5546875" style="1" customWidth="1"/>
    <col min="14862" max="14862" width="2.6640625" style="1" customWidth="1"/>
    <col min="14863" max="14882" width="0" style="1" hidden="1" customWidth="1"/>
    <col min="14883" max="14883" width="13.44140625" style="1" customWidth="1"/>
    <col min="14884" max="14884" width="15.44140625" style="1" customWidth="1"/>
    <col min="14885" max="15104" width="11.44140625" style="1"/>
    <col min="15105" max="15105" width="13.5546875" style="1" customWidth="1"/>
    <col min="15106" max="15106" width="6.6640625" style="1" customWidth="1"/>
    <col min="15107" max="15107" width="49.88671875" style="1" customWidth="1"/>
    <col min="15108" max="15108" width="21.88671875" style="1" customWidth="1"/>
    <col min="15109" max="15109" width="18.5546875" style="1" customWidth="1"/>
    <col min="15110" max="15110" width="21.33203125" style="1" customWidth="1"/>
    <col min="15111" max="15113" width="0" style="1" hidden="1" customWidth="1"/>
    <col min="15114" max="15114" width="20" style="1" customWidth="1"/>
    <col min="15115" max="15116" width="0" style="1" hidden="1" customWidth="1"/>
    <col min="15117" max="15117" width="23.5546875" style="1" customWidth="1"/>
    <col min="15118" max="15118" width="2.6640625" style="1" customWidth="1"/>
    <col min="15119" max="15138" width="0" style="1" hidden="1" customWidth="1"/>
    <col min="15139" max="15139" width="13.44140625" style="1" customWidth="1"/>
    <col min="15140" max="15140" width="15.44140625" style="1" customWidth="1"/>
    <col min="15141" max="15360" width="11.44140625" style="1"/>
    <col min="15361" max="15361" width="13.5546875" style="1" customWidth="1"/>
    <col min="15362" max="15362" width="6.6640625" style="1" customWidth="1"/>
    <col min="15363" max="15363" width="49.88671875" style="1" customWidth="1"/>
    <col min="15364" max="15364" width="21.88671875" style="1" customWidth="1"/>
    <col min="15365" max="15365" width="18.5546875" style="1" customWidth="1"/>
    <col min="15366" max="15366" width="21.33203125" style="1" customWidth="1"/>
    <col min="15367" max="15369" width="0" style="1" hidden="1" customWidth="1"/>
    <col min="15370" max="15370" width="20" style="1" customWidth="1"/>
    <col min="15371" max="15372" width="0" style="1" hidden="1" customWidth="1"/>
    <col min="15373" max="15373" width="23.5546875" style="1" customWidth="1"/>
    <col min="15374" max="15374" width="2.6640625" style="1" customWidth="1"/>
    <col min="15375" max="15394" width="0" style="1" hidden="1" customWidth="1"/>
    <col min="15395" max="15395" width="13.44140625" style="1" customWidth="1"/>
    <col min="15396" max="15396" width="15.44140625" style="1" customWidth="1"/>
    <col min="15397" max="15616" width="11.44140625" style="1"/>
    <col min="15617" max="15617" width="13.5546875" style="1" customWidth="1"/>
    <col min="15618" max="15618" width="6.6640625" style="1" customWidth="1"/>
    <col min="15619" max="15619" width="49.88671875" style="1" customWidth="1"/>
    <col min="15620" max="15620" width="21.88671875" style="1" customWidth="1"/>
    <col min="15621" max="15621" width="18.5546875" style="1" customWidth="1"/>
    <col min="15622" max="15622" width="21.33203125" style="1" customWidth="1"/>
    <col min="15623" max="15625" width="0" style="1" hidden="1" customWidth="1"/>
    <col min="15626" max="15626" width="20" style="1" customWidth="1"/>
    <col min="15627" max="15628" width="0" style="1" hidden="1" customWidth="1"/>
    <col min="15629" max="15629" width="23.5546875" style="1" customWidth="1"/>
    <col min="15630" max="15630" width="2.6640625" style="1" customWidth="1"/>
    <col min="15631" max="15650" width="0" style="1" hidden="1" customWidth="1"/>
    <col min="15651" max="15651" width="13.44140625" style="1" customWidth="1"/>
    <col min="15652" max="15652" width="15.44140625" style="1" customWidth="1"/>
    <col min="15653" max="15872" width="11.44140625" style="1"/>
    <col min="15873" max="15873" width="13.5546875" style="1" customWidth="1"/>
    <col min="15874" max="15874" width="6.6640625" style="1" customWidth="1"/>
    <col min="15875" max="15875" width="49.88671875" style="1" customWidth="1"/>
    <col min="15876" max="15876" width="21.88671875" style="1" customWidth="1"/>
    <col min="15877" max="15877" width="18.5546875" style="1" customWidth="1"/>
    <col min="15878" max="15878" width="21.33203125" style="1" customWidth="1"/>
    <col min="15879" max="15881" width="0" style="1" hidden="1" customWidth="1"/>
    <col min="15882" max="15882" width="20" style="1" customWidth="1"/>
    <col min="15883" max="15884" width="0" style="1" hidden="1" customWidth="1"/>
    <col min="15885" max="15885" width="23.5546875" style="1" customWidth="1"/>
    <col min="15886" max="15886" width="2.6640625" style="1" customWidth="1"/>
    <col min="15887" max="15906" width="0" style="1" hidden="1" customWidth="1"/>
    <col min="15907" max="15907" width="13.44140625" style="1" customWidth="1"/>
    <col min="15908" max="15908" width="15.44140625" style="1" customWidth="1"/>
    <col min="15909" max="16128" width="11.44140625" style="1"/>
    <col min="16129" max="16129" width="13.5546875" style="1" customWidth="1"/>
    <col min="16130" max="16130" width="6.6640625" style="1" customWidth="1"/>
    <col min="16131" max="16131" width="49.88671875" style="1" customWidth="1"/>
    <col min="16132" max="16132" width="21.88671875" style="1" customWidth="1"/>
    <col min="16133" max="16133" width="18.5546875" style="1" customWidth="1"/>
    <col min="16134" max="16134" width="21.33203125" style="1" customWidth="1"/>
    <col min="16135" max="16137" width="0" style="1" hidden="1" customWidth="1"/>
    <col min="16138" max="16138" width="20" style="1" customWidth="1"/>
    <col min="16139" max="16140" width="0" style="1" hidden="1" customWidth="1"/>
    <col min="16141" max="16141" width="23.5546875" style="1" customWidth="1"/>
    <col min="16142" max="16142" width="2.6640625" style="1" customWidth="1"/>
    <col min="16143" max="16162" width="0" style="1" hidden="1" customWidth="1"/>
    <col min="16163" max="16163" width="13.44140625" style="1" customWidth="1"/>
    <col min="16164" max="16164" width="15.44140625" style="1" customWidth="1"/>
    <col min="16165" max="16384" width="11.44140625" style="1"/>
  </cols>
  <sheetData>
    <row r="1" spans="1:15" ht="15" thickBot="1" x14ac:dyDescent="0.35"/>
    <row r="2" spans="1:15" x14ac:dyDescent="0.3">
      <c r="A2" s="151"/>
      <c r="B2" s="110"/>
      <c r="C2" s="110"/>
      <c r="D2" s="110"/>
      <c r="E2" s="160"/>
      <c r="F2" s="112"/>
      <c r="G2" s="112"/>
      <c r="H2" s="112"/>
      <c r="I2" s="112"/>
      <c r="J2" s="112"/>
      <c r="K2" s="112"/>
      <c r="L2" s="112"/>
      <c r="M2" s="113"/>
    </row>
    <row r="3" spans="1:15" x14ac:dyDescent="0.3">
      <c r="A3" s="3636" t="s">
        <v>1</v>
      </c>
      <c r="B3" s="3637"/>
      <c r="C3" s="3637"/>
      <c r="D3" s="3637"/>
      <c r="E3" s="3637"/>
      <c r="F3" s="3637"/>
      <c r="G3" s="3637"/>
      <c r="H3" s="3637"/>
      <c r="I3" s="3637"/>
      <c r="J3" s="3637"/>
      <c r="K3" s="3637"/>
      <c r="L3" s="3637"/>
      <c r="M3" s="3638"/>
    </row>
    <row r="4" spans="1:15" x14ac:dyDescent="0.3">
      <c r="A4" s="3636" t="s">
        <v>173</v>
      </c>
      <c r="B4" s="3637"/>
      <c r="C4" s="3637"/>
      <c r="D4" s="3637"/>
      <c r="E4" s="3637"/>
      <c r="F4" s="3637"/>
      <c r="G4" s="3637"/>
      <c r="H4" s="3637"/>
      <c r="I4" s="3637"/>
      <c r="J4" s="3637"/>
      <c r="K4" s="3637"/>
      <c r="L4" s="3637"/>
      <c r="M4" s="3638"/>
    </row>
    <row r="5" spans="1:15" ht="6" customHeight="1" x14ac:dyDescent="0.3">
      <c r="A5" s="2"/>
      <c r="M5" s="5"/>
    </row>
    <row r="6" spans="1:15" x14ac:dyDescent="0.3">
      <c r="A6" s="6" t="s">
        <v>0</v>
      </c>
      <c r="M6" s="5"/>
    </row>
    <row r="7" spans="1:15" ht="3" customHeight="1" x14ac:dyDescent="0.3">
      <c r="A7" s="2"/>
      <c r="M7" s="7"/>
    </row>
    <row r="8" spans="1:15" x14ac:dyDescent="0.3">
      <c r="A8" s="2" t="s">
        <v>3</v>
      </c>
      <c r="C8" s="1" t="s">
        <v>4</v>
      </c>
      <c r="F8" s="3" t="s">
        <v>97</v>
      </c>
      <c r="J8" s="3" t="s">
        <v>190</v>
      </c>
      <c r="K8" s="1"/>
      <c r="M8" s="5" t="s">
        <v>209</v>
      </c>
    </row>
    <row r="9" spans="1:15" ht="6" customHeight="1" thickBot="1" x14ac:dyDescent="0.35">
      <c r="A9" s="46"/>
      <c r="B9" s="47"/>
      <c r="C9" s="47"/>
      <c r="D9" s="47"/>
      <c r="E9" s="161"/>
      <c r="F9" s="48"/>
      <c r="G9" s="48"/>
      <c r="H9" s="48"/>
      <c r="I9" s="48"/>
      <c r="J9" s="48"/>
      <c r="K9" s="48"/>
      <c r="L9" s="48"/>
      <c r="M9" s="50"/>
    </row>
    <row r="10" spans="1:15" ht="15" thickBot="1" x14ac:dyDescent="0.35">
      <c r="A10" s="3776"/>
      <c r="B10" s="3777"/>
      <c r="C10" s="3777"/>
      <c r="D10" s="3777"/>
      <c r="E10" s="3777"/>
      <c r="F10" s="3777"/>
      <c r="G10" s="3777"/>
      <c r="H10" s="3777"/>
      <c r="I10" s="3777"/>
      <c r="J10" s="3777"/>
      <c r="K10" s="3777"/>
      <c r="L10" s="3777"/>
      <c r="M10" s="3778"/>
    </row>
    <row r="11" spans="1:15" ht="65.25" customHeight="1" thickBot="1" x14ac:dyDescent="0.35">
      <c r="A11" s="162" t="s">
        <v>174</v>
      </c>
      <c r="B11" s="163"/>
      <c r="C11" s="163" t="s">
        <v>175</v>
      </c>
      <c r="D11" s="164" t="s">
        <v>176</v>
      </c>
      <c r="E11" s="165" t="s">
        <v>177</v>
      </c>
      <c r="F11" s="164" t="s">
        <v>178</v>
      </c>
      <c r="G11" s="164"/>
      <c r="H11" s="164"/>
      <c r="I11" s="164"/>
      <c r="J11" s="164" t="s">
        <v>179</v>
      </c>
      <c r="K11" s="164" t="s">
        <v>180</v>
      </c>
      <c r="L11" s="164" t="s">
        <v>181</v>
      </c>
      <c r="M11" s="166" t="s">
        <v>182</v>
      </c>
    </row>
    <row r="12" spans="1:15" ht="16.2" thickBot="1" x14ac:dyDescent="0.35">
      <c r="A12" s="15" t="s">
        <v>12</v>
      </c>
      <c r="B12" s="16"/>
      <c r="C12" s="17" t="s">
        <v>13</v>
      </c>
      <c r="D12" s="167">
        <f>+D13+D18</f>
        <v>296737873.88999999</v>
      </c>
      <c r="E12" s="168">
        <f>+E13+E18</f>
        <v>0</v>
      </c>
      <c r="F12" s="167">
        <f>+F15+F18</f>
        <v>296737873.88999999</v>
      </c>
      <c r="G12" s="169"/>
      <c r="H12" s="169"/>
      <c r="I12" s="169"/>
      <c r="J12" s="167">
        <f>+J13+J18</f>
        <v>0</v>
      </c>
      <c r="K12" s="167" t="e">
        <f>+K13+K18+#REF!</f>
        <v>#REF!</v>
      </c>
      <c r="L12" s="167" t="e">
        <f>+L13+L18+#REF!</f>
        <v>#REF!</v>
      </c>
      <c r="M12" s="170">
        <f>+M13+M18</f>
        <v>0</v>
      </c>
      <c r="O12" s="171">
        <f>+M12/F12</f>
        <v>0</v>
      </c>
    </row>
    <row r="13" spans="1:15" ht="15.6" x14ac:dyDescent="0.3">
      <c r="A13" s="56">
        <v>1</v>
      </c>
      <c r="B13" s="172"/>
      <c r="C13" s="172" t="s">
        <v>14</v>
      </c>
      <c r="D13" s="60">
        <f>+D14</f>
        <v>292916522</v>
      </c>
      <c r="E13" s="59">
        <f>+E14</f>
        <v>0</v>
      </c>
      <c r="F13" s="60">
        <f>+D13-E13</f>
        <v>292916522</v>
      </c>
      <c r="G13" s="58"/>
      <c r="H13" s="60"/>
      <c r="I13" s="60"/>
      <c r="J13" s="59">
        <f>+J14</f>
        <v>0</v>
      </c>
      <c r="K13" s="59"/>
      <c r="L13" s="59"/>
      <c r="M13" s="173">
        <f>+M14</f>
        <v>0</v>
      </c>
      <c r="O13" s="171">
        <f t="shared" ref="O13:O24" si="0">+M13/F13</f>
        <v>0</v>
      </c>
    </row>
    <row r="14" spans="1:15" ht="15.6" x14ac:dyDescent="0.3">
      <c r="A14" s="27">
        <v>10</v>
      </c>
      <c r="B14" s="174"/>
      <c r="C14" s="174" t="s">
        <v>14</v>
      </c>
      <c r="D14" s="29">
        <f>+D15</f>
        <v>292916522</v>
      </c>
      <c r="E14" s="30">
        <f>+E15</f>
        <v>0</v>
      </c>
      <c r="F14" s="29">
        <f>+D14-E14</f>
        <v>292916522</v>
      </c>
      <c r="G14" s="175"/>
      <c r="H14" s="29"/>
      <c r="I14" s="29"/>
      <c r="J14" s="30">
        <f>+J15</f>
        <v>0</v>
      </c>
      <c r="K14" s="30"/>
      <c r="L14" s="30"/>
      <c r="M14" s="176">
        <f>+M15</f>
        <v>0</v>
      </c>
      <c r="O14" s="171">
        <f t="shared" si="0"/>
        <v>0</v>
      </c>
    </row>
    <row r="15" spans="1:15" ht="15.6" x14ac:dyDescent="0.3">
      <c r="A15" s="27">
        <v>102</v>
      </c>
      <c r="B15" s="174"/>
      <c r="C15" s="174" t="s">
        <v>31</v>
      </c>
      <c r="D15" s="29">
        <f>+D16+D17</f>
        <v>292916522</v>
      </c>
      <c r="E15" s="30">
        <f>+E16+E17</f>
        <v>0</v>
      </c>
      <c r="F15" s="29">
        <f t="shared" ref="F15:F36" si="1">+D15-E15</f>
        <v>292916522</v>
      </c>
      <c r="G15" s="175"/>
      <c r="H15" s="29"/>
      <c r="I15" s="29"/>
      <c r="J15" s="30">
        <f>+J16+J17</f>
        <v>0</v>
      </c>
      <c r="K15" s="30"/>
      <c r="L15" s="30"/>
      <c r="M15" s="176">
        <f>+M16+M17</f>
        <v>0</v>
      </c>
      <c r="O15" s="171">
        <f t="shared" si="0"/>
        <v>0</v>
      </c>
    </row>
    <row r="16" spans="1:15" ht="15.6" x14ac:dyDescent="0.3">
      <c r="A16" s="27">
        <v>10212</v>
      </c>
      <c r="B16" s="28">
        <v>20</v>
      </c>
      <c r="C16" s="28" t="s">
        <v>32</v>
      </c>
      <c r="D16" s="30">
        <v>290000000</v>
      </c>
      <c r="E16" s="30">
        <v>0</v>
      </c>
      <c r="F16" s="29">
        <f t="shared" si="1"/>
        <v>290000000</v>
      </c>
      <c r="G16" s="175"/>
      <c r="H16" s="29"/>
      <c r="I16" s="29"/>
      <c r="J16" s="30">
        <v>0</v>
      </c>
      <c r="K16" s="30" t="e">
        <f>+K22+#REF!+#REF!</f>
        <v>#REF!</v>
      </c>
      <c r="L16" s="30" t="e">
        <f>+L22+#REF!+#REF!</f>
        <v>#REF!</v>
      </c>
      <c r="M16" s="176">
        <v>0</v>
      </c>
      <c r="O16" s="171">
        <f t="shared" si="0"/>
        <v>0</v>
      </c>
    </row>
    <row r="17" spans="1:35" ht="15.6" x14ac:dyDescent="0.3">
      <c r="A17" s="27">
        <v>10214</v>
      </c>
      <c r="B17" s="28">
        <v>20</v>
      </c>
      <c r="C17" s="28" t="s">
        <v>33</v>
      </c>
      <c r="D17" s="30">
        <v>2916522</v>
      </c>
      <c r="E17" s="30">
        <v>0</v>
      </c>
      <c r="F17" s="30">
        <f>+D17-E17</f>
        <v>2916522</v>
      </c>
      <c r="G17" s="30"/>
      <c r="H17" s="30"/>
      <c r="I17" s="30"/>
      <c r="J17" s="30">
        <v>0</v>
      </c>
      <c r="K17" s="30" t="e">
        <f>+#REF!+#REF!+#REF!</f>
        <v>#REF!</v>
      </c>
      <c r="L17" s="30" t="e">
        <f>+#REF!+#REF!+#REF!</f>
        <v>#REF!</v>
      </c>
      <c r="M17" s="176">
        <v>0</v>
      </c>
      <c r="O17" s="171">
        <f t="shared" si="0"/>
        <v>0</v>
      </c>
      <c r="AI17" s="145"/>
    </row>
    <row r="18" spans="1:35" ht="15.6" x14ac:dyDescent="0.3">
      <c r="A18" s="27">
        <v>2</v>
      </c>
      <c r="B18" s="174"/>
      <c r="C18" s="174" t="s">
        <v>45</v>
      </c>
      <c r="D18" s="29">
        <f>+D19</f>
        <v>3821351.89</v>
      </c>
      <c r="E18" s="30">
        <f>+E19</f>
        <v>0</v>
      </c>
      <c r="F18" s="29">
        <f t="shared" si="1"/>
        <v>3821351.89</v>
      </c>
      <c r="G18" s="175"/>
      <c r="H18" s="29"/>
      <c r="I18" s="29"/>
      <c r="J18" s="30">
        <f>+J19</f>
        <v>0</v>
      </c>
      <c r="K18" s="30"/>
      <c r="L18" s="30"/>
      <c r="M18" s="176">
        <f>+M19</f>
        <v>0</v>
      </c>
      <c r="O18" s="171">
        <f t="shared" si="0"/>
        <v>0</v>
      </c>
    </row>
    <row r="19" spans="1:35" ht="15.6" x14ac:dyDescent="0.3">
      <c r="A19" s="27">
        <v>20</v>
      </c>
      <c r="B19" s="174"/>
      <c r="C19" s="174" t="s">
        <v>45</v>
      </c>
      <c r="D19" s="29">
        <f>+D20</f>
        <v>3821351.89</v>
      </c>
      <c r="E19" s="30">
        <f>+E20</f>
        <v>0</v>
      </c>
      <c r="F19" s="29">
        <f t="shared" si="1"/>
        <v>3821351.89</v>
      </c>
      <c r="G19" s="175"/>
      <c r="H19" s="29"/>
      <c r="I19" s="29"/>
      <c r="J19" s="30">
        <f>+J20</f>
        <v>0</v>
      </c>
      <c r="K19" s="30"/>
      <c r="L19" s="30"/>
      <c r="M19" s="176">
        <f>+M20</f>
        <v>0</v>
      </c>
      <c r="O19" s="171">
        <f t="shared" si="0"/>
        <v>0</v>
      </c>
    </row>
    <row r="20" spans="1:35" ht="15.6" x14ac:dyDescent="0.3">
      <c r="A20" s="27">
        <v>204</v>
      </c>
      <c r="B20" s="174"/>
      <c r="C20" s="174" t="s">
        <v>46</v>
      </c>
      <c r="D20" s="29">
        <f>+D21+D23</f>
        <v>3821351.89</v>
      </c>
      <c r="E20" s="30">
        <f>+E21+E23</f>
        <v>0</v>
      </c>
      <c r="F20" s="29">
        <f>+D20-E20</f>
        <v>3821351.89</v>
      </c>
      <c r="G20" s="175"/>
      <c r="H20" s="29"/>
      <c r="I20" s="29"/>
      <c r="J20" s="30">
        <f>+J21+J23</f>
        <v>0</v>
      </c>
      <c r="K20" s="30" t="e">
        <f>+K21+#REF!+K23+#REF!+#REF!</f>
        <v>#REF!</v>
      </c>
      <c r="L20" s="30" t="e">
        <f>+L21+#REF!+L23+#REF!+#REF!</f>
        <v>#REF!</v>
      </c>
      <c r="M20" s="176">
        <f>+M21+M23</f>
        <v>0</v>
      </c>
      <c r="O20" s="171">
        <f t="shared" si="0"/>
        <v>0</v>
      </c>
    </row>
    <row r="21" spans="1:35" ht="15.6" x14ac:dyDescent="0.3">
      <c r="A21" s="27">
        <v>2046</v>
      </c>
      <c r="B21" s="174"/>
      <c r="C21" s="174" t="s">
        <v>55</v>
      </c>
      <c r="D21" s="29">
        <f>+D22</f>
        <v>2322702.89</v>
      </c>
      <c r="E21" s="30">
        <f>+E22</f>
        <v>0</v>
      </c>
      <c r="F21" s="29">
        <f t="shared" si="1"/>
        <v>2322702.89</v>
      </c>
      <c r="G21" s="175"/>
      <c r="H21" s="29"/>
      <c r="I21" s="29"/>
      <c r="J21" s="30">
        <f>+J22</f>
        <v>0</v>
      </c>
      <c r="K21" s="30"/>
      <c r="L21" s="30"/>
      <c r="M21" s="176">
        <f>+M22</f>
        <v>0</v>
      </c>
      <c r="O21" s="171"/>
    </row>
    <row r="22" spans="1:35" ht="15.6" x14ac:dyDescent="0.3">
      <c r="A22" s="27">
        <v>20465</v>
      </c>
      <c r="B22" s="28">
        <v>20</v>
      </c>
      <c r="C22" s="28" t="s">
        <v>57</v>
      </c>
      <c r="D22" s="29">
        <v>2322702.89</v>
      </c>
      <c r="E22" s="30">
        <v>0</v>
      </c>
      <c r="F22" s="29">
        <f t="shared" si="1"/>
        <v>2322702.89</v>
      </c>
      <c r="G22" s="175"/>
      <c r="H22" s="29"/>
      <c r="I22" s="29"/>
      <c r="J22" s="29">
        <v>0</v>
      </c>
      <c r="K22" s="29"/>
      <c r="L22" s="29"/>
      <c r="M22" s="31">
        <v>0</v>
      </c>
      <c r="O22" s="171"/>
    </row>
    <row r="23" spans="1:35" ht="15.6" x14ac:dyDescent="0.3">
      <c r="A23" s="27">
        <v>2048</v>
      </c>
      <c r="B23" s="174"/>
      <c r="C23" s="174" t="s">
        <v>60</v>
      </c>
      <c r="D23" s="29">
        <f>+D24</f>
        <v>1498649</v>
      </c>
      <c r="E23" s="30">
        <f>+E24</f>
        <v>0</v>
      </c>
      <c r="F23" s="29">
        <f t="shared" si="1"/>
        <v>1498649</v>
      </c>
      <c r="G23" s="175"/>
      <c r="H23" s="29"/>
      <c r="I23" s="29"/>
      <c r="J23" s="30">
        <f>+J24</f>
        <v>0</v>
      </c>
      <c r="K23" s="30">
        <v>0</v>
      </c>
      <c r="L23" s="30">
        <v>0</v>
      </c>
      <c r="M23" s="176">
        <f>+M24</f>
        <v>0</v>
      </c>
      <c r="O23" s="171">
        <f t="shared" si="0"/>
        <v>0</v>
      </c>
    </row>
    <row r="24" spans="1:35" ht="16.2" thickBot="1" x14ac:dyDescent="0.35">
      <c r="A24" s="74">
        <v>20486</v>
      </c>
      <c r="B24" s="75">
        <v>20</v>
      </c>
      <c r="C24" s="75" t="s">
        <v>183</v>
      </c>
      <c r="D24" s="76">
        <v>1498649</v>
      </c>
      <c r="E24" s="177">
        <v>0</v>
      </c>
      <c r="F24" s="76">
        <f t="shared" si="1"/>
        <v>1498649</v>
      </c>
      <c r="G24" s="178"/>
      <c r="H24" s="178"/>
      <c r="I24" s="178"/>
      <c r="J24" s="177">
        <v>0</v>
      </c>
      <c r="K24" s="177"/>
      <c r="L24" s="177"/>
      <c r="M24" s="179">
        <v>0</v>
      </c>
      <c r="O24" s="171">
        <f t="shared" si="0"/>
        <v>0</v>
      </c>
    </row>
    <row r="25" spans="1:35" ht="16.2" thickBot="1" x14ac:dyDescent="0.35">
      <c r="A25" s="180" t="s">
        <v>71</v>
      </c>
      <c r="B25" s="80"/>
      <c r="C25" s="143" t="s">
        <v>72</v>
      </c>
      <c r="D25" s="181">
        <f>+D26+D32+D48+D51</f>
        <v>412900058467.84998</v>
      </c>
      <c r="E25" s="181">
        <f>+E26+E32+E48+E51</f>
        <v>0</v>
      </c>
      <c r="F25" s="181">
        <f t="shared" si="1"/>
        <v>412900058467.84998</v>
      </c>
      <c r="G25" s="181"/>
      <c r="H25" s="181"/>
      <c r="I25" s="81"/>
      <c r="J25" s="181">
        <f>+J26+J32+J48+J51</f>
        <v>410401742</v>
      </c>
      <c r="K25" s="182" t="e">
        <f>+K26+K48+K51+#REF!</f>
        <v>#REF!</v>
      </c>
      <c r="L25" s="182" t="e">
        <f>+L26+L48+L51+#REF!</f>
        <v>#REF!</v>
      </c>
      <c r="M25" s="183">
        <f>+M26+M32+M48+M51</f>
        <v>410401742</v>
      </c>
      <c r="O25" s="171">
        <f>+M25/F25</f>
        <v>9.9394934339045501E-4</v>
      </c>
    </row>
    <row r="26" spans="1:35" ht="34.5" customHeight="1" x14ac:dyDescent="0.3">
      <c r="A26" s="22">
        <v>2401</v>
      </c>
      <c r="B26" s="23"/>
      <c r="C26" s="84" t="s">
        <v>149</v>
      </c>
      <c r="D26" s="184">
        <f>+D27</f>
        <v>396585907049.76001</v>
      </c>
      <c r="E26" s="25">
        <f>+E27</f>
        <v>0</v>
      </c>
      <c r="F26" s="24">
        <f t="shared" si="1"/>
        <v>396585907049.76001</v>
      </c>
      <c r="G26" s="184"/>
      <c r="H26" s="184"/>
      <c r="I26" s="24"/>
      <c r="J26" s="25">
        <f>+J27</f>
        <v>0</v>
      </c>
      <c r="K26" s="25">
        <v>0</v>
      </c>
      <c r="L26" s="25">
        <v>0</v>
      </c>
      <c r="M26" s="185">
        <f>+M27</f>
        <v>0</v>
      </c>
      <c r="O26" s="171">
        <f>+M26/F26</f>
        <v>0</v>
      </c>
    </row>
    <row r="27" spans="1:35" ht="15" customHeight="1" x14ac:dyDescent="0.3">
      <c r="A27" s="27">
        <v>2401600</v>
      </c>
      <c r="B27" s="28"/>
      <c r="C27" s="33" t="s">
        <v>73</v>
      </c>
      <c r="D27" s="175">
        <f>SUM(D28:D31)</f>
        <v>396585907049.76001</v>
      </c>
      <c r="E27" s="30">
        <f>SUM(E28:E31)</f>
        <v>0</v>
      </c>
      <c r="F27" s="29">
        <f t="shared" si="1"/>
        <v>396585907049.76001</v>
      </c>
      <c r="G27" s="175"/>
      <c r="H27" s="175"/>
      <c r="I27" s="29"/>
      <c r="J27" s="30">
        <f>SUM(J28:J31)</f>
        <v>0</v>
      </c>
      <c r="K27" s="30">
        <f>SUM(K28:K30)</f>
        <v>0</v>
      </c>
      <c r="L27" s="30">
        <f>SUM(L28:L30)</f>
        <v>0</v>
      </c>
      <c r="M27" s="176">
        <f>SUM(M28:M31)</f>
        <v>0</v>
      </c>
      <c r="O27" s="171">
        <f>+M27/F27</f>
        <v>0</v>
      </c>
    </row>
    <row r="28" spans="1:35" ht="45" customHeight="1" x14ac:dyDescent="0.3">
      <c r="A28" s="27">
        <v>240106003</v>
      </c>
      <c r="B28" s="28">
        <v>11</v>
      </c>
      <c r="C28" s="33" t="s">
        <v>81</v>
      </c>
      <c r="D28" s="175">
        <v>2893969159.4200001</v>
      </c>
      <c r="E28" s="30">
        <v>0</v>
      </c>
      <c r="F28" s="29">
        <f t="shared" si="1"/>
        <v>2893969159.4200001</v>
      </c>
      <c r="G28" s="175"/>
      <c r="H28" s="175"/>
      <c r="I28" s="29"/>
      <c r="J28" s="30">
        <v>0</v>
      </c>
      <c r="K28" s="30">
        <v>0</v>
      </c>
      <c r="L28" s="30">
        <v>0</v>
      </c>
      <c r="M28" s="176">
        <v>0</v>
      </c>
      <c r="O28" s="171">
        <f>+M28/F28</f>
        <v>0</v>
      </c>
    </row>
    <row r="29" spans="1:35" ht="45" customHeight="1" x14ac:dyDescent="0.3">
      <c r="A29" s="27">
        <v>240106003</v>
      </c>
      <c r="B29" s="28">
        <v>13</v>
      </c>
      <c r="C29" s="33" t="s">
        <v>81</v>
      </c>
      <c r="D29" s="175">
        <v>2540310928.3400002</v>
      </c>
      <c r="E29" s="30">
        <v>0</v>
      </c>
      <c r="F29" s="29">
        <f t="shared" si="1"/>
        <v>2540310928.3400002</v>
      </c>
      <c r="G29" s="175"/>
      <c r="H29" s="175"/>
      <c r="I29" s="29"/>
      <c r="J29" s="30">
        <v>0</v>
      </c>
      <c r="K29" s="30">
        <v>0</v>
      </c>
      <c r="L29" s="30">
        <v>0</v>
      </c>
      <c r="M29" s="176">
        <v>0</v>
      </c>
      <c r="O29" s="171"/>
    </row>
    <row r="30" spans="1:35" ht="45" customHeight="1" x14ac:dyDescent="0.3">
      <c r="A30" s="27">
        <v>240106003</v>
      </c>
      <c r="B30" s="28">
        <v>20</v>
      </c>
      <c r="C30" s="33" t="s">
        <v>81</v>
      </c>
      <c r="D30" s="175">
        <v>1481163638</v>
      </c>
      <c r="E30" s="30">
        <v>0</v>
      </c>
      <c r="F30" s="29">
        <f t="shared" si="1"/>
        <v>1481163638</v>
      </c>
      <c r="G30" s="175"/>
      <c r="H30" s="175"/>
      <c r="I30" s="29"/>
      <c r="J30" s="30">
        <v>0</v>
      </c>
      <c r="K30" s="30">
        <v>0</v>
      </c>
      <c r="L30" s="30">
        <v>0</v>
      </c>
      <c r="M30" s="176">
        <v>0</v>
      </c>
      <c r="O30" s="171"/>
    </row>
    <row r="31" spans="1:35" ht="45" customHeight="1" x14ac:dyDescent="0.3">
      <c r="A31" s="27">
        <v>2401060012</v>
      </c>
      <c r="B31" s="28">
        <v>11</v>
      </c>
      <c r="C31" s="33" t="s">
        <v>76</v>
      </c>
      <c r="D31" s="175">
        <v>389670463324</v>
      </c>
      <c r="E31" s="30">
        <v>0</v>
      </c>
      <c r="F31" s="29">
        <f t="shared" si="1"/>
        <v>389670463324</v>
      </c>
      <c r="G31" s="175"/>
      <c r="H31" s="175"/>
      <c r="I31" s="29"/>
      <c r="J31" s="30">
        <v>0</v>
      </c>
      <c r="K31" s="30"/>
      <c r="L31" s="30"/>
      <c r="M31" s="176">
        <v>0</v>
      </c>
      <c r="O31" s="171"/>
    </row>
    <row r="32" spans="1:35" ht="33" customHeight="1" x14ac:dyDescent="0.3">
      <c r="A32" s="27">
        <v>2404</v>
      </c>
      <c r="B32" s="28"/>
      <c r="C32" s="33" t="s">
        <v>157</v>
      </c>
      <c r="D32" s="175">
        <f>+D33</f>
        <v>1828209102</v>
      </c>
      <c r="E32" s="30">
        <f>+E33</f>
        <v>0</v>
      </c>
      <c r="F32" s="29">
        <f t="shared" si="1"/>
        <v>1828209102</v>
      </c>
      <c r="G32" s="175"/>
      <c r="H32" s="175"/>
      <c r="I32" s="29"/>
      <c r="J32" s="30">
        <f>+J33</f>
        <v>277207139</v>
      </c>
      <c r="K32" s="30">
        <v>0</v>
      </c>
      <c r="L32" s="30">
        <v>0</v>
      </c>
      <c r="M32" s="176">
        <f>+M33</f>
        <v>277207139</v>
      </c>
      <c r="O32" s="171"/>
    </row>
    <row r="33" spans="1:15" ht="33" customHeight="1" x14ac:dyDescent="0.3">
      <c r="A33" s="27">
        <v>2404600</v>
      </c>
      <c r="B33" s="28"/>
      <c r="C33" s="33" t="s">
        <v>73</v>
      </c>
      <c r="D33" s="175">
        <f>SUM(D34:D36)</f>
        <v>1828209102</v>
      </c>
      <c r="E33" s="30">
        <f>SUM(E34:E36)</f>
        <v>0</v>
      </c>
      <c r="F33" s="29">
        <f t="shared" si="1"/>
        <v>1828209102</v>
      </c>
      <c r="G33" s="175"/>
      <c r="H33" s="175"/>
      <c r="I33" s="29"/>
      <c r="J33" s="175">
        <f>+J34+J35+J36</f>
        <v>277207139</v>
      </c>
      <c r="K33" s="175">
        <f>SUM(K34:K36)</f>
        <v>0</v>
      </c>
      <c r="L33" s="175">
        <f>SUM(L34:L36)</f>
        <v>0</v>
      </c>
      <c r="M33" s="186">
        <f>+M34+M35+M36</f>
        <v>277207139</v>
      </c>
      <c r="O33" s="171"/>
    </row>
    <row r="34" spans="1:15" ht="52.5" customHeight="1" x14ac:dyDescent="0.3">
      <c r="A34" s="27">
        <v>240406001</v>
      </c>
      <c r="B34" s="28">
        <v>10</v>
      </c>
      <c r="C34" s="33" t="s">
        <v>77</v>
      </c>
      <c r="D34" s="175">
        <v>370845778</v>
      </c>
      <c r="E34" s="30">
        <v>0</v>
      </c>
      <c r="F34" s="29">
        <f t="shared" si="1"/>
        <v>370845778</v>
      </c>
      <c r="G34" s="175"/>
      <c r="H34" s="175"/>
      <c r="I34" s="29"/>
      <c r="J34" s="30">
        <v>0</v>
      </c>
      <c r="K34" s="30"/>
      <c r="L34" s="30"/>
      <c r="M34" s="176"/>
      <c r="O34" s="171"/>
    </row>
    <row r="35" spans="1:15" ht="57" customHeight="1" x14ac:dyDescent="0.3">
      <c r="A35" s="27">
        <v>240406001</v>
      </c>
      <c r="B35" s="28">
        <v>13</v>
      </c>
      <c r="C35" s="33" t="s">
        <v>77</v>
      </c>
      <c r="D35" s="175">
        <v>318759268</v>
      </c>
      <c r="E35" s="30">
        <v>0</v>
      </c>
      <c r="F35" s="29">
        <f t="shared" si="1"/>
        <v>318759268</v>
      </c>
      <c r="G35" s="175"/>
      <c r="H35" s="175"/>
      <c r="I35" s="29"/>
      <c r="J35" s="30">
        <v>0</v>
      </c>
      <c r="K35" s="30"/>
      <c r="L35" s="30"/>
      <c r="M35" s="176"/>
      <c r="O35" s="171"/>
    </row>
    <row r="36" spans="1:15" ht="57" customHeight="1" thickBot="1" x14ac:dyDescent="0.35">
      <c r="A36" s="35">
        <v>240406001</v>
      </c>
      <c r="B36" s="36">
        <v>20</v>
      </c>
      <c r="C36" s="88" t="s">
        <v>77</v>
      </c>
      <c r="D36" s="37">
        <v>1138604056</v>
      </c>
      <c r="E36" s="38">
        <v>0</v>
      </c>
      <c r="F36" s="39">
        <f t="shared" si="1"/>
        <v>1138604056</v>
      </c>
      <c r="G36" s="37"/>
      <c r="H36" s="37"/>
      <c r="I36" s="39"/>
      <c r="J36" s="38">
        <v>277207139</v>
      </c>
      <c r="K36" s="38">
        <v>0</v>
      </c>
      <c r="L36" s="38">
        <v>0</v>
      </c>
      <c r="M36" s="187">
        <v>277207139</v>
      </c>
      <c r="O36" s="171"/>
    </row>
    <row r="37" spans="1:15" ht="22.5" customHeight="1" x14ac:dyDescent="0.3">
      <c r="A37" s="41"/>
      <c r="B37" s="42"/>
      <c r="C37" s="89"/>
      <c r="D37" s="43"/>
      <c r="E37" s="188"/>
      <c r="F37" s="45"/>
      <c r="G37" s="43"/>
      <c r="H37" s="43"/>
      <c r="I37" s="45"/>
      <c r="J37" s="45"/>
      <c r="K37" s="45"/>
      <c r="L37" s="45"/>
      <c r="M37" s="45"/>
      <c r="O37" s="171"/>
    </row>
    <row r="38" spans="1:15" ht="12.75" customHeight="1" thickBot="1" x14ac:dyDescent="0.35">
      <c r="A38" s="68"/>
      <c r="C38" s="66"/>
      <c r="D38" s="189"/>
      <c r="E38" s="4"/>
      <c r="F38" s="69"/>
      <c r="G38" s="189"/>
      <c r="H38" s="189"/>
      <c r="I38" s="69"/>
      <c r="J38" s="69"/>
      <c r="K38" s="69"/>
      <c r="L38" s="69"/>
      <c r="M38" s="69"/>
      <c r="O38" s="171"/>
    </row>
    <row r="39" spans="1:15" x14ac:dyDescent="0.3">
      <c r="A39" s="3639" t="s">
        <v>1</v>
      </c>
      <c r="B39" s="3640"/>
      <c r="C39" s="3640"/>
      <c r="D39" s="3640"/>
      <c r="E39" s="3640"/>
      <c r="F39" s="3640"/>
      <c r="G39" s="3640"/>
      <c r="H39" s="3640"/>
      <c r="I39" s="3640"/>
      <c r="J39" s="3640"/>
      <c r="K39" s="3640"/>
      <c r="L39" s="3640"/>
      <c r="M39" s="3641"/>
    </row>
    <row r="40" spans="1:15" x14ac:dyDescent="0.3">
      <c r="A40" s="3636" t="s">
        <v>173</v>
      </c>
      <c r="B40" s="3637"/>
      <c r="C40" s="3637"/>
      <c r="D40" s="3637"/>
      <c r="E40" s="3637"/>
      <c r="F40" s="3637"/>
      <c r="G40" s="3637"/>
      <c r="H40" s="3637"/>
      <c r="I40" s="3637"/>
      <c r="J40" s="3637"/>
      <c r="K40" s="3637"/>
      <c r="L40" s="3637"/>
      <c r="M40" s="3638"/>
    </row>
    <row r="41" spans="1:15" ht="3" customHeight="1" x14ac:dyDescent="0.3">
      <c r="A41" s="2"/>
      <c r="M41" s="5"/>
    </row>
    <row r="42" spans="1:15" ht="13.5" customHeight="1" x14ac:dyDescent="0.3">
      <c r="A42" s="6" t="s">
        <v>0</v>
      </c>
      <c r="D42" s="190"/>
      <c r="M42" s="5"/>
    </row>
    <row r="43" spans="1:15" ht="2.25" customHeight="1" x14ac:dyDescent="0.3">
      <c r="A43" s="2"/>
      <c r="M43" s="7"/>
    </row>
    <row r="44" spans="1:15" ht="18.75" customHeight="1" x14ac:dyDescent="0.3">
      <c r="A44" s="2" t="s">
        <v>3</v>
      </c>
      <c r="C44" s="1" t="s">
        <v>4</v>
      </c>
      <c r="F44" s="3" t="str">
        <f>F8</f>
        <v>MES:</v>
      </c>
      <c r="J44" s="3" t="str">
        <f>J8</f>
        <v>ENERO</v>
      </c>
      <c r="K44" s="1"/>
      <c r="M44" s="5" t="str">
        <f>M8</f>
        <v>VIGENCIA: 2018</v>
      </c>
    </row>
    <row r="45" spans="1:15" ht="4.5" customHeight="1" thickBot="1" x14ac:dyDescent="0.35">
      <c r="A45" s="46"/>
      <c r="B45" s="47"/>
      <c r="C45" s="47"/>
      <c r="D45" s="47"/>
      <c r="E45" s="161"/>
      <c r="F45" s="48"/>
      <c r="G45" s="48"/>
      <c r="H45" s="48"/>
      <c r="I45" s="48"/>
      <c r="J45" s="48"/>
      <c r="K45" s="48"/>
      <c r="L45" s="48"/>
      <c r="M45" s="50"/>
    </row>
    <row r="46" spans="1:15" ht="14.25" customHeight="1" thickBot="1" x14ac:dyDescent="0.35">
      <c r="A46" s="3779"/>
      <c r="B46" s="3780"/>
      <c r="C46" s="3780"/>
      <c r="D46" s="3780"/>
      <c r="E46" s="3780"/>
      <c r="F46" s="3780"/>
      <c r="G46" s="3780"/>
      <c r="H46" s="3780"/>
      <c r="I46" s="3780"/>
      <c r="J46" s="3780"/>
      <c r="K46" s="3780"/>
      <c r="L46" s="3780"/>
      <c r="M46" s="3781"/>
    </row>
    <row r="47" spans="1:15" ht="64.5" customHeight="1" thickBot="1" x14ac:dyDescent="0.35">
      <c r="A47" s="191" t="s">
        <v>174</v>
      </c>
      <c r="B47" s="192"/>
      <c r="C47" s="192" t="s">
        <v>175</v>
      </c>
      <c r="D47" s="193" t="s">
        <v>176</v>
      </c>
      <c r="E47" s="194" t="s">
        <v>177</v>
      </c>
      <c r="F47" s="193" t="s">
        <v>178</v>
      </c>
      <c r="G47" s="193"/>
      <c r="H47" s="193"/>
      <c r="I47" s="193"/>
      <c r="J47" s="193" t="s">
        <v>179</v>
      </c>
      <c r="K47" s="193" t="s">
        <v>180</v>
      </c>
      <c r="L47" s="193" t="s">
        <v>181</v>
      </c>
      <c r="M47" s="195" t="s">
        <v>182</v>
      </c>
    </row>
    <row r="48" spans="1:15" s="66" customFormat="1" ht="33" customHeight="1" x14ac:dyDescent="0.3">
      <c r="A48" s="196">
        <v>2405</v>
      </c>
      <c r="B48" s="90"/>
      <c r="C48" s="90" t="s">
        <v>158</v>
      </c>
      <c r="D48" s="197">
        <f>+D49</f>
        <v>183746710.66</v>
      </c>
      <c r="E48" s="59">
        <f>+E49</f>
        <v>0</v>
      </c>
      <c r="F48" s="60">
        <f t="shared" ref="F48:F59" si="2">+D48-E48</f>
        <v>183746710.66</v>
      </c>
      <c r="G48" s="197"/>
      <c r="H48" s="197"/>
      <c r="I48" s="198"/>
      <c r="J48" s="60">
        <f>+J49</f>
        <v>0</v>
      </c>
      <c r="K48" s="60"/>
      <c r="L48" s="60"/>
      <c r="M48" s="73">
        <f>+M49</f>
        <v>0</v>
      </c>
      <c r="O48" s="171">
        <f t="shared" ref="O48:O54" si="3">+M48/F48</f>
        <v>0</v>
      </c>
    </row>
    <row r="49" spans="1:36" s="66" customFormat="1" ht="23.25" customHeight="1" x14ac:dyDescent="0.3">
      <c r="A49" s="62">
        <v>2405600</v>
      </c>
      <c r="B49" s="33"/>
      <c r="C49" s="33" t="s">
        <v>73</v>
      </c>
      <c r="D49" s="199">
        <f>+D50</f>
        <v>183746710.66</v>
      </c>
      <c r="E49" s="30">
        <f>+E50</f>
        <v>0</v>
      </c>
      <c r="F49" s="29">
        <f t="shared" si="2"/>
        <v>183746710.66</v>
      </c>
      <c r="G49" s="199"/>
      <c r="H49" s="199"/>
      <c r="I49" s="63"/>
      <c r="J49" s="29">
        <f>+J50</f>
        <v>0</v>
      </c>
      <c r="K49" s="29"/>
      <c r="L49" s="29"/>
      <c r="M49" s="31">
        <f>+M50</f>
        <v>0</v>
      </c>
      <c r="O49" s="171">
        <f t="shared" si="3"/>
        <v>0</v>
      </c>
    </row>
    <row r="50" spans="1:36" s="66" customFormat="1" ht="62.25" customHeight="1" x14ac:dyDescent="0.3">
      <c r="A50" s="62">
        <v>24056001</v>
      </c>
      <c r="B50" s="33">
        <v>20</v>
      </c>
      <c r="C50" s="33" t="s">
        <v>78</v>
      </c>
      <c r="D50" s="199">
        <v>183746710.66</v>
      </c>
      <c r="E50" s="30">
        <v>0</v>
      </c>
      <c r="F50" s="29">
        <f t="shared" si="2"/>
        <v>183746710.66</v>
      </c>
      <c r="G50" s="199"/>
      <c r="H50" s="199"/>
      <c r="I50" s="63"/>
      <c r="J50" s="29">
        <v>0</v>
      </c>
      <c r="K50" s="29"/>
      <c r="L50" s="29"/>
      <c r="M50" s="31">
        <v>0</v>
      </c>
      <c r="O50" s="171">
        <f t="shared" si="3"/>
        <v>0</v>
      </c>
    </row>
    <row r="51" spans="1:36" s="66" customFormat="1" ht="57.75" customHeight="1" x14ac:dyDescent="0.3">
      <c r="A51" s="62">
        <v>2499</v>
      </c>
      <c r="B51" s="33"/>
      <c r="C51" s="33" t="s">
        <v>159</v>
      </c>
      <c r="D51" s="199">
        <f>+D52</f>
        <v>14302195605.43</v>
      </c>
      <c r="E51" s="29">
        <f>+E52</f>
        <v>0</v>
      </c>
      <c r="F51" s="199">
        <f t="shared" si="2"/>
        <v>14302195605.43</v>
      </c>
      <c r="G51" s="199"/>
      <c r="H51" s="199"/>
      <c r="I51" s="63"/>
      <c r="J51" s="29">
        <f>+J52</f>
        <v>133194603</v>
      </c>
      <c r="K51" s="29">
        <f>+K52</f>
        <v>0</v>
      </c>
      <c r="L51" s="29">
        <f>+L52</f>
        <v>0</v>
      </c>
      <c r="M51" s="31">
        <f>+M52</f>
        <v>133194603</v>
      </c>
      <c r="O51" s="171">
        <f t="shared" si="3"/>
        <v>9.3128780135989103E-3</v>
      </c>
      <c r="P51" s="200">
        <f>+M51-10384330698</f>
        <v>-10251136095</v>
      </c>
    </row>
    <row r="52" spans="1:36" s="66" customFormat="1" ht="15.75" customHeight="1" x14ac:dyDescent="0.3">
      <c r="A52" s="62">
        <v>2499600</v>
      </c>
      <c r="B52" s="33"/>
      <c r="C52" s="33" t="s">
        <v>73</v>
      </c>
      <c r="D52" s="199">
        <f>SUM(D53:D58)</f>
        <v>14302195605.43</v>
      </c>
      <c r="E52" s="29">
        <f>SUM(E53:E58)</f>
        <v>0</v>
      </c>
      <c r="F52" s="199">
        <f t="shared" si="2"/>
        <v>14302195605.43</v>
      </c>
      <c r="G52" s="199"/>
      <c r="H52" s="199"/>
      <c r="I52" s="63"/>
      <c r="J52" s="199">
        <f>SUM(J53:J58)</f>
        <v>133194603</v>
      </c>
      <c r="K52" s="29">
        <v>0</v>
      </c>
      <c r="L52" s="29">
        <v>0</v>
      </c>
      <c r="M52" s="201">
        <f>SUM(M53:M58)</f>
        <v>133194603</v>
      </c>
      <c r="O52" s="171">
        <f t="shared" si="3"/>
        <v>9.3128780135989103E-3</v>
      </c>
    </row>
    <row r="53" spans="1:36" s="66" customFormat="1" ht="32.25" customHeight="1" x14ac:dyDescent="0.3">
      <c r="A53" s="62">
        <v>249906001</v>
      </c>
      <c r="B53" s="33">
        <v>10</v>
      </c>
      <c r="C53" s="33" t="s">
        <v>80</v>
      </c>
      <c r="D53" s="199">
        <v>2607722263</v>
      </c>
      <c r="E53" s="30">
        <v>0</v>
      </c>
      <c r="F53" s="29">
        <f t="shared" si="2"/>
        <v>2607722263</v>
      </c>
      <c r="G53" s="199"/>
      <c r="H53" s="199"/>
      <c r="I53" s="63"/>
      <c r="J53" s="202">
        <v>0</v>
      </c>
      <c r="K53" s="202"/>
      <c r="L53" s="202"/>
      <c r="M53" s="203">
        <v>0</v>
      </c>
      <c r="O53" s="171">
        <f t="shared" si="3"/>
        <v>0</v>
      </c>
      <c r="AJ53" s="204"/>
    </row>
    <row r="54" spans="1:36" s="66" customFormat="1" ht="45" customHeight="1" x14ac:dyDescent="0.3">
      <c r="A54" s="62">
        <v>249906001</v>
      </c>
      <c r="B54" s="33">
        <v>13</v>
      </c>
      <c r="C54" s="33" t="s">
        <v>80</v>
      </c>
      <c r="D54" s="199">
        <v>459103190</v>
      </c>
      <c r="E54" s="30">
        <v>0</v>
      </c>
      <c r="F54" s="29">
        <f t="shared" si="2"/>
        <v>459103190</v>
      </c>
      <c r="G54" s="199"/>
      <c r="H54" s="199"/>
      <c r="I54" s="63"/>
      <c r="J54" s="202">
        <v>0</v>
      </c>
      <c r="K54" s="202"/>
      <c r="L54" s="202"/>
      <c r="M54" s="203">
        <v>0</v>
      </c>
      <c r="O54" s="171">
        <f t="shared" si="3"/>
        <v>0</v>
      </c>
    </row>
    <row r="55" spans="1:36" s="66" customFormat="1" ht="39" customHeight="1" x14ac:dyDescent="0.3">
      <c r="A55" s="62">
        <v>249906001</v>
      </c>
      <c r="B55" s="33">
        <v>20</v>
      </c>
      <c r="C55" s="33" t="s">
        <v>80</v>
      </c>
      <c r="D55" s="199">
        <v>8783151039</v>
      </c>
      <c r="E55" s="30">
        <v>0</v>
      </c>
      <c r="F55" s="29">
        <f t="shared" si="2"/>
        <v>8783151039</v>
      </c>
      <c r="G55" s="199"/>
      <c r="H55" s="199"/>
      <c r="I55" s="63"/>
      <c r="J55" s="202">
        <v>107775090</v>
      </c>
      <c r="K55" s="202"/>
      <c r="L55" s="202"/>
      <c r="M55" s="203">
        <v>107775090</v>
      </c>
      <c r="O55" s="171"/>
    </row>
    <row r="56" spans="1:36" s="66" customFormat="1" ht="52.5" customHeight="1" x14ac:dyDescent="0.3">
      <c r="A56" s="62">
        <v>249906002</v>
      </c>
      <c r="B56" s="33">
        <v>21</v>
      </c>
      <c r="C56" s="33" t="s">
        <v>160</v>
      </c>
      <c r="D56" s="199">
        <v>18914800</v>
      </c>
      <c r="E56" s="30">
        <v>0</v>
      </c>
      <c r="F56" s="29">
        <f t="shared" si="2"/>
        <v>18914800</v>
      </c>
      <c r="G56" s="199"/>
      <c r="H56" s="199"/>
      <c r="I56" s="63"/>
      <c r="J56" s="29">
        <v>0</v>
      </c>
      <c r="K56" s="29"/>
      <c r="L56" s="29"/>
      <c r="M56" s="31">
        <v>0</v>
      </c>
      <c r="O56" s="171"/>
    </row>
    <row r="57" spans="1:36" s="66" customFormat="1" ht="63.75" customHeight="1" x14ac:dyDescent="0.3">
      <c r="A57" s="62">
        <v>249906003</v>
      </c>
      <c r="B57" s="33">
        <v>20</v>
      </c>
      <c r="C57" s="33" t="s">
        <v>79</v>
      </c>
      <c r="D57" s="199">
        <v>820725497.42999995</v>
      </c>
      <c r="E57" s="30">
        <v>0</v>
      </c>
      <c r="F57" s="29">
        <f t="shared" si="2"/>
        <v>820725497.42999995</v>
      </c>
      <c r="G57" s="199"/>
      <c r="H57" s="199"/>
      <c r="I57" s="63"/>
      <c r="J57" s="29">
        <v>0</v>
      </c>
      <c r="K57" s="29"/>
      <c r="L57" s="29"/>
      <c r="M57" s="31">
        <v>0</v>
      </c>
      <c r="O57" s="171"/>
    </row>
    <row r="58" spans="1:36" s="66" customFormat="1" ht="37.950000000000003" customHeight="1" thickBot="1" x14ac:dyDescent="0.35">
      <c r="A58" s="205">
        <v>249906004</v>
      </c>
      <c r="B58" s="88">
        <v>20</v>
      </c>
      <c r="C58" s="88" t="s">
        <v>161</v>
      </c>
      <c r="D58" s="206">
        <v>1612578816</v>
      </c>
      <c r="E58" s="38">
        <v>0</v>
      </c>
      <c r="F58" s="39">
        <f t="shared" si="2"/>
        <v>1612578816</v>
      </c>
      <c r="G58" s="206"/>
      <c r="H58" s="206"/>
      <c r="I58" s="91"/>
      <c r="J58" s="207">
        <v>25419513</v>
      </c>
      <c r="K58" s="39"/>
      <c r="L58" s="39"/>
      <c r="M58" s="40">
        <v>25419513</v>
      </c>
      <c r="O58" s="171">
        <f>+M58/F58</f>
        <v>1.5763268590525747E-2</v>
      </c>
    </row>
    <row r="59" spans="1:36" ht="16.2" thickBot="1" x14ac:dyDescent="0.35">
      <c r="A59" s="3774" t="s">
        <v>184</v>
      </c>
      <c r="B59" s="3775"/>
      <c r="C59" s="3775"/>
      <c r="D59" s="208">
        <f>+D12+D25</f>
        <v>413196796341.73999</v>
      </c>
      <c r="E59" s="208">
        <f>+E12+E25</f>
        <v>0</v>
      </c>
      <c r="F59" s="208">
        <f t="shared" si="2"/>
        <v>413196796341.73999</v>
      </c>
      <c r="G59" s="209"/>
      <c r="H59" s="209"/>
      <c r="I59" s="210" t="e">
        <f>+I20+#REF!+#REF!+I26+I51+#REF!</f>
        <v>#REF!</v>
      </c>
      <c r="J59" s="208">
        <f>+J12+J25</f>
        <v>410401742</v>
      </c>
      <c r="K59" s="208" t="e">
        <f>+K12+K25</f>
        <v>#REF!</v>
      </c>
      <c r="L59" s="208" t="e">
        <f>+L12+L25</f>
        <v>#REF!</v>
      </c>
      <c r="M59" s="211">
        <f>+M12+M25</f>
        <v>410401742</v>
      </c>
      <c r="O59" s="171">
        <f>+M59/F59</f>
        <v>9.932355372391892E-4</v>
      </c>
    </row>
    <row r="60" spans="1:36" ht="10.5" customHeight="1" x14ac:dyDescent="0.3">
      <c r="A60" s="151"/>
      <c r="B60" s="110"/>
      <c r="C60" s="110"/>
      <c r="D60" s="112"/>
      <c r="E60" s="212"/>
      <c r="F60" s="112"/>
      <c r="G60" s="113"/>
      <c r="H60" s="112"/>
      <c r="I60" s="112" t="s">
        <v>185</v>
      </c>
      <c r="J60" s="112"/>
      <c r="K60" s="112" t="s">
        <v>186</v>
      </c>
      <c r="L60" s="112"/>
      <c r="M60" s="113"/>
    </row>
    <row r="61" spans="1:36" x14ac:dyDescent="0.3">
      <c r="A61" s="2"/>
      <c r="D61" s="3"/>
      <c r="E61" s="4"/>
      <c r="G61" s="5"/>
      <c r="M61" s="5"/>
    </row>
    <row r="62" spans="1:36" x14ac:dyDescent="0.3">
      <c r="A62" s="2"/>
      <c r="D62" s="3"/>
      <c r="E62" s="4"/>
      <c r="G62" s="5"/>
      <c r="M62" s="5"/>
    </row>
    <row r="63" spans="1:36" x14ac:dyDescent="0.3">
      <c r="A63" s="2"/>
      <c r="D63" s="3"/>
      <c r="E63" s="4"/>
      <c r="G63" s="5"/>
      <c r="M63" s="5"/>
    </row>
    <row r="64" spans="1:36" x14ac:dyDescent="0.3">
      <c r="A64" s="96" t="s">
        <v>83</v>
      </c>
      <c r="B64" s="97"/>
      <c r="C64" s="97"/>
      <c r="D64" s="97"/>
      <c r="E64" s="98"/>
      <c r="F64" s="98" t="s">
        <v>84</v>
      </c>
      <c r="G64" s="98"/>
      <c r="H64" s="99"/>
      <c r="I64" s="146"/>
      <c r="J64" s="148"/>
      <c r="K64" s="213"/>
      <c r="L64" s="148"/>
      <c r="M64" s="156"/>
      <c r="N64" s="146"/>
    </row>
    <row r="65" spans="1:14" x14ac:dyDescent="0.3">
      <c r="A65" s="100" t="s">
        <v>193</v>
      </c>
      <c r="B65" s="97"/>
      <c r="C65" s="97"/>
      <c r="D65" s="97"/>
      <c r="E65" s="101"/>
      <c r="F65" s="101" t="s">
        <v>85</v>
      </c>
      <c r="G65" s="101"/>
      <c r="H65" s="102"/>
      <c r="I65" s="146"/>
      <c r="J65" s="148"/>
      <c r="K65" s="107"/>
      <c r="L65" s="148"/>
      <c r="M65" s="156"/>
      <c r="N65" s="146"/>
    </row>
    <row r="66" spans="1:14" x14ac:dyDescent="0.3">
      <c r="A66" s="100" t="s">
        <v>194</v>
      </c>
      <c r="B66" s="97"/>
      <c r="C66" s="97"/>
      <c r="D66" s="97"/>
      <c r="E66" s="104"/>
      <c r="F66" s="104" t="s">
        <v>86</v>
      </c>
      <c r="G66" s="98"/>
      <c r="H66" s="99"/>
      <c r="I66" s="146"/>
      <c r="J66" s="148"/>
      <c r="K66" s="213"/>
      <c r="L66" s="148"/>
      <c r="M66" s="156"/>
      <c r="N66" s="146"/>
    </row>
    <row r="67" spans="1:14" x14ac:dyDescent="0.3">
      <c r="A67" s="100"/>
      <c r="B67" s="97"/>
      <c r="C67" s="97"/>
      <c r="D67" s="97"/>
      <c r="E67" s="101"/>
      <c r="F67" s="101"/>
      <c r="G67" s="101"/>
      <c r="H67" s="102"/>
      <c r="I67" s="148"/>
      <c r="J67" s="148"/>
      <c r="K67" s="148"/>
      <c r="L67" s="148"/>
      <c r="M67" s="156"/>
      <c r="N67" s="146"/>
    </row>
    <row r="68" spans="1:14" x14ac:dyDescent="0.3">
      <c r="A68" s="96"/>
      <c r="B68" s="97"/>
      <c r="C68" s="97"/>
      <c r="D68" s="104"/>
      <c r="E68" s="105"/>
      <c r="F68" s="104"/>
      <c r="G68" s="99"/>
      <c r="H68" s="148"/>
      <c r="I68" s="148"/>
      <c r="J68" s="148"/>
      <c r="K68" s="148"/>
      <c r="L68" s="148"/>
      <c r="M68" s="156"/>
      <c r="N68" s="146"/>
    </row>
    <row r="69" spans="1:14" x14ac:dyDescent="0.3">
      <c r="A69" s="96"/>
      <c r="B69" s="101"/>
      <c r="C69" s="101" t="s">
        <v>164</v>
      </c>
      <c r="D69" s="101" t="s">
        <v>88</v>
      </c>
      <c r="E69" s="101"/>
      <c r="F69" s="104"/>
      <c r="G69" s="104"/>
      <c r="H69" s="104"/>
      <c r="I69" s="214"/>
      <c r="J69" s="101" t="s">
        <v>191</v>
      </c>
      <c r="K69" s="101"/>
      <c r="L69" s="101"/>
      <c r="M69" s="102"/>
      <c r="N69" s="146"/>
    </row>
    <row r="70" spans="1:14" x14ac:dyDescent="0.3">
      <c r="A70" s="100"/>
      <c r="B70" s="101" t="s">
        <v>187</v>
      </c>
      <c r="C70" s="101"/>
      <c r="D70" s="101" t="s">
        <v>90</v>
      </c>
      <c r="E70" s="101"/>
      <c r="F70" s="101"/>
      <c r="G70" s="101"/>
      <c r="H70" s="101"/>
      <c r="I70" s="102"/>
      <c r="J70" s="104" t="s">
        <v>188</v>
      </c>
      <c r="K70" s="104"/>
      <c r="L70" s="104"/>
      <c r="M70" s="214"/>
      <c r="N70" s="146"/>
    </row>
    <row r="71" spans="1:14" x14ac:dyDescent="0.3">
      <c r="A71" s="96"/>
      <c r="B71" s="101" t="s">
        <v>189</v>
      </c>
      <c r="C71" s="101"/>
      <c r="D71" s="101" t="s">
        <v>93</v>
      </c>
      <c r="E71" s="101"/>
      <c r="F71" s="104"/>
      <c r="G71" s="104"/>
      <c r="H71" s="104"/>
      <c r="I71" s="214"/>
      <c r="J71" s="101" t="s">
        <v>172</v>
      </c>
      <c r="K71" s="101"/>
      <c r="L71" s="101"/>
      <c r="M71" s="102"/>
      <c r="N71" s="146"/>
    </row>
    <row r="72" spans="1:14" x14ac:dyDescent="0.3">
      <c r="A72" s="100"/>
      <c r="B72" s="97"/>
      <c r="C72" s="101"/>
      <c r="D72" s="101"/>
      <c r="E72" s="101"/>
      <c r="F72" s="101"/>
      <c r="G72" s="101"/>
      <c r="H72" s="101"/>
      <c r="I72" s="102"/>
      <c r="J72" s="104"/>
      <c r="K72" s="104"/>
      <c r="L72" s="104"/>
      <c r="M72" s="214"/>
      <c r="N72" s="146"/>
    </row>
    <row r="73" spans="1:14" ht="6.75" customHeight="1" thickBot="1" x14ac:dyDescent="0.35">
      <c r="A73" s="46"/>
      <c r="B73" s="47"/>
      <c r="C73" s="215"/>
      <c r="D73" s="215"/>
      <c r="E73" s="216"/>
      <c r="F73" s="217"/>
      <c r="G73" s="217"/>
      <c r="H73" s="217"/>
      <c r="I73" s="217"/>
      <c r="J73" s="217"/>
      <c r="K73" s="217"/>
      <c r="L73" s="217"/>
      <c r="M73" s="218"/>
      <c r="N73" s="146"/>
    </row>
  </sheetData>
  <mergeCells count="7">
    <mergeCell ref="A59:C59"/>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73"/>
  <sheetViews>
    <sheetView zoomScale="87" zoomScaleNormal="87" workbookViewId="0">
      <selection activeCell="M20" sqref="M20"/>
    </sheetView>
  </sheetViews>
  <sheetFormatPr baseColWidth="10" defaultColWidth="11.44140625" defaultRowHeight="14.4" x14ac:dyDescent="0.3"/>
  <cols>
    <col min="1" max="1" width="13.5546875" style="219" customWidth="1"/>
    <col min="2" max="2" width="6.6640625" style="219" customWidth="1"/>
    <col min="3" max="3" width="49.88671875" style="219" customWidth="1"/>
    <col min="4" max="4" width="21.88671875" style="219" customWidth="1"/>
    <col min="5" max="5" width="18.5546875" style="257" customWidth="1"/>
    <col min="6" max="6" width="21.33203125" style="221" customWidth="1"/>
    <col min="7" max="7" width="17.88671875" style="221" hidden="1" customWidth="1"/>
    <col min="8" max="8" width="21" style="221" hidden="1" customWidth="1"/>
    <col min="9" max="9" width="1.109375" style="221" hidden="1" customWidth="1"/>
    <col min="10" max="10" width="20" style="221" customWidth="1"/>
    <col min="11" max="12" width="17.44140625" style="221" hidden="1" customWidth="1"/>
    <col min="13" max="13" width="23.5546875" style="221" customWidth="1"/>
    <col min="14" max="14" width="2.6640625" style="219" customWidth="1"/>
    <col min="15" max="15" width="19.5546875" style="219" hidden="1" customWidth="1"/>
    <col min="16" max="16" width="15.44140625" style="219" hidden="1" customWidth="1"/>
    <col min="17" max="34" width="0" style="219" hidden="1" customWidth="1"/>
    <col min="35" max="35" width="13.44140625" style="219" customWidth="1"/>
    <col min="36" max="36" width="15.44140625" style="219" customWidth="1"/>
    <col min="37" max="254" width="11.44140625" style="219"/>
    <col min="255" max="255" width="13.5546875" style="219" customWidth="1"/>
    <col min="256" max="256" width="6.6640625" style="219" customWidth="1"/>
    <col min="257" max="257" width="49.88671875" style="219" customWidth="1"/>
    <col min="258" max="258" width="21.88671875" style="219" customWidth="1"/>
    <col min="259" max="259" width="18.5546875" style="219" customWidth="1"/>
    <col min="260" max="260" width="21.33203125" style="219" customWidth="1"/>
    <col min="261" max="263" width="0" style="219" hidden="1" customWidth="1"/>
    <col min="264" max="264" width="20" style="219" customWidth="1"/>
    <col min="265" max="266" width="0" style="219" hidden="1" customWidth="1"/>
    <col min="267" max="267" width="23.5546875" style="219" customWidth="1"/>
    <col min="268" max="268" width="2.6640625" style="219" customWidth="1"/>
    <col min="269" max="288" width="0" style="219" hidden="1" customWidth="1"/>
    <col min="289" max="289" width="13.44140625" style="219" customWidth="1"/>
    <col min="290" max="290" width="18.109375" style="219" customWidth="1"/>
    <col min="291" max="291" width="18.6640625" style="219" customWidth="1"/>
    <col min="292" max="292" width="15.44140625" style="219" customWidth="1"/>
    <col min="293" max="510" width="11.44140625" style="219"/>
    <col min="511" max="511" width="13.5546875" style="219" customWidth="1"/>
    <col min="512" max="512" width="6.6640625" style="219" customWidth="1"/>
    <col min="513" max="513" width="49.88671875" style="219" customWidth="1"/>
    <col min="514" max="514" width="21.88671875" style="219" customWidth="1"/>
    <col min="515" max="515" width="18.5546875" style="219" customWidth="1"/>
    <col min="516" max="516" width="21.33203125" style="219" customWidth="1"/>
    <col min="517" max="519" width="0" style="219" hidden="1" customWidth="1"/>
    <col min="520" max="520" width="20" style="219" customWidth="1"/>
    <col min="521" max="522" width="0" style="219" hidden="1" customWidth="1"/>
    <col min="523" max="523" width="23.5546875" style="219" customWidth="1"/>
    <col min="524" max="524" width="2.6640625" style="219" customWidth="1"/>
    <col min="525" max="544" width="0" style="219" hidden="1" customWidth="1"/>
    <col min="545" max="545" width="13.44140625" style="219" customWidth="1"/>
    <col min="546" max="546" width="18.109375" style="219" customWidth="1"/>
    <col min="547" max="547" width="18.6640625" style="219" customWidth="1"/>
    <col min="548" max="548" width="15.44140625" style="219" customWidth="1"/>
    <col min="549" max="766" width="11.44140625" style="219"/>
    <col min="767" max="767" width="13.5546875" style="219" customWidth="1"/>
    <col min="768" max="768" width="6.6640625" style="219" customWidth="1"/>
    <col min="769" max="769" width="49.88671875" style="219" customWidth="1"/>
    <col min="770" max="770" width="21.88671875" style="219" customWidth="1"/>
    <col min="771" max="771" width="18.5546875" style="219" customWidth="1"/>
    <col min="772" max="772" width="21.33203125" style="219" customWidth="1"/>
    <col min="773" max="775" width="0" style="219" hidden="1" customWidth="1"/>
    <col min="776" max="776" width="20" style="219" customWidth="1"/>
    <col min="777" max="778" width="0" style="219" hidden="1" customWidth="1"/>
    <col min="779" max="779" width="23.5546875" style="219" customWidth="1"/>
    <col min="780" max="780" width="2.6640625" style="219" customWidth="1"/>
    <col min="781" max="800" width="0" style="219" hidden="1" customWidth="1"/>
    <col min="801" max="801" width="13.44140625" style="219" customWidth="1"/>
    <col min="802" max="802" width="18.109375" style="219" customWidth="1"/>
    <col min="803" max="803" width="18.6640625" style="219" customWidth="1"/>
    <col min="804" max="804" width="15.44140625" style="219" customWidth="1"/>
    <col min="805" max="1022" width="11.44140625" style="219"/>
    <col min="1023" max="1023" width="13.5546875" style="219" customWidth="1"/>
    <col min="1024" max="1024" width="6.6640625" style="219" customWidth="1"/>
    <col min="1025" max="1025" width="49.88671875" style="219" customWidth="1"/>
    <col min="1026" max="1026" width="21.88671875" style="219" customWidth="1"/>
    <col min="1027" max="1027" width="18.5546875" style="219" customWidth="1"/>
    <col min="1028" max="1028" width="21.33203125" style="219" customWidth="1"/>
    <col min="1029" max="1031" width="0" style="219" hidden="1" customWidth="1"/>
    <col min="1032" max="1032" width="20" style="219" customWidth="1"/>
    <col min="1033" max="1034" width="0" style="219" hidden="1" customWidth="1"/>
    <col min="1035" max="1035" width="23.5546875" style="219" customWidth="1"/>
    <col min="1036" max="1036" width="2.6640625" style="219" customWidth="1"/>
    <col min="1037" max="1056" width="0" style="219" hidden="1" customWidth="1"/>
    <col min="1057" max="1057" width="13.44140625" style="219" customWidth="1"/>
    <col min="1058" max="1058" width="18.109375" style="219" customWidth="1"/>
    <col min="1059" max="1059" width="18.6640625" style="219" customWidth="1"/>
    <col min="1060" max="1060" width="15.44140625" style="219" customWidth="1"/>
    <col min="1061" max="1278" width="11.44140625" style="219"/>
    <col min="1279" max="1279" width="13.5546875" style="219" customWidth="1"/>
    <col min="1280" max="1280" width="6.6640625" style="219" customWidth="1"/>
    <col min="1281" max="1281" width="49.88671875" style="219" customWidth="1"/>
    <col min="1282" max="1282" width="21.88671875" style="219" customWidth="1"/>
    <col min="1283" max="1283" width="18.5546875" style="219" customWidth="1"/>
    <col min="1284" max="1284" width="21.33203125" style="219" customWidth="1"/>
    <col min="1285" max="1287" width="0" style="219" hidden="1" customWidth="1"/>
    <col min="1288" max="1288" width="20" style="219" customWidth="1"/>
    <col min="1289" max="1290" width="0" style="219" hidden="1" customWidth="1"/>
    <col min="1291" max="1291" width="23.5546875" style="219" customWidth="1"/>
    <col min="1292" max="1292" width="2.6640625" style="219" customWidth="1"/>
    <col min="1293" max="1312" width="0" style="219" hidden="1" customWidth="1"/>
    <col min="1313" max="1313" width="13.44140625" style="219" customWidth="1"/>
    <col min="1314" max="1314" width="18.109375" style="219" customWidth="1"/>
    <col min="1315" max="1315" width="18.6640625" style="219" customWidth="1"/>
    <col min="1316" max="1316" width="15.44140625" style="219" customWidth="1"/>
    <col min="1317" max="1534" width="11.44140625" style="219"/>
    <col min="1535" max="1535" width="13.5546875" style="219" customWidth="1"/>
    <col min="1536" max="1536" width="6.6640625" style="219" customWidth="1"/>
    <col min="1537" max="1537" width="49.88671875" style="219" customWidth="1"/>
    <col min="1538" max="1538" width="21.88671875" style="219" customWidth="1"/>
    <col min="1539" max="1539" width="18.5546875" style="219" customWidth="1"/>
    <col min="1540" max="1540" width="21.33203125" style="219" customWidth="1"/>
    <col min="1541" max="1543" width="0" style="219" hidden="1" customWidth="1"/>
    <col min="1544" max="1544" width="20" style="219" customWidth="1"/>
    <col min="1545" max="1546" width="0" style="219" hidden="1" customWidth="1"/>
    <col min="1547" max="1547" width="23.5546875" style="219" customWidth="1"/>
    <col min="1548" max="1548" width="2.6640625" style="219" customWidth="1"/>
    <col min="1549" max="1568" width="0" style="219" hidden="1" customWidth="1"/>
    <col min="1569" max="1569" width="13.44140625" style="219" customWidth="1"/>
    <col min="1570" max="1570" width="18.109375" style="219" customWidth="1"/>
    <col min="1571" max="1571" width="18.6640625" style="219" customWidth="1"/>
    <col min="1572" max="1572" width="15.44140625" style="219" customWidth="1"/>
    <col min="1573" max="1790" width="11.44140625" style="219"/>
    <col min="1791" max="1791" width="13.5546875" style="219" customWidth="1"/>
    <col min="1792" max="1792" width="6.6640625" style="219" customWidth="1"/>
    <col min="1793" max="1793" width="49.88671875" style="219" customWidth="1"/>
    <col min="1794" max="1794" width="21.88671875" style="219" customWidth="1"/>
    <col min="1795" max="1795" width="18.5546875" style="219" customWidth="1"/>
    <col min="1796" max="1796" width="21.33203125" style="219" customWidth="1"/>
    <col min="1797" max="1799" width="0" style="219" hidden="1" customWidth="1"/>
    <col min="1800" max="1800" width="20" style="219" customWidth="1"/>
    <col min="1801" max="1802" width="0" style="219" hidden="1" customWidth="1"/>
    <col min="1803" max="1803" width="23.5546875" style="219" customWidth="1"/>
    <col min="1804" max="1804" width="2.6640625" style="219" customWidth="1"/>
    <col min="1805" max="1824" width="0" style="219" hidden="1" customWidth="1"/>
    <col min="1825" max="1825" width="13.44140625" style="219" customWidth="1"/>
    <col min="1826" max="1826" width="18.109375" style="219" customWidth="1"/>
    <col min="1827" max="1827" width="18.6640625" style="219" customWidth="1"/>
    <col min="1828" max="1828" width="15.44140625" style="219" customWidth="1"/>
    <col min="1829" max="2046" width="11.44140625" style="219"/>
    <col min="2047" max="2047" width="13.5546875" style="219" customWidth="1"/>
    <col min="2048" max="2048" width="6.6640625" style="219" customWidth="1"/>
    <col min="2049" max="2049" width="49.88671875" style="219" customWidth="1"/>
    <col min="2050" max="2050" width="21.88671875" style="219" customWidth="1"/>
    <col min="2051" max="2051" width="18.5546875" style="219" customWidth="1"/>
    <col min="2052" max="2052" width="21.33203125" style="219" customWidth="1"/>
    <col min="2053" max="2055" width="0" style="219" hidden="1" customWidth="1"/>
    <col min="2056" max="2056" width="20" style="219" customWidth="1"/>
    <col min="2057" max="2058" width="0" style="219" hidden="1" customWidth="1"/>
    <col min="2059" max="2059" width="23.5546875" style="219" customWidth="1"/>
    <col min="2060" max="2060" width="2.6640625" style="219" customWidth="1"/>
    <col min="2061" max="2080" width="0" style="219" hidden="1" customWidth="1"/>
    <col min="2081" max="2081" width="13.44140625" style="219" customWidth="1"/>
    <col min="2082" max="2082" width="18.109375" style="219" customWidth="1"/>
    <col min="2083" max="2083" width="18.6640625" style="219" customWidth="1"/>
    <col min="2084" max="2084" width="15.44140625" style="219" customWidth="1"/>
    <col min="2085" max="2302" width="11.44140625" style="219"/>
    <col min="2303" max="2303" width="13.5546875" style="219" customWidth="1"/>
    <col min="2304" max="2304" width="6.6640625" style="219" customWidth="1"/>
    <col min="2305" max="2305" width="49.88671875" style="219" customWidth="1"/>
    <col min="2306" max="2306" width="21.88671875" style="219" customWidth="1"/>
    <col min="2307" max="2307" width="18.5546875" style="219" customWidth="1"/>
    <col min="2308" max="2308" width="21.33203125" style="219" customWidth="1"/>
    <col min="2309" max="2311" width="0" style="219" hidden="1" customWidth="1"/>
    <col min="2312" max="2312" width="20" style="219" customWidth="1"/>
    <col min="2313" max="2314" width="0" style="219" hidden="1" customWidth="1"/>
    <col min="2315" max="2315" width="23.5546875" style="219" customWidth="1"/>
    <col min="2316" max="2316" width="2.6640625" style="219" customWidth="1"/>
    <col min="2317" max="2336" width="0" style="219" hidden="1" customWidth="1"/>
    <col min="2337" max="2337" width="13.44140625" style="219" customWidth="1"/>
    <col min="2338" max="2338" width="18.109375" style="219" customWidth="1"/>
    <col min="2339" max="2339" width="18.6640625" style="219" customWidth="1"/>
    <col min="2340" max="2340" width="15.44140625" style="219" customWidth="1"/>
    <col min="2341" max="2558" width="11.44140625" style="219"/>
    <col min="2559" max="2559" width="13.5546875" style="219" customWidth="1"/>
    <col min="2560" max="2560" width="6.6640625" style="219" customWidth="1"/>
    <col min="2561" max="2561" width="49.88671875" style="219" customWidth="1"/>
    <col min="2562" max="2562" width="21.88671875" style="219" customWidth="1"/>
    <col min="2563" max="2563" width="18.5546875" style="219" customWidth="1"/>
    <col min="2564" max="2564" width="21.33203125" style="219" customWidth="1"/>
    <col min="2565" max="2567" width="0" style="219" hidden="1" customWidth="1"/>
    <col min="2568" max="2568" width="20" style="219" customWidth="1"/>
    <col min="2569" max="2570" width="0" style="219" hidden="1" customWidth="1"/>
    <col min="2571" max="2571" width="23.5546875" style="219" customWidth="1"/>
    <col min="2572" max="2572" width="2.6640625" style="219" customWidth="1"/>
    <col min="2573" max="2592" width="0" style="219" hidden="1" customWidth="1"/>
    <col min="2593" max="2593" width="13.44140625" style="219" customWidth="1"/>
    <col min="2594" max="2594" width="18.109375" style="219" customWidth="1"/>
    <col min="2595" max="2595" width="18.6640625" style="219" customWidth="1"/>
    <col min="2596" max="2596" width="15.44140625" style="219" customWidth="1"/>
    <col min="2597" max="2814" width="11.44140625" style="219"/>
    <col min="2815" max="2815" width="13.5546875" style="219" customWidth="1"/>
    <col min="2816" max="2816" width="6.6640625" style="219" customWidth="1"/>
    <col min="2817" max="2817" width="49.88671875" style="219" customWidth="1"/>
    <col min="2818" max="2818" width="21.88671875" style="219" customWidth="1"/>
    <col min="2819" max="2819" width="18.5546875" style="219" customWidth="1"/>
    <col min="2820" max="2820" width="21.33203125" style="219" customWidth="1"/>
    <col min="2821" max="2823" width="0" style="219" hidden="1" customWidth="1"/>
    <col min="2824" max="2824" width="20" style="219" customWidth="1"/>
    <col min="2825" max="2826" width="0" style="219" hidden="1" customWidth="1"/>
    <col min="2827" max="2827" width="23.5546875" style="219" customWidth="1"/>
    <col min="2828" max="2828" width="2.6640625" style="219" customWidth="1"/>
    <col min="2829" max="2848" width="0" style="219" hidden="1" customWidth="1"/>
    <col min="2849" max="2849" width="13.44140625" style="219" customWidth="1"/>
    <col min="2850" max="2850" width="18.109375" style="219" customWidth="1"/>
    <col min="2851" max="2851" width="18.6640625" style="219" customWidth="1"/>
    <col min="2852" max="2852" width="15.44140625" style="219" customWidth="1"/>
    <col min="2853" max="3070" width="11.44140625" style="219"/>
    <col min="3071" max="3071" width="13.5546875" style="219" customWidth="1"/>
    <col min="3072" max="3072" width="6.6640625" style="219" customWidth="1"/>
    <col min="3073" max="3073" width="49.88671875" style="219" customWidth="1"/>
    <col min="3074" max="3074" width="21.88671875" style="219" customWidth="1"/>
    <col min="3075" max="3075" width="18.5546875" style="219" customWidth="1"/>
    <col min="3076" max="3076" width="21.33203125" style="219" customWidth="1"/>
    <col min="3077" max="3079" width="0" style="219" hidden="1" customWidth="1"/>
    <col min="3080" max="3080" width="20" style="219" customWidth="1"/>
    <col min="3081" max="3082" width="0" style="219" hidden="1" customWidth="1"/>
    <col min="3083" max="3083" width="23.5546875" style="219" customWidth="1"/>
    <col min="3084" max="3084" width="2.6640625" style="219" customWidth="1"/>
    <col min="3085" max="3104" width="0" style="219" hidden="1" customWidth="1"/>
    <col min="3105" max="3105" width="13.44140625" style="219" customWidth="1"/>
    <col min="3106" max="3106" width="18.109375" style="219" customWidth="1"/>
    <col min="3107" max="3107" width="18.6640625" style="219" customWidth="1"/>
    <col min="3108" max="3108" width="15.44140625" style="219" customWidth="1"/>
    <col min="3109" max="3326" width="11.44140625" style="219"/>
    <col min="3327" max="3327" width="13.5546875" style="219" customWidth="1"/>
    <col min="3328" max="3328" width="6.6640625" style="219" customWidth="1"/>
    <col min="3329" max="3329" width="49.88671875" style="219" customWidth="1"/>
    <col min="3330" max="3330" width="21.88671875" style="219" customWidth="1"/>
    <col min="3331" max="3331" width="18.5546875" style="219" customWidth="1"/>
    <col min="3332" max="3332" width="21.33203125" style="219" customWidth="1"/>
    <col min="3333" max="3335" width="0" style="219" hidden="1" customWidth="1"/>
    <col min="3336" max="3336" width="20" style="219" customWidth="1"/>
    <col min="3337" max="3338" width="0" style="219" hidden="1" customWidth="1"/>
    <col min="3339" max="3339" width="23.5546875" style="219" customWidth="1"/>
    <col min="3340" max="3340" width="2.6640625" style="219" customWidth="1"/>
    <col min="3341" max="3360" width="0" style="219" hidden="1" customWidth="1"/>
    <col min="3361" max="3361" width="13.44140625" style="219" customWidth="1"/>
    <col min="3362" max="3362" width="18.109375" style="219" customWidth="1"/>
    <col min="3363" max="3363" width="18.6640625" style="219" customWidth="1"/>
    <col min="3364" max="3364" width="15.44140625" style="219" customWidth="1"/>
    <col min="3365" max="3582" width="11.44140625" style="219"/>
    <col min="3583" max="3583" width="13.5546875" style="219" customWidth="1"/>
    <col min="3584" max="3584" width="6.6640625" style="219" customWidth="1"/>
    <col min="3585" max="3585" width="49.88671875" style="219" customWidth="1"/>
    <col min="3586" max="3586" width="21.88671875" style="219" customWidth="1"/>
    <col min="3587" max="3587" width="18.5546875" style="219" customWidth="1"/>
    <col min="3588" max="3588" width="21.33203125" style="219" customWidth="1"/>
    <col min="3589" max="3591" width="0" style="219" hidden="1" customWidth="1"/>
    <col min="3592" max="3592" width="20" style="219" customWidth="1"/>
    <col min="3593" max="3594" width="0" style="219" hidden="1" customWidth="1"/>
    <col min="3595" max="3595" width="23.5546875" style="219" customWidth="1"/>
    <col min="3596" max="3596" width="2.6640625" style="219" customWidth="1"/>
    <col min="3597" max="3616" width="0" style="219" hidden="1" customWidth="1"/>
    <col min="3617" max="3617" width="13.44140625" style="219" customWidth="1"/>
    <col min="3618" max="3618" width="18.109375" style="219" customWidth="1"/>
    <col min="3619" max="3619" width="18.6640625" style="219" customWidth="1"/>
    <col min="3620" max="3620" width="15.44140625" style="219" customWidth="1"/>
    <col min="3621" max="3838" width="11.44140625" style="219"/>
    <col min="3839" max="3839" width="13.5546875" style="219" customWidth="1"/>
    <col min="3840" max="3840" width="6.6640625" style="219" customWidth="1"/>
    <col min="3841" max="3841" width="49.88671875" style="219" customWidth="1"/>
    <col min="3842" max="3842" width="21.88671875" style="219" customWidth="1"/>
    <col min="3843" max="3843" width="18.5546875" style="219" customWidth="1"/>
    <col min="3844" max="3844" width="21.33203125" style="219" customWidth="1"/>
    <col min="3845" max="3847" width="0" style="219" hidden="1" customWidth="1"/>
    <col min="3848" max="3848" width="20" style="219" customWidth="1"/>
    <col min="3849" max="3850" width="0" style="219" hidden="1" customWidth="1"/>
    <col min="3851" max="3851" width="23.5546875" style="219" customWidth="1"/>
    <col min="3852" max="3852" width="2.6640625" style="219" customWidth="1"/>
    <col min="3853" max="3872" width="0" style="219" hidden="1" customWidth="1"/>
    <col min="3873" max="3873" width="13.44140625" style="219" customWidth="1"/>
    <col min="3874" max="3874" width="18.109375" style="219" customWidth="1"/>
    <col min="3875" max="3875" width="18.6640625" style="219" customWidth="1"/>
    <col min="3876" max="3876" width="15.44140625" style="219" customWidth="1"/>
    <col min="3877" max="4094" width="11.44140625" style="219"/>
    <col min="4095" max="4095" width="13.5546875" style="219" customWidth="1"/>
    <col min="4096" max="4096" width="6.6640625" style="219" customWidth="1"/>
    <col min="4097" max="4097" width="49.88671875" style="219" customWidth="1"/>
    <col min="4098" max="4098" width="21.88671875" style="219" customWidth="1"/>
    <col min="4099" max="4099" width="18.5546875" style="219" customWidth="1"/>
    <col min="4100" max="4100" width="21.33203125" style="219" customWidth="1"/>
    <col min="4101" max="4103" width="0" style="219" hidden="1" customWidth="1"/>
    <col min="4104" max="4104" width="20" style="219" customWidth="1"/>
    <col min="4105" max="4106" width="0" style="219" hidden="1" customWidth="1"/>
    <col min="4107" max="4107" width="23.5546875" style="219" customWidth="1"/>
    <col min="4108" max="4108" width="2.6640625" style="219" customWidth="1"/>
    <col min="4109" max="4128" width="0" style="219" hidden="1" customWidth="1"/>
    <col min="4129" max="4129" width="13.44140625" style="219" customWidth="1"/>
    <col min="4130" max="4130" width="18.109375" style="219" customWidth="1"/>
    <col min="4131" max="4131" width="18.6640625" style="219" customWidth="1"/>
    <col min="4132" max="4132" width="15.44140625" style="219" customWidth="1"/>
    <col min="4133" max="4350" width="11.44140625" style="219"/>
    <col min="4351" max="4351" width="13.5546875" style="219" customWidth="1"/>
    <col min="4352" max="4352" width="6.6640625" style="219" customWidth="1"/>
    <col min="4353" max="4353" width="49.88671875" style="219" customWidth="1"/>
    <col min="4354" max="4354" width="21.88671875" style="219" customWidth="1"/>
    <col min="4355" max="4355" width="18.5546875" style="219" customWidth="1"/>
    <col min="4356" max="4356" width="21.33203125" style="219" customWidth="1"/>
    <col min="4357" max="4359" width="0" style="219" hidden="1" customWidth="1"/>
    <col min="4360" max="4360" width="20" style="219" customWidth="1"/>
    <col min="4361" max="4362" width="0" style="219" hidden="1" customWidth="1"/>
    <col min="4363" max="4363" width="23.5546875" style="219" customWidth="1"/>
    <col min="4364" max="4364" width="2.6640625" style="219" customWidth="1"/>
    <col min="4365" max="4384" width="0" style="219" hidden="1" customWidth="1"/>
    <col min="4385" max="4385" width="13.44140625" style="219" customWidth="1"/>
    <col min="4386" max="4386" width="18.109375" style="219" customWidth="1"/>
    <col min="4387" max="4387" width="18.6640625" style="219" customWidth="1"/>
    <col min="4388" max="4388" width="15.44140625" style="219" customWidth="1"/>
    <col min="4389" max="4606" width="11.44140625" style="219"/>
    <col min="4607" max="4607" width="13.5546875" style="219" customWidth="1"/>
    <col min="4608" max="4608" width="6.6640625" style="219" customWidth="1"/>
    <col min="4609" max="4609" width="49.88671875" style="219" customWidth="1"/>
    <col min="4610" max="4610" width="21.88671875" style="219" customWidth="1"/>
    <col min="4611" max="4611" width="18.5546875" style="219" customWidth="1"/>
    <col min="4612" max="4612" width="21.33203125" style="219" customWidth="1"/>
    <col min="4613" max="4615" width="0" style="219" hidden="1" customWidth="1"/>
    <col min="4616" max="4616" width="20" style="219" customWidth="1"/>
    <col min="4617" max="4618" width="0" style="219" hidden="1" customWidth="1"/>
    <col min="4619" max="4619" width="23.5546875" style="219" customWidth="1"/>
    <col min="4620" max="4620" width="2.6640625" style="219" customWidth="1"/>
    <col min="4621" max="4640" width="0" style="219" hidden="1" customWidth="1"/>
    <col min="4641" max="4641" width="13.44140625" style="219" customWidth="1"/>
    <col min="4642" max="4642" width="18.109375" style="219" customWidth="1"/>
    <col min="4643" max="4643" width="18.6640625" style="219" customWidth="1"/>
    <col min="4644" max="4644" width="15.44140625" style="219" customWidth="1"/>
    <col min="4645" max="4862" width="11.44140625" style="219"/>
    <col min="4863" max="4863" width="13.5546875" style="219" customWidth="1"/>
    <col min="4864" max="4864" width="6.6640625" style="219" customWidth="1"/>
    <col min="4865" max="4865" width="49.88671875" style="219" customWidth="1"/>
    <col min="4866" max="4866" width="21.88671875" style="219" customWidth="1"/>
    <col min="4867" max="4867" width="18.5546875" style="219" customWidth="1"/>
    <col min="4868" max="4868" width="21.33203125" style="219" customWidth="1"/>
    <col min="4869" max="4871" width="0" style="219" hidden="1" customWidth="1"/>
    <col min="4872" max="4872" width="20" style="219" customWidth="1"/>
    <col min="4873" max="4874" width="0" style="219" hidden="1" customWidth="1"/>
    <col min="4875" max="4875" width="23.5546875" style="219" customWidth="1"/>
    <col min="4876" max="4876" width="2.6640625" style="219" customWidth="1"/>
    <col min="4877" max="4896" width="0" style="219" hidden="1" customWidth="1"/>
    <col min="4897" max="4897" width="13.44140625" style="219" customWidth="1"/>
    <col min="4898" max="4898" width="18.109375" style="219" customWidth="1"/>
    <col min="4899" max="4899" width="18.6640625" style="219" customWidth="1"/>
    <col min="4900" max="4900" width="15.44140625" style="219" customWidth="1"/>
    <col min="4901" max="5118" width="11.44140625" style="219"/>
    <col min="5119" max="5119" width="13.5546875" style="219" customWidth="1"/>
    <col min="5120" max="5120" width="6.6640625" style="219" customWidth="1"/>
    <col min="5121" max="5121" width="49.88671875" style="219" customWidth="1"/>
    <col min="5122" max="5122" width="21.88671875" style="219" customWidth="1"/>
    <col min="5123" max="5123" width="18.5546875" style="219" customWidth="1"/>
    <col min="5124" max="5124" width="21.33203125" style="219" customWidth="1"/>
    <col min="5125" max="5127" width="0" style="219" hidden="1" customWidth="1"/>
    <col min="5128" max="5128" width="20" style="219" customWidth="1"/>
    <col min="5129" max="5130" width="0" style="219" hidden="1" customWidth="1"/>
    <col min="5131" max="5131" width="23.5546875" style="219" customWidth="1"/>
    <col min="5132" max="5132" width="2.6640625" style="219" customWidth="1"/>
    <col min="5133" max="5152" width="0" style="219" hidden="1" customWidth="1"/>
    <col min="5153" max="5153" width="13.44140625" style="219" customWidth="1"/>
    <col min="5154" max="5154" width="18.109375" style="219" customWidth="1"/>
    <col min="5155" max="5155" width="18.6640625" style="219" customWidth="1"/>
    <col min="5156" max="5156" width="15.44140625" style="219" customWidth="1"/>
    <col min="5157" max="5374" width="11.44140625" style="219"/>
    <col min="5375" max="5375" width="13.5546875" style="219" customWidth="1"/>
    <col min="5376" max="5376" width="6.6640625" style="219" customWidth="1"/>
    <col min="5377" max="5377" width="49.88671875" style="219" customWidth="1"/>
    <col min="5378" max="5378" width="21.88671875" style="219" customWidth="1"/>
    <col min="5379" max="5379" width="18.5546875" style="219" customWidth="1"/>
    <col min="5380" max="5380" width="21.33203125" style="219" customWidth="1"/>
    <col min="5381" max="5383" width="0" style="219" hidden="1" customWidth="1"/>
    <col min="5384" max="5384" width="20" style="219" customWidth="1"/>
    <col min="5385" max="5386" width="0" style="219" hidden="1" customWidth="1"/>
    <col min="5387" max="5387" width="23.5546875" style="219" customWidth="1"/>
    <col min="5388" max="5388" width="2.6640625" style="219" customWidth="1"/>
    <col min="5389" max="5408" width="0" style="219" hidden="1" customWidth="1"/>
    <col min="5409" max="5409" width="13.44140625" style="219" customWidth="1"/>
    <col min="5410" max="5410" width="18.109375" style="219" customWidth="1"/>
    <col min="5411" max="5411" width="18.6640625" style="219" customWidth="1"/>
    <col min="5412" max="5412" width="15.44140625" style="219" customWidth="1"/>
    <col min="5413" max="5630" width="11.44140625" style="219"/>
    <col min="5631" max="5631" width="13.5546875" style="219" customWidth="1"/>
    <col min="5632" max="5632" width="6.6640625" style="219" customWidth="1"/>
    <col min="5633" max="5633" width="49.88671875" style="219" customWidth="1"/>
    <col min="5634" max="5634" width="21.88671875" style="219" customWidth="1"/>
    <col min="5635" max="5635" width="18.5546875" style="219" customWidth="1"/>
    <col min="5636" max="5636" width="21.33203125" style="219" customWidth="1"/>
    <col min="5637" max="5639" width="0" style="219" hidden="1" customWidth="1"/>
    <col min="5640" max="5640" width="20" style="219" customWidth="1"/>
    <col min="5641" max="5642" width="0" style="219" hidden="1" customWidth="1"/>
    <col min="5643" max="5643" width="23.5546875" style="219" customWidth="1"/>
    <col min="5644" max="5644" width="2.6640625" style="219" customWidth="1"/>
    <col min="5645" max="5664" width="0" style="219" hidden="1" customWidth="1"/>
    <col min="5665" max="5665" width="13.44140625" style="219" customWidth="1"/>
    <col min="5666" max="5666" width="18.109375" style="219" customWidth="1"/>
    <col min="5667" max="5667" width="18.6640625" style="219" customWidth="1"/>
    <col min="5668" max="5668" width="15.44140625" style="219" customWidth="1"/>
    <col min="5669" max="5886" width="11.44140625" style="219"/>
    <col min="5887" max="5887" width="13.5546875" style="219" customWidth="1"/>
    <col min="5888" max="5888" width="6.6640625" style="219" customWidth="1"/>
    <col min="5889" max="5889" width="49.88671875" style="219" customWidth="1"/>
    <col min="5890" max="5890" width="21.88671875" style="219" customWidth="1"/>
    <col min="5891" max="5891" width="18.5546875" style="219" customWidth="1"/>
    <col min="5892" max="5892" width="21.33203125" style="219" customWidth="1"/>
    <col min="5893" max="5895" width="0" style="219" hidden="1" customWidth="1"/>
    <col min="5896" max="5896" width="20" style="219" customWidth="1"/>
    <col min="5897" max="5898" width="0" style="219" hidden="1" customWidth="1"/>
    <col min="5899" max="5899" width="23.5546875" style="219" customWidth="1"/>
    <col min="5900" max="5900" width="2.6640625" style="219" customWidth="1"/>
    <col min="5901" max="5920" width="0" style="219" hidden="1" customWidth="1"/>
    <col min="5921" max="5921" width="13.44140625" style="219" customWidth="1"/>
    <col min="5922" max="5922" width="18.109375" style="219" customWidth="1"/>
    <col min="5923" max="5923" width="18.6640625" style="219" customWidth="1"/>
    <col min="5924" max="5924" width="15.44140625" style="219" customWidth="1"/>
    <col min="5925" max="6142" width="11.44140625" style="219"/>
    <col min="6143" max="6143" width="13.5546875" style="219" customWidth="1"/>
    <col min="6144" max="6144" width="6.6640625" style="219" customWidth="1"/>
    <col min="6145" max="6145" width="49.88671875" style="219" customWidth="1"/>
    <col min="6146" max="6146" width="21.88671875" style="219" customWidth="1"/>
    <col min="6147" max="6147" width="18.5546875" style="219" customWidth="1"/>
    <col min="6148" max="6148" width="21.33203125" style="219" customWidth="1"/>
    <col min="6149" max="6151" width="0" style="219" hidden="1" customWidth="1"/>
    <col min="6152" max="6152" width="20" style="219" customWidth="1"/>
    <col min="6153" max="6154" width="0" style="219" hidden="1" customWidth="1"/>
    <col min="6155" max="6155" width="23.5546875" style="219" customWidth="1"/>
    <col min="6156" max="6156" width="2.6640625" style="219" customWidth="1"/>
    <col min="6157" max="6176" width="0" style="219" hidden="1" customWidth="1"/>
    <col min="6177" max="6177" width="13.44140625" style="219" customWidth="1"/>
    <col min="6178" max="6178" width="18.109375" style="219" customWidth="1"/>
    <col min="6179" max="6179" width="18.6640625" style="219" customWidth="1"/>
    <col min="6180" max="6180" width="15.44140625" style="219" customWidth="1"/>
    <col min="6181" max="6398" width="11.44140625" style="219"/>
    <col min="6399" max="6399" width="13.5546875" style="219" customWidth="1"/>
    <col min="6400" max="6400" width="6.6640625" style="219" customWidth="1"/>
    <col min="6401" max="6401" width="49.88671875" style="219" customWidth="1"/>
    <col min="6402" max="6402" width="21.88671875" style="219" customWidth="1"/>
    <col min="6403" max="6403" width="18.5546875" style="219" customWidth="1"/>
    <col min="6404" max="6404" width="21.33203125" style="219" customWidth="1"/>
    <col min="6405" max="6407" width="0" style="219" hidden="1" customWidth="1"/>
    <col min="6408" max="6408" width="20" style="219" customWidth="1"/>
    <col min="6409" max="6410" width="0" style="219" hidden="1" customWidth="1"/>
    <col min="6411" max="6411" width="23.5546875" style="219" customWidth="1"/>
    <col min="6412" max="6412" width="2.6640625" style="219" customWidth="1"/>
    <col min="6413" max="6432" width="0" style="219" hidden="1" customWidth="1"/>
    <col min="6433" max="6433" width="13.44140625" style="219" customWidth="1"/>
    <col min="6434" max="6434" width="18.109375" style="219" customWidth="1"/>
    <col min="6435" max="6435" width="18.6640625" style="219" customWidth="1"/>
    <col min="6436" max="6436" width="15.44140625" style="219" customWidth="1"/>
    <col min="6437" max="6654" width="11.44140625" style="219"/>
    <col min="6655" max="6655" width="13.5546875" style="219" customWidth="1"/>
    <col min="6656" max="6656" width="6.6640625" style="219" customWidth="1"/>
    <col min="6657" max="6657" width="49.88671875" style="219" customWidth="1"/>
    <col min="6658" max="6658" width="21.88671875" style="219" customWidth="1"/>
    <col min="6659" max="6659" width="18.5546875" style="219" customWidth="1"/>
    <col min="6660" max="6660" width="21.33203125" style="219" customWidth="1"/>
    <col min="6661" max="6663" width="0" style="219" hidden="1" customWidth="1"/>
    <col min="6664" max="6664" width="20" style="219" customWidth="1"/>
    <col min="6665" max="6666" width="0" style="219" hidden="1" customWidth="1"/>
    <col min="6667" max="6667" width="23.5546875" style="219" customWidth="1"/>
    <col min="6668" max="6668" width="2.6640625" style="219" customWidth="1"/>
    <col min="6669" max="6688" width="0" style="219" hidden="1" customWidth="1"/>
    <col min="6689" max="6689" width="13.44140625" style="219" customWidth="1"/>
    <col min="6690" max="6690" width="18.109375" style="219" customWidth="1"/>
    <col min="6691" max="6691" width="18.6640625" style="219" customWidth="1"/>
    <col min="6692" max="6692" width="15.44140625" style="219" customWidth="1"/>
    <col min="6693" max="6910" width="11.44140625" style="219"/>
    <col min="6911" max="6911" width="13.5546875" style="219" customWidth="1"/>
    <col min="6912" max="6912" width="6.6640625" style="219" customWidth="1"/>
    <col min="6913" max="6913" width="49.88671875" style="219" customWidth="1"/>
    <col min="6914" max="6914" width="21.88671875" style="219" customWidth="1"/>
    <col min="6915" max="6915" width="18.5546875" style="219" customWidth="1"/>
    <col min="6916" max="6916" width="21.33203125" style="219" customWidth="1"/>
    <col min="6917" max="6919" width="0" style="219" hidden="1" customWidth="1"/>
    <col min="6920" max="6920" width="20" style="219" customWidth="1"/>
    <col min="6921" max="6922" width="0" style="219" hidden="1" customWidth="1"/>
    <col min="6923" max="6923" width="23.5546875" style="219" customWidth="1"/>
    <col min="6924" max="6924" width="2.6640625" style="219" customWidth="1"/>
    <col min="6925" max="6944" width="0" style="219" hidden="1" customWidth="1"/>
    <col min="6945" max="6945" width="13.44140625" style="219" customWidth="1"/>
    <col min="6946" max="6946" width="18.109375" style="219" customWidth="1"/>
    <col min="6947" max="6947" width="18.6640625" style="219" customWidth="1"/>
    <col min="6948" max="6948" width="15.44140625" style="219" customWidth="1"/>
    <col min="6949" max="7166" width="11.44140625" style="219"/>
    <col min="7167" max="7167" width="13.5546875" style="219" customWidth="1"/>
    <col min="7168" max="7168" width="6.6640625" style="219" customWidth="1"/>
    <col min="7169" max="7169" width="49.88671875" style="219" customWidth="1"/>
    <col min="7170" max="7170" width="21.88671875" style="219" customWidth="1"/>
    <col min="7171" max="7171" width="18.5546875" style="219" customWidth="1"/>
    <col min="7172" max="7172" width="21.33203125" style="219" customWidth="1"/>
    <col min="7173" max="7175" width="0" style="219" hidden="1" customWidth="1"/>
    <col min="7176" max="7176" width="20" style="219" customWidth="1"/>
    <col min="7177" max="7178" width="0" style="219" hidden="1" customWidth="1"/>
    <col min="7179" max="7179" width="23.5546875" style="219" customWidth="1"/>
    <col min="7180" max="7180" width="2.6640625" style="219" customWidth="1"/>
    <col min="7181" max="7200" width="0" style="219" hidden="1" customWidth="1"/>
    <col min="7201" max="7201" width="13.44140625" style="219" customWidth="1"/>
    <col min="7202" max="7202" width="18.109375" style="219" customWidth="1"/>
    <col min="7203" max="7203" width="18.6640625" style="219" customWidth="1"/>
    <col min="7204" max="7204" width="15.44140625" style="219" customWidth="1"/>
    <col min="7205" max="7422" width="11.44140625" style="219"/>
    <col min="7423" max="7423" width="13.5546875" style="219" customWidth="1"/>
    <col min="7424" max="7424" width="6.6640625" style="219" customWidth="1"/>
    <col min="7425" max="7425" width="49.88671875" style="219" customWidth="1"/>
    <col min="7426" max="7426" width="21.88671875" style="219" customWidth="1"/>
    <col min="7427" max="7427" width="18.5546875" style="219" customWidth="1"/>
    <col min="7428" max="7428" width="21.33203125" style="219" customWidth="1"/>
    <col min="7429" max="7431" width="0" style="219" hidden="1" customWidth="1"/>
    <col min="7432" max="7432" width="20" style="219" customWidth="1"/>
    <col min="7433" max="7434" width="0" style="219" hidden="1" customWidth="1"/>
    <col min="7435" max="7435" width="23.5546875" style="219" customWidth="1"/>
    <col min="7436" max="7436" width="2.6640625" style="219" customWidth="1"/>
    <col min="7437" max="7456" width="0" style="219" hidden="1" customWidth="1"/>
    <col min="7457" max="7457" width="13.44140625" style="219" customWidth="1"/>
    <col min="7458" max="7458" width="18.109375" style="219" customWidth="1"/>
    <col min="7459" max="7459" width="18.6640625" style="219" customWidth="1"/>
    <col min="7460" max="7460" width="15.44140625" style="219" customWidth="1"/>
    <col min="7461" max="7678" width="11.44140625" style="219"/>
    <col min="7679" max="7679" width="13.5546875" style="219" customWidth="1"/>
    <col min="7680" max="7680" width="6.6640625" style="219" customWidth="1"/>
    <col min="7681" max="7681" width="49.88671875" style="219" customWidth="1"/>
    <col min="7682" max="7682" width="21.88671875" style="219" customWidth="1"/>
    <col min="7683" max="7683" width="18.5546875" style="219" customWidth="1"/>
    <col min="7684" max="7684" width="21.33203125" style="219" customWidth="1"/>
    <col min="7685" max="7687" width="0" style="219" hidden="1" customWidth="1"/>
    <col min="7688" max="7688" width="20" style="219" customWidth="1"/>
    <col min="7689" max="7690" width="0" style="219" hidden="1" customWidth="1"/>
    <col min="7691" max="7691" width="23.5546875" style="219" customWidth="1"/>
    <col min="7692" max="7692" width="2.6640625" style="219" customWidth="1"/>
    <col min="7693" max="7712" width="0" style="219" hidden="1" customWidth="1"/>
    <col min="7713" max="7713" width="13.44140625" style="219" customWidth="1"/>
    <col min="7714" max="7714" width="18.109375" style="219" customWidth="1"/>
    <col min="7715" max="7715" width="18.6640625" style="219" customWidth="1"/>
    <col min="7716" max="7716" width="15.44140625" style="219" customWidth="1"/>
    <col min="7717" max="7934" width="11.44140625" style="219"/>
    <col min="7935" max="7935" width="13.5546875" style="219" customWidth="1"/>
    <col min="7936" max="7936" width="6.6640625" style="219" customWidth="1"/>
    <col min="7937" max="7937" width="49.88671875" style="219" customWidth="1"/>
    <col min="7938" max="7938" width="21.88671875" style="219" customWidth="1"/>
    <col min="7939" max="7939" width="18.5546875" style="219" customWidth="1"/>
    <col min="7940" max="7940" width="21.33203125" style="219" customWidth="1"/>
    <col min="7941" max="7943" width="0" style="219" hidden="1" customWidth="1"/>
    <col min="7944" max="7944" width="20" style="219" customWidth="1"/>
    <col min="7945" max="7946" width="0" style="219" hidden="1" customWidth="1"/>
    <col min="7947" max="7947" width="23.5546875" style="219" customWidth="1"/>
    <col min="7948" max="7948" width="2.6640625" style="219" customWidth="1"/>
    <col min="7949" max="7968" width="0" style="219" hidden="1" customWidth="1"/>
    <col min="7969" max="7969" width="13.44140625" style="219" customWidth="1"/>
    <col min="7970" max="7970" width="18.109375" style="219" customWidth="1"/>
    <col min="7971" max="7971" width="18.6640625" style="219" customWidth="1"/>
    <col min="7972" max="7972" width="15.44140625" style="219" customWidth="1"/>
    <col min="7973" max="8190" width="11.44140625" style="219"/>
    <col min="8191" max="8191" width="13.5546875" style="219" customWidth="1"/>
    <col min="8192" max="8192" width="6.6640625" style="219" customWidth="1"/>
    <col min="8193" max="8193" width="49.88671875" style="219" customWidth="1"/>
    <col min="8194" max="8194" width="21.88671875" style="219" customWidth="1"/>
    <col min="8195" max="8195" width="18.5546875" style="219" customWidth="1"/>
    <col min="8196" max="8196" width="21.33203125" style="219" customWidth="1"/>
    <col min="8197" max="8199" width="0" style="219" hidden="1" customWidth="1"/>
    <col min="8200" max="8200" width="20" style="219" customWidth="1"/>
    <col min="8201" max="8202" width="0" style="219" hidden="1" customWidth="1"/>
    <col min="8203" max="8203" width="23.5546875" style="219" customWidth="1"/>
    <col min="8204" max="8204" width="2.6640625" style="219" customWidth="1"/>
    <col min="8205" max="8224" width="0" style="219" hidden="1" customWidth="1"/>
    <col min="8225" max="8225" width="13.44140625" style="219" customWidth="1"/>
    <col min="8226" max="8226" width="18.109375" style="219" customWidth="1"/>
    <col min="8227" max="8227" width="18.6640625" style="219" customWidth="1"/>
    <col min="8228" max="8228" width="15.44140625" style="219" customWidth="1"/>
    <col min="8229" max="8446" width="11.44140625" style="219"/>
    <col min="8447" max="8447" width="13.5546875" style="219" customWidth="1"/>
    <col min="8448" max="8448" width="6.6640625" style="219" customWidth="1"/>
    <col min="8449" max="8449" width="49.88671875" style="219" customWidth="1"/>
    <col min="8450" max="8450" width="21.88671875" style="219" customWidth="1"/>
    <col min="8451" max="8451" width="18.5546875" style="219" customWidth="1"/>
    <col min="8452" max="8452" width="21.33203125" style="219" customWidth="1"/>
    <col min="8453" max="8455" width="0" style="219" hidden="1" customWidth="1"/>
    <col min="8456" max="8456" width="20" style="219" customWidth="1"/>
    <col min="8457" max="8458" width="0" style="219" hidden="1" customWidth="1"/>
    <col min="8459" max="8459" width="23.5546875" style="219" customWidth="1"/>
    <col min="8460" max="8460" width="2.6640625" style="219" customWidth="1"/>
    <col min="8461" max="8480" width="0" style="219" hidden="1" customWidth="1"/>
    <col min="8481" max="8481" width="13.44140625" style="219" customWidth="1"/>
    <col min="8482" max="8482" width="18.109375" style="219" customWidth="1"/>
    <col min="8483" max="8483" width="18.6640625" style="219" customWidth="1"/>
    <col min="8484" max="8484" width="15.44140625" style="219" customWidth="1"/>
    <col min="8485" max="8702" width="11.44140625" style="219"/>
    <col min="8703" max="8703" width="13.5546875" style="219" customWidth="1"/>
    <col min="8704" max="8704" width="6.6640625" style="219" customWidth="1"/>
    <col min="8705" max="8705" width="49.88671875" style="219" customWidth="1"/>
    <col min="8706" max="8706" width="21.88671875" style="219" customWidth="1"/>
    <col min="8707" max="8707" width="18.5546875" style="219" customWidth="1"/>
    <col min="8708" max="8708" width="21.33203125" style="219" customWidth="1"/>
    <col min="8709" max="8711" width="0" style="219" hidden="1" customWidth="1"/>
    <col min="8712" max="8712" width="20" style="219" customWidth="1"/>
    <col min="8713" max="8714" width="0" style="219" hidden="1" customWidth="1"/>
    <col min="8715" max="8715" width="23.5546875" style="219" customWidth="1"/>
    <col min="8716" max="8716" width="2.6640625" style="219" customWidth="1"/>
    <col min="8717" max="8736" width="0" style="219" hidden="1" customWidth="1"/>
    <col min="8737" max="8737" width="13.44140625" style="219" customWidth="1"/>
    <col min="8738" max="8738" width="18.109375" style="219" customWidth="1"/>
    <col min="8739" max="8739" width="18.6640625" style="219" customWidth="1"/>
    <col min="8740" max="8740" width="15.44140625" style="219" customWidth="1"/>
    <col min="8741" max="8958" width="11.44140625" style="219"/>
    <col min="8959" max="8959" width="13.5546875" style="219" customWidth="1"/>
    <col min="8960" max="8960" width="6.6640625" style="219" customWidth="1"/>
    <col min="8961" max="8961" width="49.88671875" style="219" customWidth="1"/>
    <col min="8962" max="8962" width="21.88671875" style="219" customWidth="1"/>
    <col min="8963" max="8963" width="18.5546875" style="219" customWidth="1"/>
    <col min="8964" max="8964" width="21.33203125" style="219" customWidth="1"/>
    <col min="8965" max="8967" width="0" style="219" hidden="1" customWidth="1"/>
    <col min="8968" max="8968" width="20" style="219" customWidth="1"/>
    <col min="8969" max="8970" width="0" style="219" hidden="1" customWidth="1"/>
    <col min="8971" max="8971" width="23.5546875" style="219" customWidth="1"/>
    <col min="8972" max="8972" width="2.6640625" style="219" customWidth="1"/>
    <col min="8973" max="8992" width="0" style="219" hidden="1" customWidth="1"/>
    <col min="8993" max="8993" width="13.44140625" style="219" customWidth="1"/>
    <col min="8994" max="8994" width="18.109375" style="219" customWidth="1"/>
    <col min="8995" max="8995" width="18.6640625" style="219" customWidth="1"/>
    <col min="8996" max="8996" width="15.44140625" style="219" customWidth="1"/>
    <col min="8997" max="9214" width="11.44140625" style="219"/>
    <col min="9215" max="9215" width="13.5546875" style="219" customWidth="1"/>
    <col min="9216" max="9216" width="6.6640625" style="219" customWidth="1"/>
    <col min="9217" max="9217" width="49.88671875" style="219" customWidth="1"/>
    <col min="9218" max="9218" width="21.88671875" style="219" customWidth="1"/>
    <col min="9219" max="9219" width="18.5546875" style="219" customWidth="1"/>
    <col min="9220" max="9220" width="21.33203125" style="219" customWidth="1"/>
    <col min="9221" max="9223" width="0" style="219" hidden="1" customWidth="1"/>
    <col min="9224" max="9224" width="20" style="219" customWidth="1"/>
    <col min="9225" max="9226" width="0" style="219" hidden="1" customWidth="1"/>
    <col min="9227" max="9227" width="23.5546875" style="219" customWidth="1"/>
    <col min="9228" max="9228" width="2.6640625" style="219" customWidth="1"/>
    <col min="9229" max="9248" width="0" style="219" hidden="1" customWidth="1"/>
    <col min="9249" max="9249" width="13.44140625" style="219" customWidth="1"/>
    <col min="9250" max="9250" width="18.109375" style="219" customWidth="1"/>
    <col min="9251" max="9251" width="18.6640625" style="219" customWidth="1"/>
    <col min="9252" max="9252" width="15.44140625" style="219" customWidth="1"/>
    <col min="9253" max="9470" width="11.44140625" style="219"/>
    <col min="9471" max="9471" width="13.5546875" style="219" customWidth="1"/>
    <col min="9472" max="9472" width="6.6640625" style="219" customWidth="1"/>
    <col min="9473" max="9473" width="49.88671875" style="219" customWidth="1"/>
    <col min="9474" max="9474" width="21.88671875" style="219" customWidth="1"/>
    <col min="9475" max="9475" width="18.5546875" style="219" customWidth="1"/>
    <col min="9476" max="9476" width="21.33203125" style="219" customWidth="1"/>
    <col min="9477" max="9479" width="0" style="219" hidden="1" customWidth="1"/>
    <col min="9480" max="9480" width="20" style="219" customWidth="1"/>
    <col min="9481" max="9482" width="0" style="219" hidden="1" customWidth="1"/>
    <col min="9483" max="9483" width="23.5546875" style="219" customWidth="1"/>
    <col min="9484" max="9484" width="2.6640625" style="219" customWidth="1"/>
    <col min="9485" max="9504" width="0" style="219" hidden="1" customWidth="1"/>
    <col min="9505" max="9505" width="13.44140625" style="219" customWidth="1"/>
    <col min="9506" max="9506" width="18.109375" style="219" customWidth="1"/>
    <col min="9507" max="9507" width="18.6640625" style="219" customWidth="1"/>
    <col min="9508" max="9508" width="15.44140625" style="219" customWidth="1"/>
    <col min="9509" max="9726" width="11.44140625" style="219"/>
    <col min="9727" max="9727" width="13.5546875" style="219" customWidth="1"/>
    <col min="9728" max="9728" width="6.6640625" style="219" customWidth="1"/>
    <col min="9729" max="9729" width="49.88671875" style="219" customWidth="1"/>
    <col min="9730" max="9730" width="21.88671875" style="219" customWidth="1"/>
    <col min="9731" max="9731" width="18.5546875" style="219" customWidth="1"/>
    <col min="9732" max="9732" width="21.33203125" style="219" customWidth="1"/>
    <col min="9733" max="9735" width="0" style="219" hidden="1" customWidth="1"/>
    <col min="9736" max="9736" width="20" style="219" customWidth="1"/>
    <col min="9737" max="9738" width="0" style="219" hidden="1" customWidth="1"/>
    <col min="9739" max="9739" width="23.5546875" style="219" customWidth="1"/>
    <col min="9740" max="9740" width="2.6640625" style="219" customWidth="1"/>
    <col min="9741" max="9760" width="0" style="219" hidden="1" customWidth="1"/>
    <col min="9761" max="9761" width="13.44140625" style="219" customWidth="1"/>
    <col min="9762" max="9762" width="18.109375" style="219" customWidth="1"/>
    <col min="9763" max="9763" width="18.6640625" style="219" customWidth="1"/>
    <col min="9764" max="9764" width="15.44140625" style="219" customWidth="1"/>
    <col min="9765" max="9982" width="11.44140625" style="219"/>
    <col min="9983" max="9983" width="13.5546875" style="219" customWidth="1"/>
    <col min="9984" max="9984" width="6.6640625" style="219" customWidth="1"/>
    <col min="9985" max="9985" width="49.88671875" style="219" customWidth="1"/>
    <col min="9986" max="9986" width="21.88671875" style="219" customWidth="1"/>
    <col min="9987" max="9987" width="18.5546875" style="219" customWidth="1"/>
    <col min="9988" max="9988" width="21.33203125" style="219" customWidth="1"/>
    <col min="9989" max="9991" width="0" style="219" hidden="1" customWidth="1"/>
    <col min="9992" max="9992" width="20" style="219" customWidth="1"/>
    <col min="9993" max="9994" width="0" style="219" hidden="1" customWidth="1"/>
    <col min="9995" max="9995" width="23.5546875" style="219" customWidth="1"/>
    <col min="9996" max="9996" width="2.6640625" style="219" customWidth="1"/>
    <col min="9997" max="10016" width="0" style="219" hidden="1" customWidth="1"/>
    <col min="10017" max="10017" width="13.44140625" style="219" customWidth="1"/>
    <col min="10018" max="10018" width="18.109375" style="219" customWidth="1"/>
    <col min="10019" max="10019" width="18.6640625" style="219" customWidth="1"/>
    <col min="10020" max="10020" width="15.44140625" style="219" customWidth="1"/>
    <col min="10021" max="10238" width="11.44140625" style="219"/>
    <col min="10239" max="10239" width="13.5546875" style="219" customWidth="1"/>
    <col min="10240" max="10240" width="6.6640625" style="219" customWidth="1"/>
    <col min="10241" max="10241" width="49.88671875" style="219" customWidth="1"/>
    <col min="10242" max="10242" width="21.88671875" style="219" customWidth="1"/>
    <col min="10243" max="10243" width="18.5546875" style="219" customWidth="1"/>
    <col min="10244" max="10244" width="21.33203125" style="219" customWidth="1"/>
    <col min="10245" max="10247" width="0" style="219" hidden="1" customWidth="1"/>
    <col min="10248" max="10248" width="20" style="219" customWidth="1"/>
    <col min="10249" max="10250" width="0" style="219" hidden="1" customWidth="1"/>
    <col min="10251" max="10251" width="23.5546875" style="219" customWidth="1"/>
    <col min="10252" max="10252" width="2.6640625" style="219" customWidth="1"/>
    <col min="10253" max="10272" width="0" style="219" hidden="1" customWidth="1"/>
    <col min="10273" max="10273" width="13.44140625" style="219" customWidth="1"/>
    <col min="10274" max="10274" width="18.109375" style="219" customWidth="1"/>
    <col min="10275" max="10275" width="18.6640625" style="219" customWidth="1"/>
    <col min="10276" max="10276" width="15.44140625" style="219" customWidth="1"/>
    <col min="10277" max="10494" width="11.44140625" style="219"/>
    <col min="10495" max="10495" width="13.5546875" style="219" customWidth="1"/>
    <col min="10496" max="10496" width="6.6640625" style="219" customWidth="1"/>
    <col min="10497" max="10497" width="49.88671875" style="219" customWidth="1"/>
    <col min="10498" max="10498" width="21.88671875" style="219" customWidth="1"/>
    <col min="10499" max="10499" width="18.5546875" style="219" customWidth="1"/>
    <col min="10500" max="10500" width="21.33203125" style="219" customWidth="1"/>
    <col min="10501" max="10503" width="0" style="219" hidden="1" customWidth="1"/>
    <col min="10504" max="10504" width="20" style="219" customWidth="1"/>
    <col min="10505" max="10506" width="0" style="219" hidden="1" customWidth="1"/>
    <col min="10507" max="10507" width="23.5546875" style="219" customWidth="1"/>
    <col min="10508" max="10508" width="2.6640625" style="219" customWidth="1"/>
    <col min="10509" max="10528" width="0" style="219" hidden="1" customWidth="1"/>
    <col min="10529" max="10529" width="13.44140625" style="219" customWidth="1"/>
    <col min="10530" max="10530" width="18.109375" style="219" customWidth="1"/>
    <col min="10531" max="10531" width="18.6640625" style="219" customWidth="1"/>
    <col min="10532" max="10532" width="15.44140625" style="219" customWidth="1"/>
    <col min="10533" max="10750" width="11.44140625" style="219"/>
    <col min="10751" max="10751" width="13.5546875" style="219" customWidth="1"/>
    <col min="10752" max="10752" width="6.6640625" style="219" customWidth="1"/>
    <col min="10753" max="10753" width="49.88671875" style="219" customWidth="1"/>
    <col min="10754" max="10754" width="21.88671875" style="219" customWidth="1"/>
    <col min="10755" max="10755" width="18.5546875" style="219" customWidth="1"/>
    <col min="10756" max="10756" width="21.33203125" style="219" customWidth="1"/>
    <col min="10757" max="10759" width="0" style="219" hidden="1" customWidth="1"/>
    <col min="10760" max="10760" width="20" style="219" customWidth="1"/>
    <col min="10761" max="10762" width="0" style="219" hidden="1" customWidth="1"/>
    <col min="10763" max="10763" width="23.5546875" style="219" customWidth="1"/>
    <col min="10764" max="10764" width="2.6640625" style="219" customWidth="1"/>
    <col min="10765" max="10784" width="0" style="219" hidden="1" customWidth="1"/>
    <col min="10785" max="10785" width="13.44140625" style="219" customWidth="1"/>
    <col min="10786" max="10786" width="18.109375" style="219" customWidth="1"/>
    <col min="10787" max="10787" width="18.6640625" style="219" customWidth="1"/>
    <col min="10788" max="10788" width="15.44140625" style="219" customWidth="1"/>
    <col min="10789" max="11006" width="11.44140625" style="219"/>
    <col min="11007" max="11007" width="13.5546875" style="219" customWidth="1"/>
    <col min="11008" max="11008" width="6.6640625" style="219" customWidth="1"/>
    <col min="11009" max="11009" width="49.88671875" style="219" customWidth="1"/>
    <col min="11010" max="11010" width="21.88671875" style="219" customWidth="1"/>
    <col min="11011" max="11011" width="18.5546875" style="219" customWidth="1"/>
    <col min="11012" max="11012" width="21.33203125" style="219" customWidth="1"/>
    <col min="11013" max="11015" width="0" style="219" hidden="1" customWidth="1"/>
    <col min="11016" max="11016" width="20" style="219" customWidth="1"/>
    <col min="11017" max="11018" width="0" style="219" hidden="1" customWidth="1"/>
    <col min="11019" max="11019" width="23.5546875" style="219" customWidth="1"/>
    <col min="11020" max="11020" width="2.6640625" style="219" customWidth="1"/>
    <col min="11021" max="11040" width="0" style="219" hidden="1" customWidth="1"/>
    <col min="11041" max="11041" width="13.44140625" style="219" customWidth="1"/>
    <col min="11042" max="11042" width="18.109375" style="219" customWidth="1"/>
    <col min="11043" max="11043" width="18.6640625" style="219" customWidth="1"/>
    <col min="11044" max="11044" width="15.44140625" style="219" customWidth="1"/>
    <col min="11045" max="11262" width="11.44140625" style="219"/>
    <col min="11263" max="11263" width="13.5546875" style="219" customWidth="1"/>
    <col min="11264" max="11264" width="6.6640625" style="219" customWidth="1"/>
    <col min="11265" max="11265" width="49.88671875" style="219" customWidth="1"/>
    <col min="11266" max="11266" width="21.88671875" style="219" customWidth="1"/>
    <col min="11267" max="11267" width="18.5546875" style="219" customWidth="1"/>
    <col min="11268" max="11268" width="21.33203125" style="219" customWidth="1"/>
    <col min="11269" max="11271" width="0" style="219" hidden="1" customWidth="1"/>
    <col min="11272" max="11272" width="20" style="219" customWidth="1"/>
    <col min="11273" max="11274" width="0" style="219" hidden="1" customWidth="1"/>
    <col min="11275" max="11275" width="23.5546875" style="219" customWidth="1"/>
    <col min="11276" max="11276" width="2.6640625" style="219" customWidth="1"/>
    <col min="11277" max="11296" width="0" style="219" hidden="1" customWidth="1"/>
    <col min="11297" max="11297" width="13.44140625" style="219" customWidth="1"/>
    <col min="11298" max="11298" width="18.109375" style="219" customWidth="1"/>
    <col min="11299" max="11299" width="18.6640625" style="219" customWidth="1"/>
    <col min="11300" max="11300" width="15.44140625" style="219" customWidth="1"/>
    <col min="11301" max="11518" width="11.44140625" style="219"/>
    <col min="11519" max="11519" width="13.5546875" style="219" customWidth="1"/>
    <col min="11520" max="11520" width="6.6640625" style="219" customWidth="1"/>
    <col min="11521" max="11521" width="49.88671875" style="219" customWidth="1"/>
    <col min="11522" max="11522" width="21.88671875" style="219" customWidth="1"/>
    <col min="11523" max="11523" width="18.5546875" style="219" customWidth="1"/>
    <col min="11524" max="11524" width="21.33203125" style="219" customWidth="1"/>
    <col min="11525" max="11527" width="0" style="219" hidden="1" customWidth="1"/>
    <col min="11528" max="11528" width="20" style="219" customWidth="1"/>
    <col min="11529" max="11530" width="0" style="219" hidden="1" customWidth="1"/>
    <col min="11531" max="11531" width="23.5546875" style="219" customWidth="1"/>
    <col min="11532" max="11532" width="2.6640625" style="219" customWidth="1"/>
    <col min="11533" max="11552" width="0" style="219" hidden="1" customWidth="1"/>
    <col min="11553" max="11553" width="13.44140625" style="219" customWidth="1"/>
    <col min="11554" max="11554" width="18.109375" style="219" customWidth="1"/>
    <col min="11555" max="11555" width="18.6640625" style="219" customWidth="1"/>
    <col min="11556" max="11556" width="15.44140625" style="219" customWidth="1"/>
    <col min="11557" max="11774" width="11.44140625" style="219"/>
    <col min="11775" max="11775" width="13.5546875" style="219" customWidth="1"/>
    <col min="11776" max="11776" width="6.6640625" style="219" customWidth="1"/>
    <col min="11777" max="11777" width="49.88671875" style="219" customWidth="1"/>
    <col min="11778" max="11778" width="21.88671875" style="219" customWidth="1"/>
    <col min="11779" max="11779" width="18.5546875" style="219" customWidth="1"/>
    <col min="11780" max="11780" width="21.33203125" style="219" customWidth="1"/>
    <col min="11781" max="11783" width="0" style="219" hidden="1" customWidth="1"/>
    <col min="11784" max="11784" width="20" style="219" customWidth="1"/>
    <col min="11785" max="11786" width="0" style="219" hidden="1" customWidth="1"/>
    <col min="11787" max="11787" width="23.5546875" style="219" customWidth="1"/>
    <col min="11788" max="11788" width="2.6640625" style="219" customWidth="1"/>
    <col min="11789" max="11808" width="0" style="219" hidden="1" customWidth="1"/>
    <col min="11809" max="11809" width="13.44140625" style="219" customWidth="1"/>
    <col min="11810" max="11810" width="18.109375" style="219" customWidth="1"/>
    <col min="11811" max="11811" width="18.6640625" style="219" customWidth="1"/>
    <col min="11812" max="11812" width="15.44140625" style="219" customWidth="1"/>
    <col min="11813" max="12030" width="11.44140625" style="219"/>
    <col min="12031" max="12031" width="13.5546875" style="219" customWidth="1"/>
    <col min="12032" max="12032" width="6.6640625" style="219" customWidth="1"/>
    <col min="12033" max="12033" width="49.88671875" style="219" customWidth="1"/>
    <col min="12034" max="12034" width="21.88671875" style="219" customWidth="1"/>
    <col min="12035" max="12035" width="18.5546875" style="219" customWidth="1"/>
    <col min="12036" max="12036" width="21.33203125" style="219" customWidth="1"/>
    <col min="12037" max="12039" width="0" style="219" hidden="1" customWidth="1"/>
    <col min="12040" max="12040" width="20" style="219" customWidth="1"/>
    <col min="12041" max="12042" width="0" style="219" hidden="1" customWidth="1"/>
    <col min="12043" max="12043" width="23.5546875" style="219" customWidth="1"/>
    <col min="12044" max="12044" width="2.6640625" style="219" customWidth="1"/>
    <col min="12045" max="12064" width="0" style="219" hidden="1" customWidth="1"/>
    <col min="12065" max="12065" width="13.44140625" style="219" customWidth="1"/>
    <col min="12066" max="12066" width="18.109375" style="219" customWidth="1"/>
    <col min="12067" max="12067" width="18.6640625" style="219" customWidth="1"/>
    <col min="12068" max="12068" width="15.44140625" style="219" customWidth="1"/>
    <col min="12069" max="12286" width="11.44140625" style="219"/>
    <col min="12287" max="12287" width="13.5546875" style="219" customWidth="1"/>
    <col min="12288" max="12288" width="6.6640625" style="219" customWidth="1"/>
    <col min="12289" max="12289" width="49.88671875" style="219" customWidth="1"/>
    <col min="12290" max="12290" width="21.88671875" style="219" customWidth="1"/>
    <col min="12291" max="12291" width="18.5546875" style="219" customWidth="1"/>
    <col min="12292" max="12292" width="21.33203125" style="219" customWidth="1"/>
    <col min="12293" max="12295" width="0" style="219" hidden="1" customWidth="1"/>
    <col min="12296" max="12296" width="20" style="219" customWidth="1"/>
    <col min="12297" max="12298" width="0" style="219" hidden="1" customWidth="1"/>
    <col min="12299" max="12299" width="23.5546875" style="219" customWidth="1"/>
    <col min="12300" max="12300" width="2.6640625" style="219" customWidth="1"/>
    <col min="12301" max="12320" width="0" style="219" hidden="1" customWidth="1"/>
    <col min="12321" max="12321" width="13.44140625" style="219" customWidth="1"/>
    <col min="12322" max="12322" width="18.109375" style="219" customWidth="1"/>
    <col min="12323" max="12323" width="18.6640625" style="219" customWidth="1"/>
    <col min="12324" max="12324" width="15.44140625" style="219" customWidth="1"/>
    <col min="12325" max="12542" width="11.44140625" style="219"/>
    <col min="12543" max="12543" width="13.5546875" style="219" customWidth="1"/>
    <col min="12544" max="12544" width="6.6640625" style="219" customWidth="1"/>
    <col min="12545" max="12545" width="49.88671875" style="219" customWidth="1"/>
    <col min="12546" max="12546" width="21.88671875" style="219" customWidth="1"/>
    <col min="12547" max="12547" width="18.5546875" style="219" customWidth="1"/>
    <col min="12548" max="12548" width="21.33203125" style="219" customWidth="1"/>
    <col min="12549" max="12551" width="0" style="219" hidden="1" customWidth="1"/>
    <col min="12552" max="12552" width="20" style="219" customWidth="1"/>
    <col min="12553" max="12554" width="0" style="219" hidden="1" customWidth="1"/>
    <col min="12555" max="12555" width="23.5546875" style="219" customWidth="1"/>
    <col min="12556" max="12556" width="2.6640625" style="219" customWidth="1"/>
    <col min="12557" max="12576" width="0" style="219" hidden="1" customWidth="1"/>
    <col min="12577" max="12577" width="13.44140625" style="219" customWidth="1"/>
    <col min="12578" max="12578" width="18.109375" style="219" customWidth="1"/>
    <col min="12579" max="12579" width="18.6640625" style="219" customWidth="1"/>
    <col min="12580" max="12580" width="15.44140625" style="219" customWidth="1"/>
    <col min="12581" max="12798" width="11.44140625" style="219"/>
    <col min="12799" max="12799" width="13.5546875" style="219" customWidth="1"/>
    <col min="12800" max="12800" width="6.6640625" style="219" customWidth="1"/>
    <col min="12801" max="12801" width="49.88671875" style="219" customWidth="1"/>
    <col min="12802" max="12802" width="21.88671875" style="219" customWidth="1"/>
    <col min="12803" max="12803" width="18.5546875" style="219" customWidth="1"/>
    <col min="12804" max="12804" width="21.33203125" style="219" customWidth="1"/>
    <col min="12805" max="12807" width="0" style="219" hidden="1" customWidth="1"/>
    <col min="12808" max="12808" width="20" style="219" customWidth="1"/>
    <col min="12809" max="12810" width="0" style="219" hidden="1" customWidth="1"/>
    <col min="12811" max="12811" width="23.5546875" style="219" customWidth="1"/>
    <col min="12812" max="12812" width="2.6640625" style="219" customWidth="1"/>
    <col min="12813" max="12832" width="0" style="219" hidden="1" customWidth="1"/>
    <col min="12833" max="12833" width="13.44140625" style="219" customWidth="1"/>
    <col min="12834" max="12834" width="18.109375" style="219" customWidth="1"/>
    <col min="12835" max="12835" width="18.6640625" style="219" customWidth="1"/>
    <col min="12836" max="12836" width="15.44140625" style="219" customWidth="1"/>
    <col min="12837" max="13054" width="11.44140625" style="219"/>
    <col min="13055" max="13055" width="13.5546875" style="219" customWidth="1"/>
    <col min="13056" max="13056" width="6.6640625" style="219" customWidth="1"/>
    <col min="13057" max="13057" width="49.88671875" style="219" customWidth="1"/>
    <col min="13058" max="13058" width="21.88671875" style="219" customWidth="1"/>
    <col min="13059" max="13059" width="18.5546875" style="219" customWidth="1"/>
    <col min="13060" max="13060" width="21.33203125" style="219" customWidth="1"/>
    <col min="13061" max="13063" width="0" style="219" hidden="1" customWidth="1"/>
    <col min="13064" max="13064" width="20" style="219" customWidth="1"/>
    <col min="13065" max="13066" width="0" style="219" hidden="1" customWidth="1"/>
    <col min="13067" max="13067" width="23.5546875" style="219" customWidth="1"/>
    <col min="13068" max="13068" width="2.6640625" style="219" customWidth="1"/>
    <col min="13069" max="13088" width="0" style="219" hidden="1" customWidth="1"/>
    <col min="13089" max="13089" width="13.44140625" style="219" customWidth="1"/>
    <col min="13090" max="13090" width="18.109375" style="219" customWidth="1"/>
    <col min="13091" max="13091" width="18.6640625" style="219" customWidth="1"/>
    <col min="13092" max="13092" width="15.44140625" style="219" customWidth="1"/>
    <col min="13093" max="13310" width="11.44140625" style="219"/>
    <col min="13311" max="13311" width="13.5546875" style="219" customWidth="1"/>
    <col min="13312" max="13312" width="6.6640625" style="219" customWidth="1"/>
    <col min="13313" max="13313" width="49.88671875" style="219" customWidth="1"/>
    <col min="13314" max="13314" width="21.88671875" style="219" customWidth="1"/>
    <col min="13315" max="13315" width="18.5546875" style="219" customWidth="1"/>
    <col min="13316" max="13316" width="21.33203125" style="219" customWidth="1"/>
    <col min="13317" max="13319" width="0" style="219" hidden="1" customWidth="1"/>
    <col min="13320" max="13320" width="20" style="219" customWidth="1"/>
    <col min="13321" max="13322" width="0" style="219" hidden="1" customWidth="1"/>
    <col min="13323" max="13323" width="23.5546875" style="219" customWidth="1"/>
    <col min="13324" max="13324" width="2.6640625" style="219" customWidth="1"/>
    <col min="13325" max="13344" width="0" style="219" hidden="1" customWidth="1"/>
    <col min="13345" max="13345" width="13.44140625" style="219" customWidth="1"/>
    <col min="13346" max="13346" width="18.109375" style="219" customWidth="1"/>
    <col min="13347" max="13347" width="18.6640625" style="219" customWidth="1"/>
    <col min="13348" max="13348" width="15.44140625" style="219" customWidth="1"/>
    <col min="13349" max="13566" width="11.44140625" style="219"/>
    <col min="13567" max="13567" width="13.5546875" style="219" customWidth="1"/>
    <col min="13568" max="13568" width="6.6640625" style="219" customWidth="1"/>
    <col min="13569" max="13569" width="49.88671875" style="219" customWidth="1"/>
    <col min="13570" max="13570" width="21.88671875" style="219" customWidth="1"/>
    <col min="13571" max="13571" width="18.5546875" style="219" customWidth="1"/>
    <col min="13572" max="13572" width="21.33203125" style="219" customWidth="1"/>
    <col min="13573" max="13575" width="0" style="219" hidden="1" customWidth="1"/>
    <col min="13576" max="13576" width="20" style="219" customWidth="1"/>
    <col min="13577" max="13578" width="0" style="219" hidden="1" customWidth="1"/>
    <col min="13579" max="13579" width="23.5546875" style="219" customWidth="1"/>
    <col min="13580" max="13580" width="2.6640625" style="219" customWidth="1"/>
    <col min="13581" max="13600" width="0" style="219" hidden="1" customWidth="1"/>
    <col min="13601" max="13601" width="13.44140625" style="219" customWidth="1"/>
    <col min="13602" max="13602" width="18.109375" style="219" customWidth="1"/>
    <col min="13603" max="13603" width="18.6640625" style="219" customWidth="1"/>
    <col min="13604" max="13604" width="15.44140625" style="219" customWidth="1"/>
    <col min="13605" max="13822" width="11.44140625" style="219"/>
    <col min="13823" max="13823" width="13.5546875" style="219" customWidth="1"/>
    <col min="13824" max="13824" width="6.6640625" style="219" customWidth="1"/>
    <col min="13825" max="13825" width="49.88671875" style="219" customWidth="1"/>
    <col min="13826" max="13826" width="21.88671875" style="219" customWidth="1"/>
    <col min="13827" max="13827" width="18.5546875" style="219" customWidth="1"/>
    <col min="13828" max="13828" width="21.33203125" style="219" customWidth="1"/>
    <col min="13829" max="13831" width="0" style="219" hidden="1" customWidth="1"/>
    <col min="13832" max="13832" width="20" style="219" customWidth="1"/>
    <col min="13833" max="13834" width="0" style="219" hidden="1" customWidth="1"/>
    <col min="13835" max="13835" width="23.5546875" style="219" customWidth="1"/>
    <col min="13836" max="13836" width="2.6640625" style="219" customWidth="1"/>
    <col min="13837" max="13856" width="0" style="219" hidden="1" customWidth="1"/>
    <col min="13857" max="13857" width="13.44140625" style="219" customWidth="1"/>
    <col min="13858" max="13858" width="18.109375" style="219" customWidth="1"/>
    <col min="13859" max="13859" width="18.6640625" style="219" customWidth="1"/>
    <col min="13860" max="13860" width="15.44140625" style="219" customWidth="1"/>
    <col min="13861" max="14078" width="11.44140625" style="219"/>
    <col min="14079" max="14079" width="13.5546875" style="219" customWidth="1"/>
    <col min="14080" max="14080" width="6.6640625" style="219" customWidth="1"/>
    <col min="14081" max="14081" width="49.88671875" style="219" customWidth="1"/>
    <col min="14082" max="14082" width="21.88671875" style="219" customWidth="1"/>
    <col min="14083" max="14083" width="18.5546875" style="219" customWidth="1"/>
    <col min="14084" max="14084" width="21.33203125" style="219" customWidth="1"/>
    <col min="14085" max="14087" width="0" style="219" hidden="1" customWidth="1"/>
    <col min="14088" max="14088" width="20" style="219" customWidth="1"/>
    <col min="14089" max="14090" width="0" style="219" hidden="1" customWidth="1"/>
    <col min="14091" max="14091" width="23.5546875" style="219" customWidth="1"/>
    <col min="14092" max="14092" width="2.6640625" style="219" customWidth="1"/>
    <col min="14093" max="14112" width="0" style="219" hidden="1" customWidth="1"/>
    <col min="14113" max="14113" width="13.44140625" style="219" customWidth="1"/>
    <col min="14114" max="14114" width="18.109375" style="219" customWidth="1"/>
    <col min="14115" max="14115" width="18.6640625" style="219" customWidth="1"/>
    <col min="14116" max="14116" width="15.44140625" style="219" customWidth="1"/>
    <col min="14117" max="14334" width="11.44140625" style="219"/>
    <col min="14335" max="14335" width="13.5546875" style="219" customWidth="1"/>
    <col min="14336" max="14336" width="6.6640625" style="219" customWidth="1"/>
    <col min="14337" max="14337" width="49.88671875" style="219" customWidth="1"/>
    <col min="14338" max="14338" width="21.88671875" style="219" customWidth="1"/>
    <col min="14339" max="14339" width="18.5546875" style="219" customWidth="1"/>
    <col min="14340" max="14340" width="21.33203125" style="219" customWidth="1"/>
    <col min="14341" max="14343" width="0" style="219" hidden="1" customWidth="1"/>
    <col min="14344" max="14344" width="20" style="219" customWidth="1"/>
    <col min="14345" max="14346" width="0" style="219" hidden="1" customWidth="1"/>
    <col min="14347" max="14347" width="23.5546875" style="219" customWidth="1"/>
    <col min="14348" max="14348" width="2.6640625" style="219" customWidth="1"/>
    <col min="14349" max="14368" width="0" style="219" hidden="1" customWidth="1"/>
    <col min="14369" max="14369" width="13.44140625" style="219" customWidth="1"/>
    <col min="14370" max="14370" width="18.109375" style="219" customWidth="1"/>
    <col min="14371" max="14371" width="18.6640625" style="219" customWidth="1"/>
    <col min="14372" max="14372" width="15.44140625" style="219" customWidth="1"/>
    <col min="14373" max="14590" width="11.44140625" style="219"/>
    <col min="14591" max="14591" width="13.5546875" style="219" customWidth="1"/>
    <col min="14592" max="14592" width="6.6640625" style="219" customWidth="1"/>
    <col min="14593" max="14593" width="49.88671875" style="219" customWidth="1"/>
    <col min="14594" max="14594" width="21.88671875" style="219" customWidth="1"/>
    <col min="14595" max="14595" width="18.5546875" style="219" customWidth="1"/>
    <col min="14596" max="14596" width="21.33203125" style="219" customWidth="1"/>
    <col min="14597" max="14599" width="0" style="219" hidden="1" customWidth="1"/>
    <col min="14600" max="14600" width="20" style="219" customWidth="1"/>
    <col min="14601" max="14602" width="0" style="219" hidden="1" customWidth="1"/>
    <col min="14603" max="14603" width="23.5546875" style="219" customWidth="1"/>
    <col min="14604" max="14604" width="2.6640625" style="219" customWidth="1"/>
    <col min="14605" max="14624" width="0" style="219" hidden="1" customWidth="1"/>
    <col min="14625" max="14625" width="13.44140625" style="219" customWidth="1"/>
    <col min="14626" max="14626" width="18.109375" style="219" customWidth="1"/>
    <col min="14627" max="14627" width="18.6640625" style="219" customWidth="1"/>
    <col min="14628" max="14628" width="15.44140625" style="219" customWidth="1"/>
    <col min="14629" max="14846" width="11.44140625" style="219"/>
    <col min="14847" max="14847" width="13.5546875" style="219" customWidth="1"/>
    <col min="14848" max="14848" width="6.6640625" style="219" customWidth="1"/>
    <col min="14849" max="14849" width="49.88671875" style="219" customWidth="1"/>
    <col min="14850" max="14850" width="21.88671875" style="219" customWidth="1"/>
    <col min="14851" max="14851" width="18.5546875" style="219" customWidth="1"/>
    <col min="14852" max="14852" width="21.33203125" style="219" customWidth="1"/>
    <col min="14853" max="14855" width="0" style="219" hidden="1" customWidth="1"/>
    <col min="14856" max="14856" width="20" style="219" customWidth="1"/>
    <col min="14857" max="14858" width="0" style="219" hidden="1" customWidth="1"/>
    <col min="14859" max="14859" width="23.5546875" style="219" customWidth="1"/>
    <col min="14860" max="14860" width="2.6640625" style="219" customWidth="1"/>
    <col min="14861" max="14880" width="0" style="219" hidden="1" customWidth="1"/>
    <col min="14881" max="14881" width="13.44140625" style="219" customWidth="1"/>
    <col min="14882" max="14882" width="18.109375" style="219" customWidth="1"/>
    <col min="14883" max="14883" width="18.6640625" style="219" customWidth="1"/>
    <col min="14884" max="14884" width="15.44140625" style="219" customWidth="1"/>
    <col min="14885" max="15102" width="11.44140625" style="219"/>
    <col min="15103" max="15103" width="13.5546875" style="219" customWidth="1"/>
    <col min="15104" max="15104" width="6.6640625" style="219" customWidth="1"/>
    <col min="15105" max="15105" width="49.88671875" style="219" customWidth="1"/>
    <col min="15106" max="15106" width="21.88671875" style="219" customWidth="1"/>
    <col min="15107" max="15107" width="18.5546875" style="219" customWidth="1"/>
    <col min="15108" max="15108" width="21.33203125" style="219" customWidth="1"/>
    <col min="15109" max="15111" width="0" style="219" hidden="1" customWidth="1"/>
    <col min="15112" max="15112" width="20" style="219" customWidth="1"/>
    <col min="15113" max="15114" width="0" style="219" hidden="1" customWidth="1"/>
    <col min="15115" max="15115" width="23.5546875" style="219" customWidth="1"/>
    <col min="15116" max="15116" width="2.6640625" style="219" customWidth="1"/>
    <col min="15117" max="15136" width="0" style="219" hidden="1" customWidth="1"/>
    <col min="15137" max="15137" width="13.44140625" style="219" customWidth="1"/>
    <col min="15138" max="15138" width="18.109375" style="219" customWidth="1"/>
    <col min="15139" max="15139" width="18.6640625" style="219" customWidth="1"/>
    <col min="15140" max="15140" width="15.44140625" style="219" customWidth="1"/>
    <col min="15141" max="15358" width="11.44140625" style="219"/>
    <col min="15359" max="15359" width="13.5546875" style="219" customWidth="1"/>
    <col min="15360" max="15360" width="6.6640625" style="219" customWidth="1"/>
    <col min="15361" max="15361" width="49.88671875" style="219" customWidth="1"/>
    <col min="15362" max="15362" width="21.88671875" style="219" customWidth="1"/>
    <col min="15363" max="15363" width="18.5546875" style="219" customWidth="1"/>
    <col min="15364" max="15364" width="21.33203125" style="219" customWidth="1"/>
    <col min="15365" max="15367" width="0" style="219" hidden="1" customWidth="1"/>
    <col min="15368" max="15368" width="20" style="219" customWidth="1"/>
    <col min="15369" max="15370" width="0" style="219" hidden="1" customWidth="1"/>
    <col min="15371" max="15371" width="23.5546875" style="219" customWidth="1"/>
    <col min="15372" max="15372" width="2.6640625" style="219" customWidth="1"/>
    <col min="15373" max="15392" width="0" style="219" hidden="1" customWidth="1"/>
    <col min="15393" max="15393" width="13.44140625" style="219" customWidth="1"/>
    <col min="15394" max="15394" width="18.109375" style="219" customWidth="1"/>
    <col min="15395" max="15395" width="18.6640625" style="219" customWidth="1"/>
    <col min="15396" max="15396" width="15.44140625" style="219" customWidth="1"/>
    <col min="15397" max="15614" width="11.44140625" style="219"/>
    <col min="15615" max="15615" width="13.5546875" style="219" customWidth="1"/>
    <col min="15616" max="15616" width="6.6640625" style="219" customWidth="1"/>
    <col min="15617" max="15617" width="49.88671875" style="219" customWidth="1"/>
    <col min="15618" max="15618" width="21.88671875" style="219" customWidth="1"/>
    <col min="15619" max="15619" width="18.5546875" style="219" customWidth="1"/>
    <col min="15620" max="15620" width="21.33203125" style="219" customWidth="1"/>
    <col min="15621" max="15623" width="0" style="219" hidden="1" customWidth="1"/>
    <col min="15624" max="15624" width="20" style="219" customWidth="1"/>
    <col min="15625" max="15626" width="0" style="219" hidden="1" customWidth="1"/>
    <col min="15627" max="15627" width="23.5546875" style="219" customWidth="1"/>
    <col min="15628" max="15628" width="2.6640625" style="219" customWidth="1"/>
    <col min="15629" max="15648" width="0" style="219" hidden="1" customWidth="1"/>
    <col min="15649" max="15649" width="13.44140625" style="219" customWidth="1"/>
    <col min="15650" max="15650" width="18.109375" style="219" customWidth="1"/>
    <col min="15651" max="15651" width="18.6640625" style="219" customWidth="1"/>
    <col min="15652" max="15652" width="15.44140625" style="219" customWidth="1"/>
    <col min="15653" max="15870" width="11.44140625" style="219"/>
    <col min="15871" max="15871" width="13.5546875" style="219" customWidth="1"/>
    <col min="15872" max="15872" width="6.6640625" style="219" customWidth="1"/>
    <col min="15873" max="15873" width="49.88671875" style="219" customWidth="1"/>
    <col min="15874" max="15874" width="21.88671875" style="219" customWidth="1"/>
    <col min="15875" max="15875" width="18.5546875" style="219" customWidth="1"/>
    <col min="15876" max="15876" width="21.33203125" style="219" customWidth="1"/>
    <col min="15877" max="15879" width="0" style="219" hidden="1" customWidth="1"/>
    <col min="15880" max="15880" width="20" style="219" customWidth="1"/>
    <col min="15881" max="15882" width="0" style="219" hidden="1" customWidth="1"/>
    <col min="15883" max="15883" width="23.5546875" style="219" customWidth="1"/>
    <col min="15884" max="15884" width="2.6640625" style="219" customWidth="1"/>
    <col min="15885" max="15904" width="0" style="219" hidden="1" customWidth="1"/>
    <col min="15905" max="15905" width="13.44140625" style="219" customWidth="1"/>
    <col min="15906" max="15906" width="18.109375" style="219" customWidth="1"/>
    <col min="15907" max="15907" width="18.6640625" style="219" customWidth="1"/>
    <col min="15908" max="15908" width="15.44140625" style="219" customWidth="1"/>
    <col min="15909" max="16126" width="11.44140625" style="219"/>
    <col min="16127" max="16127" width="13.5546875" style="219" customWidth="1"/>
    <col min="16128" max="16128" width="6.6640625" style="219" customWidth="1"/>
    <col min="16129" max="16129" width="49.88671875" style="219" customWidth="1"/>
    <col min="16130" max="16130" width="21.88671875" style="219" customWidth="1"/>
    <col min="16131" max="16131" width="18.5546875" style="219" customWidth="1"/>
    <col min="16132" max="16132" width="21.33203125" style="219" customWidth="1"/>
    <col min="16133" max="16135" width="0" style="219" hidden="1" customWidth="1"/>
    <col min="16136" max="16136" width="20" style="219" customWidth="1"/>
    <col min="16137" max="16138" width="0" style="219" hidden="1" customWidth="1"/>
    <col min="16139" max="16139" width="23.5546875" style="219" customWidth="1"/>
    <col min="16140" max="16140" width="2.6640625" style="219" customWidth="1"/>
    <col min="16141" max="16160" width="0" style="219" hidden="1" customWidth="1"/>
    <col min="16161" max="16161" width="13.44140625" style="219" customWidth="1"/>
    <col min="16162" max="16162" width="18.109375" style="219" customWidth="1"/>
    <col min="16163" max="16163" width="18.6640625" style="219" customWidth="1"/>
    <col min="16164" max="16164" width="15.44140625" style="219" customWidth="1"/>
    <col min="16165" max="16384" width="11.44140625" style="219"/>
  </cols>
  <sheetData>
    <row r="1" spans="1:15" ht="15" thickBot="1" x14ac:dyDescent="0.35"/>
    <row r="2" spans="1:15" x14ac:dyDescent="0.3">
      <c r="A2" s="311"/>
      <c r="B2" s="232"/>
      <c r="C2" s="232"/>
      <c r="D2" s="232"/>
      <c r="E2" s="380"/>
      <c r="F2" s="234"/>
      <c r="G2" s="234"/>
      <c r="H2" s="234"/>
      <c r="I2" s="234"/>
      <c r="J2" s="234"/>
      <c r="K2" s="234"/>
      <c r="L2" s="234"/>
      <c r="M2" s="235"/>
    </row>
    <row r="3" spans="1:15" x14ac:dyDescent="0.3">
      <c r="A3" s="3648" t="s">
        <v>1</v>
      </c>
      <c r="B3" s="3649"/>
      <c r="C3" s="3649"/>
      <c r="D3" s="3649"/>
      <c r="E3" s="3649"/>
      <c r="F3" s="3649"/>
      <c r="G3" s="3649"/>
      <c r="H3" s="3649"/>
      <c r="I3" s="3649"/>
      <c r="J3" s="3649"/>
      <c r="K3" s="3649"/>
      <c r="L3" s="3649"/>
      <c r="M3" s="3650"/>
    </row>
    <row r="4" spans="1:15" x14ac:dyDescent="0.3">
      <c r="A4" s="3648" t="s">
        <v>173</v>
      </c>
      <c r="B4" s="3649"/>
      <c r="C4" s="3649"/>
      <c r="D4" s="3649"/>
      <c r="E4" s="3649"/>
      <c r="F4" s="3649"/>
      <c r="G4" s="3649"/>
      <c r="H4" s="3649"/>
      <c r="I4" s="3649"/>
      <c r="J4" s="3649"/>
      <c r="K4" s="3649"/>
      <c r="L4" s="3649"/>
      <c r="M4" s="3650"/>
    </row>
    <row r="5" spans="1:15" ht="6" customHeight="1" x14ac:dyDescent="0.3">
      <c r="A5" s="222"/>
      <c r="M5" s="223"/>
    </row>
    <row r="6" spans="1:15" x14ac:dyDescent="0.3">
      <c r="A6" s="224" t="s">
        <v>0</v>
      </c>
      <c r="M6" s="223"/>
    </row>
    <row r="7" spans="1:15" ht="3" customHeight="1" x14ac:dyDescent="0.3">
      <c r="A7" s="222"/>
      <c r="M7" s="225"/>
    </row>
    <row r="8" spans="1:15" x14ac:dyDescent="0.3">
      <c r="A8" s="222" t="s">
        <v>3</v>
      </c>
      <c r="C8" s="219" t="s">
        <v>4</v>
      </c>
      <c r="F8" s="221" t="s">
        <v>97</v>
      </c>
      <c r="J8" s="221" t="s">
        <v>210</v>
      </c>
      <c r="K8" s="219"/>
      <c r="M8" s="223" t="s">
        <v>209</v>
      </c>
    </row>
    <row r="9" spans="1:15" ht="6" customHeight="1" thickBot="1" x14ac:dyDescent="0.35">
      <c r="A9" s="226"/>
      <c r="B9" s="227"/>
      <c r="C9" s="227"/>
      <c r="D9" s="227"/>
      <c r="E9" s="381"/>
      <c r="F9" s="229"/>
      <c r="G9" s="229"/>
      <c r="H9" s="229"/>
      <c r="I9" s="229"/>
      <c r="J9" s="229"/>
      <c r="K9" s="229"/>
      <c r="L9" s="229"/>
      <c r="M9" s="230"/>
    </row>
    <row r="10" spans="1:15" ht="15" thickBot="1" x14ac:dyDescent="0.35">
      <c r="A10" s="3784"/>
      <c r="B10" s="3785"/>
      <c r="C10" s="3785"/>
      <c r="D10" s="3785"/>
      <c r="E10" s="3785"/>
      <c r="F10" s="3785"/>
      <c r="G10" s="3785"/>
      <c r="H10" s="3785"/>
      <c r="I10" s="3785"/>
      <c r="J10" s="3785"/>
      <c r="K10" s="3785"/>
      <c r="L10" s="3785"/>
      <c r="M10" s="3786"/>
    </row>
    <row r="11" spans="1:15" ht="65.25" customHeight="1" thickBot="1" x14ac:dyDescent="0.35">
      <c r="A11" s="382" t="s">
        <v>174</v>
      </c>
      <c r="B11" s="383"/>
      <c r="C11" s="383" t="s">
        <v>175</v>
      </c>
      <c r="D11" s="384" t="s">
        <v>176</v>
      </c>
      <c r="E11" s="385" t="s">
        <v>177</v>
      </c>
      <c r="F11" s="384" t="s">
        <v>178</v>
      </c>
      <c r="G11" s="384"/>
      <c r="H11" s="384"/>
      <c r="I11" s="384"/>
      <c r="J11" s="384" t="s">
        <v>179</v>
      </c>
      <c r="K11" s="384" t="s">
        <v>180</v>
      </c>
      <c r="L11" s="384" t="s">
        <v>181</v>
      </c>
      <c r="M11" s="386" t="s">
        <v>182</v>
      </c>
    </row>
    <row r="12" spans="1:15" ht="16.2" thickBot="1" x14ac:dyDescent="0.35">
      <c r="A12" s="240" t="s">
        <v>12</v>
      </c>
      <c r="B12" s="241"/>
      <c r="C12" s="326" t="s">
        <v>13</v>
      </c>
      <c r="D12" s="387">
        <f>+D13+D18</f>
        <v>296737873.88999999</v>
      </c>
      <c r="E12" s="388">
        <f>+E13+E18</f>
        <v>0</v>
      </c>
      <c r="F12" s="387">
        <f>+F15+F18</f>
        <v>296737873.88999999</v>
      </c>
      <c r="G12" s="389"/>
      <c r="H12" s="389"/>
      <c r="I12" s="389"/>
      <c r="J12" s="387">
        <f>+J13+J18</f>
        <v>2322702.89</v>
      </c>
      <c r="K12" s="387" t="e">
        <f>+K13+K18+#REF!</f>
        <v>#REF!</v>
      </c>
      <c r="L12" s="387" t="e">
        <f>+L13+L18+#REF!</f>
        <v>#REF!</v>
      </c>
      <c r="M12" s="390">
        <f>+M13+M18</f>
        <v>2322702.89</v>
      </c>
      <c r="O12" s="391">
        <f>+M12/F12</f>
        <v>7.8274568040513099E-3</v>
      </c>
    </row>
    <row r="13" spans="1:15" ht="15.6" x14ac:dyDescent="0.3">
      <c r="A13" s="281">
        <v>1</v>
      </c>
      <c r="B13" s="392"/>
      <c r="C13" s="392" t="s">
        <v>14</v>
      </c>
      <c r="D13" s="348">
        <f>+D14</f>
        <v>292916522</v>
      </c>
      <c r="E13" s="347">
        <f>+E14</f>
        <v>0</v>
      </c>
      <c r="F13" s="348">
        <f>+D13-E13</f>
        <v>292916522</v>
      </c>
      <c r="G13" s="346"/>
      <c r="H13" s="348"/>
      <c r="I13" s="348"/>
      <c r="J13" s="347">
        <f>+J14</f>
        <v>0</v>
      </c>
      <c r="K13" s="347"/>
      <c r="L13" s="347"/>
      <c r="M13" s="393">
        <f>+M14</f>
        <v>0</v>
      </c>
      <c r="O13" s="391">
        <f t="shared" ref="O13:O24" si="0">+M13/F13</f>
        <v>0</v>
      </c>
    </row>
    <row r="14" spans="1:15" ht="15.6" x14ac:dyDescent="0.3">
      <c r="A14" s="251">
        <v>10</v>
      </c>
      <c r="B14" s="394"/>
      <c r="C14" s="394" t="s">
        <v>14</v>
      </c>
      <c r="D14" s="294">
        <f>+D15</f>
        <v>292916522</v>
      </c>
      <c r="E14" s="332">
        <f>+E15</f>
        <v>0</v>
      </c>
      <c r="F14" s="294">
        <f>+D14-E14</f>
        <v>292916522</v>
      </c>
      <c r="G14" s="395"/>
      <c r="H14" s="294"/>
      <c r="I14" s="294"/>
      <c r="J14" s="332">
        <f>+J15</f>
        <v>0</v>
      </c>
      <c r="K14" s="332"/>
      <c r="L14" s="332"/>
      <c r="M14" s="396">
        <f>+M15</f>
        <v>0</v>
      </c>
      <c r="O14" s="391">
        <f t="shared" si="0"/>
        <v>0</v>
      </c>
    </row>
    <row r="15" spans="1:15" ht="15.6" x14ac:dyDescent="0.3">
      <c r="A15" s="251">
        <v>102</v>
      </c>
      <c r="B15" s="394"/>
      <c r="C15" s="394" t="s">
        <v>31</v>
      </c>
      <c r="D15" s="294">
        <f>+D16+D17</f>
        <v>292916522</v>
      </c>
      <c r="E15" s="332">
        <f>+E16+E17</f>
        <v>0</v>
      </c>
      <c r="F15" s="294">
        <f t="shared" ref="F15:F36" si="1">+D15-E15</f>
        <v>292916522</v>
      </c>
      <c r="G15" s="395"/>
      <c r="H15" s="294"/>
      <c r="I15" s="294"/>
      <c r="J15" s="332">
        <f>+J16+J17</f>
        <v>0</v>
      </c>
      <c r="K15" s="332"/>
      <c r="L15" s="332"/>
      <c r="M15" s="396">
        <f>+M16+M17</f>
        <v>0</v>
      </c>
      <c r="O15" s="391">
        <f t="shared" si="0"/>
        <v>0</v>
      </c>
    </row>
    <row r="16" spans="1:15" ht="15.6" x14ac:dyDescent="0.3">
      <c r="A16" s="251">
        <v>10212</v>
      </c>
      <c r="B16" s="252">
        <v>20</v>
      </c>
      <c r="C16" s="252" t="s">
        <v>32</v>
      </c>
      <c r="D16" s="332">
        <v>290000000</v>
      </c>
      <c r="E16" s="332">
        <v>0</v>
      </c>
      <c r="F16" s="294">
        <f t="shared" si="1"/>
        <v>290000000</v>
      </c>
      <c r="G16" s="395"/>
      <c r="H16" s="294"/>
      <c r="I16" s="294"/>
      <c r="J16" s="332">
        <v>0</v>
      </c>
      <c r="K16" s="332" t="e">
        <f>+K22+#REF!+#REF!</f>
        <v>#REF!</v>
      </c>
      <c r="L16" s="332" t="e">
        <f>+L22+#REF!+#REF!</f>
        <v>#REF!</v>
      </c>
      <c r="M16" s="396">
        <v>0</v>
      </c>
      <c r="O16" s="391">
        <f t="shared" si="0"/>
        <v>0</v>
      </c>
    </row>
    <row r="17" spans="1:35" ht="15.6" x14ac:dyDescent="0.3">
      <c r="A17" s="251">
        <v>10214</v>
      </c>
      <c r="B17" s="252">
        <v>20</v>
      </c>
      <c r="C17" s="252" t="s">
        <v>33</v>
      </c>
      <c r="D17" s="332">
        <v>2916522</v>
      </c>
      <c r="E17" s="332">
        <v>0</v>
      </c>
      <c r="F17" s="332">
        <f>+D17-E17</f>
        <v>2916522</v>
      </c>
      <c r="G17" s="332"/>
      <c r="H17" s="332"/>
      <c r="I17" s="332"/>
      <c r="J17" s="332">
        <v>0</v>
      </c>
      <c r="K17" s="332" t="e">
        <f>+#REF!+#REF!+#REF!</f>
        <v>#REF!</v>
      </c>
      <c r="L17" s="332" t="e">
        <f>+#REF!+#REF!+#REF!</f>
        <v>#REF!</v>
      </c>
      <c r="M17" s="396">
        <v>0</v>
      </c>
      <c r="O17" s="391">
        <f t="shared" si="0"/>
        <v>0</v>
      </c>
      <c r="AI17" s="257"/>
    </row>
    <row r="18" spans="1:35" ht="15.6" x14ac:dyDescent="0.3">
      <c r="A18" s="251">
        <v>2</v>
      </c>
      <c r="B18" s="394"/>
      <c r="C18" s="394" t="s">
        <v>45</v>
      </c>
      <c r="D18" s="294">
        <f>+D19</f>
        <v>3821351.89</v>
      </c>
      <c r="E18" s="332">
        <f>+E19</f>
        <v>0</v>
      </c>
      <c r="F18" s="294">
        <f t="shared" si="1"/>
        <v>3821351.89</v>
      </c>
      <c r="G18" s="395"/>
      <c r="H18" s="294"/>
      <c r="I18" s="294"/>
      <c r="J18" s="332">
        <f>+J19</f>
        <v>2322702.89</v>
      </c>
      <c r="K18" s="332"/>
      <c r="L18" s="332"/>
      <c r="M18" s="396">
        <f>+M19</f>
        <v>2322702.89</v>
      </c>
      <c r="O18" s="391">
        <f t="shared" si="0"/>
        <v>0.60782229872057136</v>
      </c>
    </row>
    <row r="19" spans="1:35" ht="15.6" x14ac:dyDescent="0.3">
      <c r="A19" s="251">
        <v>20</v>
      </c>
      <c r="B19" s="394"/>
      <c r="C19" s="394" t="s">
        <v>45</v>
      </c>
      <c r="D19" s="294">
        <f>+D20</f>
        <v>3821351.89</v>
      </c>
      <c r="E19" s="332">
        <f>+E20</f>
        <v>0</v>
      </c>
      <c r="F19" s="294">
        <f t="shared" si="1"/>
        <v>3821351.89</v>
      </c>
      <c r="G19" s="395"/>
      <c r="H19" s="294"/>
      <c r="I19" s="294"/>
      <c r="J19" s="332">
        <f>+J20</f>
        <v>2322702.89</v>
      </c>
      <c r="K19" s="332"/>
      <c r="L19" s="332"/>
      <c r="M19" s="396">
        <f>+M20</f>
        <v>2322702.89</v>
      </c>
      <c r="O19" s="391">
        <f t="shared" si="0"/>
        <v>0.60782229872057136</v>
      </c>
    </row>
    <row r="20" spans="1:35" ht="15.6" x14ac:dyDescent="0.3">
      <c r="A20" s="251">
        <v>204</v>
      </c>
      <c r="B20" s="394"/>
      <c r="C20" s="394" t="s">
        <v>46</v>
      </c>
      <c r="D20" s="294">
        <f>+D21+D23</f>
        <v>3821351.89</v>
      </c>
      <c r="E20" s="332">
        <f>+E21+E23</f>
        <v>0</v>
      </c>
      <c r="F20" s="294">
        <f>+D20-E20</f>
        <v>3821351.89</v>
      </c>
      <c r="G20" s="395"/>
      <c r="H20" s="294"/>
      <c r="I20" s="294"/>
      <c r="J20" s="332">
        <f>+J21+J23</f>
        <v>2322702.89</v>
      </c>
      <c r="K20" s="332" t="e">
        <f>+K21+#REF!+K23+#REF!+#REF!</f>
        <v>#REF!</v>
      </c>
      <c r="L20" s="332" t="e">
        <f>+L21+#REF!+L23+#REF!+#REF!</f>
        <v>#REF!</v>
      </c>
      <c r="M20" s="396">
        <f>+M21+M23</f>
        <v>2322702.89</v>
      </c>
      <c r="O20" s="391">
        <f t="shared" si="0"/>
        <v>0.60782229872057136</v>
      </c>
    </row>
    <row r="21" spans="1:35" ht="15.6" x14ac:dyDescent="0.3">
      <c r="A21" s="251">
        <v>2046</v>
      </c>
      <c r="B21" s="394"/>
      <c r="C21" s="394" t="s">
        <v>55</v>
      </c>
      <c r="D21" s="294">
        <f>+D22</f>
        <v>2322702.89</v>
      </c>
      <c r="E21" s="332">
        <f>+E22</f>
        <v>0</v>
      </c>
      <c r="F21" s="294">
        <f t="shared" si="1"/>
        <v>2322702.89</v>
      </c>
      <c r="G21" s="395"/>
      <c r="H21" s="294"/>
      <c r="I21" s="294"/>
      <c r="J21" s="332">
        <f>+J22</f>
        <v>2322702.89</v>
      </c>
      <c r="K21" s="332"/>
      <c r="L21" s="332"/>
      <c r="M21" s="396">
        <f>+M22</f>
        <v>2322702.89</v>
      </c>
      <c r="O21" s="391"/>
    </row>
    <row r="22" spans="1:35" ht="15.6" x14ac:dyDescent="0.3">
      <c r="A22" s="251">
        <v>20465</v>
      </c>
      <c r="B22" s="252">
        <v>20</v>
      </c>
      <c r="C22" s="252" t="s">
        <v>57</v>
      </c>
      <c r="D22" s="294">
        <v>2322702.89</v>
      </c>
      <c r="E22" s="332">
        <v>0</v>
      </c>
      <c r="F22" s="294">
        <f t="shared" si="1"/>
        <v>2322702.89</v>
      </c>
      <c r="G22" s="395"/>
      <c r="H22" s="294"/>
      <c r="I22" s="294"/>
      <c r="J22" s="294">
        <v>2322702.89</v>
      </c>
      <c r="K22" s="294"/>
      <c r="L22" s="294"/>
      <c r="M22" s="295">
        <v>2322702.89</v>
      </c>
      <c r="O22" s="391"/>
    </row>
    <row r="23" spans="1:35" ht="15.6" x14ac:dyDescent="0.3">
      <c r="A23" s="251">
        <v>2048</v>
      </c>
      <c r="B23" s="394"/>
      <c r="C23" s="394" t="s">
        <v>60</v>
      </c>
      <c r="D23" s="294">
        <f>+D24</f>
        <v>1498649</v>
      </c>
      <c r="E23" s="332">
        <f>+E24</f>
        <v>0</v>
      </c>
      <c r="F23" s="294">
        <f t="shared" si="1"/>
        <v>1498649</v>
      </c>
      <c r="G23" s="395"/>
      <c r="H23" s="294"/>
      <c r="I23" s="294"/>
      <c r="J23" s="332">
        <f>+J24</f>
        <v>0</v>
      </c>
      <c r="K23" s="332">
        <v>0</v>
      </c>
      <c r="L23" s="332">
        <v>0</v>
      </c>
      <c r="M23" s="396">
        <f>+M24</f>
        <v>0</v>
      </c>
      <c r="O23" s="391">
        <f t="shared" si="0"/>
        <v>0</v>
      </c>
    </row>
    <row r="24" spans="1:35" ht="16.2" thickBot="1" x14ac:dyDescent="0.35">
      <c r="A24" s="290">
        <v>20486</v>
      </c>
      <c r="B24" s="291">
        <v>20</v>
      </c>
      <c r="C24" s="291" t="s">
        <v>183</v>
      </c>
      <c r="D24" s="293">
        <v>1498649</v>
      </c>
      <c r="E24" s="397">
        <v>0</v>
      </c>
      <c r="F24" s="293">
        <f t="shared" si="1"/>
        <v>1498649</v>
      </c>
      <c r="G24" s="398"/>
      <c r="H24" s="398"/>
      <c r="I24" s="398"/>
      <c r="J24" s="397">
        <v>0</v>
      </c>
      <c r="K24" s="397"/>
      <c r="L24" s="397"/>
      <c r="M24" s="399">
        <v>0</v>
      </c>
      <c r="O24" s="391">
        <f t="shared" si="0"/>
        <v>0</v>
      </c>
    </row>
    <row r="25" spans="1:35" ht="16.2" thickBot="1" x14ac:dyDescent="0.35">
      <c r="A25" s="400" t="s">
        <v>71</v>
      </c>
      <c r="B25" s="297"/>
      <c r="C25" s="298" t="s">
        <v>72</v>
      </c>
      <c r="D25" s="401">
        <f>+D26+D32+D48+D51</f>
        <v>412900058467.84998</v>
      </c>
      <c r="E25" s="401">
        <f>+E26+E32+E48+E51</f>
        <v>24490246</v>
      </c>
      <c r="F25" s="401">
        <f t="shared" si="1"/>
        <v>412875568221.84998</v>
      </c>
      <c r="G25" s="401"/>
      <c r="H25" s="401"/>
      <c r="I25" s="243"/>
      <c r="J25" s="401">
        <f>+J26+J32+J48+J51</f>
        <v>670691578</v>
      </c>
      <c r="K25" s="402" t="e">
        <f>+K26+K48+K51+#REF!</f>
        <v>#REF!</v>
      </c>
      <c r="L25" s="402" t="e">
        <f>+L26+L48+L51+#REF!</f>
        <v>#REF!</v>
      </c>
      <c r="M25" s="403">
        <f>+M26+M32+M48+M51</f>
        <v>670691578</v>
      </c>
      <c r="O25" s="391">
        <f>+M25/F25</f>
        <v>1.6244399756771707E-3</v>
      </c>
    </row>
    <row r="26" spans="1:35" ht="34.5" customHeight="1" x14ac:dyDescent="0.3">
      <c r="A26" s="246">
        <v>2401</v>
      </c>
      <c r="B26" s="247"/>
      <c r="C26" s="248" t="s">
        <v>149</v>
      </c>
      <c r="D26" s="404">
        <f>+D27</f>
        <v>396585907049.76001</v>
      </c>
      <c r="E26" s="331">
        <f>+E27</f>
        <v>0</v>
      </c>
      <c r="F26" s="288">
        <f t="shared" si="1"/>
        <v>396585907049.76001</v>
      </c>
      <c r="G26" s="404"/>
      <c r="H26" s="404"/>
      <c r="I26" s="288"/>
      <c r="J26" s="331">
        <f>+J27</f>
        <v>0</v>
      </c>
      <c r="K26" s="331">
        <v>0</v>
      </c>
      <c r="L26" s="331">
        <v>0</v>
      </c>
      <c r="M26" s="405">
        <f>+M27</f>
        <v>0</v>
      </c>
      <c r="O26" s="391">
        <f>+M26/F26</f>
        <v>0</v>
      </c>
    </row>
    <row r="27" spans="1:35" ht="15" customHeight="1" x14ac:dyDescent="0.3">
      <c r="A27" s="251">
        <v>2401600</v>
      </c>
      <c r="B27" s="252"/>
      <c r="C27" s="253" t="s">
        <v>73</v>
      </c>
      <c r="D27" s="395">
        <f>SUM(D28:D31)</f>
        <v>396585907049.76001</v>
      </c>
      <c r="E27" s="332">
        <f>SUM(E28:E31)</f>
        <v>0</v>
      </c>
      <c r="F27" s="294">
        <f t="shared" si="1"/>
        <v>396585907049.76001</v>
      </c>
      <c r="G27" s="395"/>
      <c r="H27" s="395"/>
      <c r="I27" s="294"/>
      <c r="J27" s="332">
        <f>SUM(J28:J31)</f>
        <v>0</v>
      </c>
      <c r="K27" s="332">
        <f>SUM(K28:K30)</f>
        <v>0</v>
      </c>
      <c r="L27" s="332">
        <f>SUM(L28:L30)</f>
        <v>0</v>
      </c>
      <c r="M27" s="396">
        <f>SUM(M28:M31)</f>
        <v>0</v>
      </c>
      <c r="O27" s="391">
        <f>+M27/F27</f>
        <v>0</v>
      </c>
    </row>
    <row r="28" spans="1:35" ht="45" customHeight="1" x14ac:dyDescent="0.3">
      <c r="A28" s="251">
        <v>240106003</v>
      </c>
      <c r="B28" s="252">
        <v>11</v>
      </c>
      <c r="C28" s="253" t="s">
        <v>81</v>
      </c>
      <c r="D28" s="395">
        <v>2893969159.4200001</v>
      </c>
      <c r="E28" s="332">
        <v>0</v>
      </c>
      <c r="F28" s="294">
        <f t="shared" si="1"/>
        <v>2893969159.4200001</v>
      </c>
      <c r="G28" s="395"/>
      <c r="H28" s="395"/>
      <c r="I28" s="294"/>
      <c r="J28" s="332">
        <v>0</v>
      </c>
      <c r="K28" s="332">
        <v>0</v>
      </c>
      <c r="L28" s="332">
        <v>0</v>
      </c>
      <c r="M28" s="396">
        <v>0</v>
      </c>
      <c r="O28" s="391">
        <f>+M28/F28</f>
        <v>0</v>
      </c>
    </row>
    <row r="29" spans="1:35" ht="45" customHeight="1" x14ac:dyDescent="0.3">
      <c r="A29" s="251">
        <v>240106003</v>
      </c>
      <c r="B29" s="252">
        <v>13</v>
      </c>
      <c r="C29" s="253" t="s">
        <v>81</v>
      </c>
      <c r="D29" s="395">
        <v>2540310928.3400002</v>
      </c>
      <c r="E29" s="332">
        <v>0</v>
      </c>
      <c r="F29" s="294">
        <f t="shared" si="1"/>
        <v>2540310928.3400002</v>
      </c>
      <c r="G29" s="395"/>
      <c r="H29" s="395"/>
      <c r="I29" s="294"/>
      <c r="J29" s="332">
        <v>0</v>
      </c>
      <c r="K29" s="332">
        <v>0</v>
      </c>
      <c r="L29" s="332">
        <v>0</v>
      </c>
      <c r="M29" s="396">
        <v>0</v>
      </c>
      <c r="O29" s="391"/>
    </row>
    <row r="30" spans="1:35" ht="45" customHeight="1" x14ac:dyDescent="0.3">
      <c r="A30" s="251">
        <v>240106003</v>
      </c>
      <c r="B30" s="252">
        <v>20</v>
      </c>
      <c r="C30" s="253" t="s">
        <v>81</v>
      </c>
      <c r="D30" s="395">
        <v>1481163638</v>
      </c>
      <c r="E30" s="332">
        <v>0</v>
      </c>
      <c r="F30" s="294">
        <f t="shared" si="1"/>
        <v>1481163638</v>
      </c>
      <c r="G30" s="395"/>
      <c r="H30" s="395"/>
      <c r="I30" s="294"/>
      <c r="J30" s="332">
        <v>0</v>
      </c>
      <c r="K30" s="332">
        <v>0</v>
      </c>
      <c r="L30" s="332">
        <v>0</v>
      </c>
      <c r="M30" s="396">
        <v>0</v>
      </c>
      <c r="O30" s="391"/>
    </row>
    <row r="31" spans="1:35" ht="45" customHeight="1" x14ac:dyDescent="0.3">
      <c r="A31" s="251">
        <v>2401060012</v>
      </c>
      <c r="B31" s="252">
        <v>11</v>
      </c>
      <c r="C31" s="253" t="s">
        <v>76</v>
      </c>
      <c r="D31" s="395">
        <v>389670463324</v>
      </c>
      <c r="E31" s="332">
        <v>0</v>
      </c>
      <c r="F31" s="294">
        <f t="shared" si="1"/>
        <v>389670463324</v>
      </c>
      <c r="G31" s="395"/>
      <c r="H31" s="395"/>
      <c r="I31" s="294"/>
      <c r="J31" s="332">
        <v>0</v>
      </c>
      <c r="K31" s="332"/>
      <c r="L31" s="332"/>
      <c r="M31" s="396">
        <v>0</v>
      </c>
      <c r="O31" s="391"/>
    </row>
    <row r="32" spans="1:35" ht="33" customHeight="1" x14ac:dyDescent="0.3">
      <c r="A32" s="251">
        <v>2404</v>
      </c>
      <c r="B32" s="252"/>
      <c r="C32" s="253" t="s">
        <v>157</v>
      </c>
      <c r="D32" s="395">
        <f>+D33</f>
        <v>1828209102</v>
      </c>
      <c r="E32" s="332">
        <f>+E33</f>
        <v>0</v>
      </c>
      <c r="F32" s="294">
        <f t="shared" si="1"/>
        <v>1828209102</v>
      </c>
      <c r="G32" s="395"/>
      <c r="H32" s="395"/>
      <c r="I32" s="294"/>
      <c r="J32" s="332">
        <f>+J33</f>
        <v>277207139</v>
      </c>
      <c r="K32" s="332">
        <v>0</v>
      </c>
      <c r="L32" s="332">
        <v>0</v>
      </c>
      <c r="M32" s="396">
        <f>+M33</f>
        <v>277207139</v>
      </c>
      <c r="O32" s="391"/>
    </row>
    <row r="33" spans="1:15" ht="33" customHeight="1" x14ac:dyDescent="0.3">
      <c r="A33" s="251">
        <v>2404600</v>
      </c>
      <c r="B33" s="252"/>
      <c r="C33" s="253" t="s">
        <v>73</v>
      </c>
      <c r="D33" s="395">
        <f>SUM(D34:D36)</f>
        <v>1828209102</v>
      </c>
      <c r="E33" s="332">
        <f>SUM(E34:E36)</f>
        <v>0</v>
      </c>
      <c r="F33" s="294">
        <f t="shared" si="1"/>
        <v>1828209102</v>
      </c>
      <c r="G33" s="395"/>
      <c r="H33" s="395"/>
      <c r="I33" s="294"/>
      <c r="J33" s="395">
        <f>+J34+J35+J36</f>
        <v>277207139</v>
      </c>
      <c r="K33" s="395">
        <f>SUM(K34:K36)</f>
        <v>0</v>
      </c>
      <c r="L33" s="395">
        <f>SUM(L34:L36)</f>
        <v>0</v>
      </c>
      <c r="M33" s="395">
        <f>+M34+M35+M36</f>
        <v>277207139</v>
      </c>
      <c r="O33" s="391"/>
    </row>
    <row r="34" spans="1:15" ht="52.5" customHeight="1" x14ac:dyDescent="0.3">
      <c r="A34" s="251">
        <v>240406001</v>
      </c>
      <c r="B34" s="252">
        <v>10</v>
      </c>
      <c r="C34" s="253" t="s">
        <v>77</v>
      </c>
      <c r="D34" s="395">
        <v>370845778</v>
      </c>
      <c r="E34" s="332">
        <v>0</v>
      </c>
      <c r="F34" s="294">
        <f t="shared" si="1"/>
        <v>370845778</v>
      </c>
      <c r="G34" s="395"/>
      <c r="H34" s="395"/>
      <c r="I34" s="294"/>
      <c r="J34" s="332">
        <v>0</v>
      </c>
      <c r="K34" s="332"/>
      <c r="L34" s="332"/>
      <c r="M34" s="396"/>
      <c r="O34" s="391"/>
    </row>
    <row r="35" spans="1:15" ht="57" customHeight="1" x14ac:dyDescent="0.3">
      <c r="A35" s="251">
        <v>240406001</v>
      </c>
      <c r="B35" s="252">
        <v>13</v>
      </c>
      <c r="C35" s="253" t="s">
        <v>77</v>
      </c>
      <c r="D35" s="395">
        <v>318759268</v>
      </c>
      <c r="E35" s="332">
        <v>0</v>
      </c>
      <c r="F35" s="294">
        <f t="shared" si="1"/>
        <v>318759268</v>
      </c>
      <c r="G35" s="395"/>
      <c r="H35" s="395"/>
      <c r="I35" s="294"/>
      <c r="J35" s="332">
        <v>0</v>
      </c>
      <c r="K35" s="332"/>
      <c r="L35" s="332"/>
      <c r="M35" s="396"/>
      <c r="O35" s="391"/>
    </row>
    <row r="36" spans="1:15" ht="57" customHeight="1" thickBot="1" x14ac:dyDescent="0.35">
      <c r="A36" s="260">
        <v>240406001</v>
      </c>
      <c r="B36" s="261">
        <v>20</v>
      </c>
      <c r="C36" s="262" t="s">
        <v>77</v>
      </c>
      <c r="D36" s="335">
        <v>1138604056</v>
      </c>
      <c r="E36" s="336">
        <v>0</v>
      </c>
      <c r="F36" s="299">
        <f t="shared" si="1"/>
        <v>1138604056</v>
      </c>
      <c r="G36" s="335"/>
      <c r="H36" s="335"/>
      <c r="I36" s="299"/>
      <c r="J36" s="336">
        <v>277207139</v>
      </c>
      <c r="K36" s="336">
        <v>0</v>
      </c>
      <c r="L36" s="336">
        <v>0</v>
      </c>
      <c r="M36" s="406">
        <v>277207139</v>
      </c>
      <c r="O36" s="391"/>
    </row>
    <row r="37" spans="1:15" ht="22.5" customHeight="1" x14ac:dyDescent="0.3">
      <c r="A37" s="265"/>
      <c r="B37" s="266"/>
      <c r="C37" s="267"/>
      <c r="D37" s="337"/>
      <c r="E37" s="407"/>
      <c r="F37" s="269"/>
      <c r="G37" s="337"/>
      <c r="H37" s="337"/>
      <c r="I37" s="269"/>
      <c r="J37" s="269"/>
      <c r="K37" s="269"/>
      <c r="L37" s="269"/>
      <c r="M37" s="269"/>
      <c r="O37" s="391"/>
    </row>
    <row r="38" spans="1:15" ht="12.75" customHeight="1" thickBot="1" x14ac:dyDescent="0.35">
      <c r="A38" s="356"/>
      <c r="C38" s="220"/>
      <c r="D38" s="408"/>
      <c r="E38" s="320"/>
      <c r="F38" s="357"/>
      <c r="G38" s="408"/>
      <c r="H38" s="408"/>
      <c r="I38" s="357"/>
      <c r="J38" s="357"/>
      <c r="K38" s="357"/>
      <c r="L38" s="357"/>
      <c r="M38" s="357"/>
      <c r="O38" s="391"/>
    </row>
    <row r="39" spans="1:15" x14ac:dyDescent="0.3">
      <c r="A39" s="3645" t="s">
        <v>1</v>
      </c>
      <c r="B39" s="3646"/>
      <c r="C39" s="3646"/>
      <c r="D39" s="3646"/>
      <c r="E39" s="3646"/>
      <c r="F39" s="3646"/>
      <c r="G39" s="3646"/>
      <c r="H39" s="3646"/>
      <c r="I39" s="3646"/>
      <c r="J39" s="3646"/>
      <c r="K39" s="3646"/>
      <c r="L39" s="3646"/>
      <c r="M39" s="3647"/>
    </row>
    <row r="40" spans="1:15" x14ac:dyDescent="0.3">
      <c r="A40" s="3648" t="s">
        <v>173</v>
      </c>
      <c r="B40" s="3649"/>
      <c r="C40" s="3649"/>
      <c r="D40" s="3649"/>
      <c r="E40" s="3649"/>
      <c r="F40" s="3649"/>
      <c r="G40" s="3649"/>
      <c r="H40" s="3649"/>
      <c r="I40" s="3649"/>
      <c r="J40" s="3649"/>
      <c r="K40" s="3649"/>
      <c r="L40" s="3649"/>
      <c r="M40" s="3650"/>
    </row>
    <row r="41" spans="1:15" ht="3" customHeight="1" x14ac:dyDescent="0.3">
      <c r="A41" s="222"/>
      <c r="M41" s="223"/>
    </row>
    <row r="42" spans="1:15" ht="13.5" customHeight="1" x14ac:dyDescent="0.3">
      <c r="A42" s="224" t="s">
        <v>0</v>
      </c>
      <c r="D42" s="325"/>
      <c r="M42" s="223"/>
    </row>
    <row r="43" spans="1:15" ht="2.25" customHeight="1" x14ac:dyDescent="0.3">
      <c r="A43" s="222"/>
      <c r="M43" s="225"/>
    </row>
    <row r="44" spans="1:15" ht="18.75" customHeight="1" x14ac:dyDescent="0.3">
      <c r="A44" s="222" t="s">
        <v>3</v>
      </c>
      <c r="C44" s="219" t="s">
        <v>4</v>
      </c>
      <c r="F44" s="221" t="str">
        <f>F8</f>
        <v>MES:</v>
      </c>
      <c r="J44" s="221" t="str">
        <f>J8</f>
        <v>FEBRERO</v>
      </c>
      <c r="K44" s="219"/>
      <c r="M44" s="223" t="str">
        <f>M8</f>
        <v>VIGENCIA: 2018</v>
      </c>
    </row>
    <row r="45" spans="1:15" ht="4.5" customHeight="1" thickBot="1" x14ac:dyDescent="0.35">
      <c r="A45" s="226"/>
      <c r="B45" s="227"/>
      <c r="C45" s="227"/>
      <c r="D45" s="227"/>
      <c r="E45" s="381"/>
      <c r="F45" s="229"/>
      <c r="G45" s="229"/>
      <c r="H45" s="229"/>
      <c r="I45" s="229"/>
      <c r="J45" s="229"/>
      <c r="K45" s="229"/>
      <c r="L45" s="229"/>
      <c r="M45" s="230"/>
    </row>
    <row r="46" spans="1:15" ht="14.25" customHeight="1" thickBot="1" x14ac:dyDescent="0.35">
      <c r="A46" s="3787"/>
      <c r="B46" s="3788"/>
      <c r="C46" s="3788"/>
      <c r="D46" s="3788"/>
      <c r="E46" s="3788"/>
      <c r="F46" s="3788"/>
      <c r="G46" s="3788"/>
      <c r="H46" s="3788"/>
      <c r="I46" s="3788"/>
      <c r="J46" s="3788"/>
      <c r="K46" s="3788"/>
      <c r="L46" s="3788"/>
      <c r="M46" s="3789"/>
    </row>
    <row r="47" spans="1:15" ht="64.5" customHeight="1" thickBot="1" x14ac:dyDescent="0.35">
      <c r="A47" s="409" t="s">
        <v>174</v>
      </c>
      <c r="B47" s="410"/>
      <c r="C47" s="410" t="s">
        <v>175</v>
      </c>
      <c r="D47" s="411" t="s">
        <v>176</v>
      </c>
      <c r="E47" s="412" t="s">
        <v>177</v>
      </c>
      <c r="F47" s="411" t="s">
        <v>178</v>
      </c>
      <c r="G47" s="411"/>
      <c r="H47" s="411"/>
      <c r="I47" s="411"/>
      <c r="J47" s="411" t="s">
        <v>179</v>
      </c>
      <c r="K47" s="411" t="s">
        <v>180</v>
      </c>
      <c r="L47" s="411" t="s">
        <v>181</v>
      </c>
      <c r="M47" s="413" t="s">
        <v>182</v>
      </c>
    </row>
    <row r="48" spans="1:15" s="220" customFormat="1" ht="33" customHeight="1" x14ac:dyDescent="0.3">
      <c r="A48" s="414">
        <v>2405</v>
      </c>
      <c r="B48" s="283"/>
      <c r="C48" s="283" t="s">
        <v>158</v>
      </c>
      <c r="D48" s="415">
        <f>+D49</f>
        <v>183746710.66</v>
      </c>
      <c r="E48" s="347">
        <f>+E49</f>
        <v>0</v>
      </c>
      <c r="F48" s="348">
        <f t="shared" ref="F48:F59" si="2">+D48-E48</f>
        <v>183746710.66</v>
      </c>
      <c r="G48" s="415"/>
      <c r="H48" s="415"/>
      <c r="I48" s="416"/>
      <c r="J48" s="348">
        <f>+J49</f>
        <v>0</v>
      </c>
      <c r="K48" s="348"/>
      <c r="L48" s="348"/>
      <c r="M48" s="360">
        <f>+M49</f>
        <v>0</v>
      </c>
      <c r="O48" s="391">
        <f t="shared" ref="O48:O54" si="3">+M48/F48</f>
        <v>0</v>
      </c>
    </row>
    <row r="49" spans="1:36" s="220" customFormat="1" ht="23.25" customHeight="1" x14ac:dyDescent="0.3">
      <c r="A49" s="350">
        <v>2405600</v>
      </c>
      <c r="B49" s="253"/>
      <c r="C49" s="253" t="s">
        <v>73</v>
      </c>
      <c r="D49" s="417">
        <f>+D50</f>
        <v>183746710.66</v>
      </c>
      <c r="E49" s="332">
        <f>+E50</f>
        <v>0</v>
      </c>
      <c r="F49" s="294">
        <f t="shared" si="2"/>
        <v>183746710.66</v>
      </c>
      <c r="G49" s="417"/>
      <c r="H49" s="417"/>
      <c r="I49" s="351"/>
      <c r="J49" s="294">
        <f>+J50</f>
        <v>0</v>
      </c>
      <c r="K49" s="294"/>
      <c r="L49" s="294"/>
      <c r="M49" s="295">
        <f>+M50</f>
        <v>0</v>
      </c>
      <c r="O49" s="391">
        <f t="shared" si="3"/>
        <v>0</v>
      </c>
    </row>
    <row r="50" spans="1:36" s="220" customFormat="1" ht="62.25" customHeight="1" x14ac:dyDescent="0.3">
      <c r="A50" s="350">
        <v>24056001</v>
      </c>
      <c r="B50" s="253">
        <v>20</v>
      </c>
      <c r="C50" s="253" t="s">
        <v>78</v>
      </c>
      <c r="D50" s="417">
        <v>183746710.66</v>
      </c>
      <c r="E50" s="332">
        <v>0</v>
      </c>
      <c r="F50" s="294">
        <f t="shared" si="2"/>
        <v>183746710.66</v>
      </c>
      <c r="G50" s="417"/>
      <c r="H50" s="417"/>
      <c r="I50" s="351"/>
      <c r="J50" s="294">
        <v>0</v>
      </c>
      <c r="K50" s="294"/>
      <c r="L50" s="294"/>
      <c r="M50" s="295">
        <v>0</v>
      </c>
      <c r="O50" s="391">
        <f t="shared" si="3"/>
        <v>0</v>
      </c>
    </row>
    <row r="51" spans="1:36" s="220" customFormat="1" ht="57.75" customHeight="1" x14ac:dyDescent="0.3">
      <c r="A51" s="350">
        <v>2499</v>
      </c>
      <c r="B51" s="253"/>
      <c r="C51" s="253" t="s">
        <v>159</v>
      </c>
      <c r="D51" s="417">
        <f>+D52</f>
        <v>14302195605.43</v>
      </c>
      <c r="E51" s="294">
        <f>+E52</f>
        <v>24490246</v>
      </c>
      <c r="F51" s="417">
        <f t="shared" si="2"/>
        <v>14277705359.43</v>
      </c>
      <c r="G51" s="417"/>
      <c r="H51" s="417"/>
      <c r="I51" s="351"/>
      <c r="J51" s="294">
        <f>+J52</f>
        <v>393484439</v>
      </c>
      <c r="K51" s="294">
        <f>+K52</f>
        <v>0</v>
      </c>
      <c r="L51" s="294">
        <f>+L52</f>
        <v>0</v>
      </c>
      <c r="M51" s="295">
        <f>+M52</f>
        <v>393484439</v>
      </c>
      <c r="O51" s="391">
        <f t="shared" si="3"/>
        <v>2.7559361192456267E-2</v>
      </c>
      <c r="P51" s="354">
        <f>+M51-10384330698</f>
        <v>-9990846259</v>
      </c>
    </row>
    <row r="52" spans="1:36" s="220" customFormat="1" ht="15.75" customHeight="1" x14ac:dyDescent="0.3">
      <c r="A52" s="350">
        <v>2499600</v>
      </c>
      <c r="B52" s="253"/>
      <c r="C52" s="253" t="s">
        <v>73</v>
      </c>
      <c r="D52" s="417">
        <f>SUM(D53:D58)</f>
        <v>14302195605.43</v>
      </c>
      <c r="E52" s="294">
        <f>SUM(E53:E58)</f>
        <v>24490246</v>
      </c>
      <c r="F52" s="417">
        <f t="shared" si="2"/>
        <v>14277705359.43</v>
      </c>
      <c r="G52" s="417"/>
      <c r="H52" s="417"/>
      <c r="I52" s="351"/>
      <c r="J52" s="417">
        <f>SUM(J53:J58)</f>
        <v>393484439</v>
      </c>
      <c r="K52" s="294">
        <v>0</v>
      </c>
      <c r="L52" s="294">
        <v>0</v>
      </c>
      <c r="M52" s="418">
        <f>SUM(M53:M58)</f>
        <v>393484439</v>
      </c>
      <c r="O52" s="391">
        <f t="shared" si="3"/>
        <v>2.7559361192456267E-2</v>
      </c>
    </row>
    <row r="53" spans="1:36" s="220" customFormat="1" ht="32.25" customHeight="1" x14ac:dyDescent="0.3">
      <c r="A53" s="350">
        <v>249906001</v>
      </c>
      <c r="B53" s="253">
        <v>10</v>
      </c>
      <c r="C53" s="253" t="s">
        <v>80</v>
      </c>
      <c r="D53" s="417">
        <v>2607722263</v>
      </c>
      <c r="E53" s="332">
        <v>7080500</v>
      </c>
      <c r="F53" s="294">
        <f t="shared" si="2"/>
        <v>2600641763</v>
      </c>
      <c r="G53" s="417"/>
      <c r="H53" s="417"/>
      <c r="I53" s="351"/>
      <c r="J53" s="419">
        <v>0</v>
      </c>
      <c r="K53" s="419"/>
      <c r="L53" s="419"/>
      <c r="M53" s="420">
        <v>0</v>
      </c>
      <c r="O53" s="391">
        <f t="shared" si="3"/>
        <v>0</v>
      </c>
      <c r="AJ53" s="421"/>
    </row>
    <row r="54" spans="1:36" s="220" customFormat="1" ht="45" customHeight="1" x14ac:dyDescent="0.3">
      <c r="A54" s="350">
        <v>249906001</v>
      </c>
      <c r="B54" s="253">
        <v>13</v>
      </c>
      <c r="C54" s="253" t="s">
        <v>80</v>
      </c>
      <c r="D54" s="417">
        <v>459103190</v>
      </c>
      <c r="E54" s="332">
        <v>0</v>
      </c>
      <c r="F54" s="294">
        <f t="shared" si="2"/>
        <v>459103190</v>
      </c>
      <c r="G54" s="417"/>
      <c r="H54" s="417"/>
      <c r="I54" s="351"/>
      <c r="J54" s="419">
        <v>0</v>
      </c>
      <c r="K54" s="419"/>
      <c r="L54" s="419"/>
      <c r="M54" s="420">
        <v>0</v>
      </c>
      <c r="O54" s="391">
        <f t="shared" si="3"/>
        <v>0</v>
      </c>
    </row>
    <row r="55" spans="1:36" s="220" customFormat="1" ht="39" customHeight="1" x14ac:dyDescent="0.3">
      <c r="A55" s="350">
        <v>249906001</v>
      </c>
      <c r="B55" s="253">
        <v>20</v>
      </c>
      <c r="C55" s="253" t="s">
        <v>80</v>
      </c>
      <c r="D55" s="417">
        <v>8783151039</v>
      </c>
      <c r="E55" s="332">
        <v>14955774</v>
      </c>
      <c r="F55" s="294">
        <f t="shared" si="2"/>
        <v>8768195265</v>
      </c>
      <c r="G55" s="417"/>
      <c r="H55" s="417"/>
      <c r="I55" s="351"/>
      <c r="J55" s="419">
        <v>107775090</v>
      </c>
      <c r="K55" s="419"/>
      <c r="L55" s="419"/>
      <c r="M55" s="420">
        <v>107775090</v>
      </c>
      <c r="O55" s="391"/>
    </row>
    <row r="56" spans="1:36" s="220" customFormat="1" ht="52.5" customHeight="1" x14ac:dyDescent="0.3">
      <c r="A56" s="350">
        <v>249906002</v>
      </c>
      <c r="B56" s="253">
        <v>21</v>
      </c>
      <c r="C56" s="253" t="s">
        <v>160</v>
      </c>
      <c r="D56" s="417">
        <v>18914800</v>
      </c>
      <c r="E56" s="332">
        <v>0</v>
      </c>
      <c r="F56" s="294">
        <f t="shared" si="2"/>
        <v>18914800</v>
      </c>
      <c r="G56" s="417"/>
      <c r="H56" s="417"/>
      <c r="I56" s="351"/>
      <c r="J56" s="294">
        <v>0</v>
      </c>
      <c r="K56" s="294"/>
      <c r="L56" s="294"/>
      <c r="M56" s="295">
        <v>0</v>
      </c>
      <c r="O56" s="391"/>
    </row>
    <row r="57" spans="1:36" s="220" customFormat="1" ht="63.75" customHeight="1" x14ac:dyDescent="0.3">
      <c r="A57" s="350">
        <v>249906003</v>
      </c>
      <c r="B57" s="253">
        <v>20</v>
      </c>
      <c r="C57" s="253" t="s">
        <v>79</v>
      </c>
      <c r="D57" s="417">
        <v>820725497.42999995</v>
      </c>
      <c r="E57" s="332">
        <v>0</v>
      </c>
      <c r="F57" s="294">
        <f t="shared" si="2"/>
        <v>820725497.42999995</v>
      </c>
      <c r="G57" s="417"/>
      <c r="H57" s="417"/>
      <c r="I57" s="351"/>
      <c r="J57" s="294">
        <v>14914962</v>
      </c>
      <c r="K57" s="294"/>
      <c r="L57" s="294"/>
      <c r="M57" s="295">
        <v>14914962</v>
      </c>
      <c r="O57" s="391"/>
    </row>
    <row r="58" spans="1:36" s="220" customFormat="1" ht="37.950000000000003" customHeight="1" thickBot="1" x14ac:dyDescent="0.35">
      <c r="A58" s="422">
        <v>249906004</v>
      </c>
      <c r="B58" s="262">
        <v>20</v>
      </c>
      <c r="C58" s="262" t="s">
        <v>161</v>
      </c>
      <c r="D58" s="423">
        <v>1612578816</v>
      </c>
      <c r="E58" s="336">
        <v>2453972</v>
      </c>
      <c r="F58" s="299">
        <f t="shared" si="2"/>
        <v>1610124844</v>
      </c>
      <c r="G58" s="423"/>
      <c r="H58" s="423"/>
      <c r="I58" s="364"/>
      <c r="J58" s="424">
        <v>270794387</v>
      </c>
      <c r="K58" s="299"/>
      <c r="L58" s="299"/>
      <c r="M58" s="300">
        <v>270794387</v>
      </c>
      <c r="O58" s="391">
        <f>+M58/F58</f>
        <v>0.16818223009792899</v>
      </c>
    </row>
    <row r="59" spans="1:36" ht="16.2" thickBot="1" x14ac:dyDescent="0.35">
      <c r="A59" s="3782" t="s">
        <v>184</v>
      </c>
      <c r="B59" s="3783"/>
      <c r="C59" s="3783"/>
      <c r="D59" s="425">
        <f>+D12+D25</f>
        <v>413196796341.73999</v>
      </c>
      <c r="E59" s="425">
        <f>+E12+E25</f>
        <v>24490246</v>
      </c>
      <c r="F59" s="425">
        <f t="shared" si="2"/>
        <v>413172306095.73999</v>
      </c>
      <c r="G59" s="426"/>
      <c r="H59" s="426"/>
      <c r="I59" s="427" t="e">
        <f>+I20+#REF!+#REF!+I26+I51+#REF!</f>
        <v>#REF!</v>
      </c>
      <c r="J59" s="425">
        <f>+J12+J25</f>
        <v>673014280.88999999</v>
      </c>
      <c r="K59" s="425" t="e">
        <f>+K12+K25</f>
        <v>#REF!</v>
      </c>
      <c r="L59" s="425" t="e">
        <f>+L12+L25</f>
        <v>#REF!</v>
      </c>
      <c r="M59" s="428">
        <f>+M12+M25</f>
        <v>673014280.88999999</v>
      </c>
      <c r="O59" s="391">
        <f>+M59/F59</f>
        <v>1.6288949451855313E-3</v>
      </c>
    </row>
    <row r="60" spans="1:36" ht="10.5" customHeight="1" x14ac:dyDescent="0.3">
      <c r="A60" s="311"/>
      <c r="B60" s="232"/>
      <c r="C60" s="232"/>
      <c r="D60" s="234"/>
      <c r="E60" s="429"/>
      <c r="F60" s="234"/>
      <c r="G60" s="235"/>
      <c r="H60" s="234"/>
      <c r="I60" s="234" t="s">
        <v>185</v>
      </c>
      <c r="J60" s="234"/>
      <c r="K60" s="234" t="s">
        <v>186</v>
      </c>
      <c r="L60" s="234"/>
      <c r="M60" s="235"/>
    </row>
    <row r="61" spans="1:36" x14ac:dyDescent="0.3">
      <c r="A61" s="222"/>
      <c r="D61" s="221"/>
      <c r="E61" s="320"/>
      <c r="G61" s="223"/>
      <c r="M61" s="223"/>
    </row>
    <row r="62" spans="1:36" x14ac:dyDescent="0.3">
      <c r="A62" s="222"/>
      <c r="D62" s="221"/>
      <c r="E62" s="320"/>
      <c r="G62" s="223"/>
      <c r="M62" s="223"/>
    </row>
    <row r="63" spans="1:36" x14ac:dyDescent="0.3">
      <c r="A63" s="222"/>
      <c r="D63" s="221"/>
      <c r="E63" s="320"/>
      <c r="G63" s="223"/>
      <c r="M63" s="223"/>
    </row>
    <row r="64" spans="1:36" x14ac:dyDescent="0.3">
      <c r="A64" s="369" t="s">
        <v>83</v>
      </c>
      <c r="B64" s="370"/>
      <c r="C64" s="370"/>
      <c r="D64" s="370"/>
      <c r="E64" s="371"/>
      <c r="F64" s="371" t="s">
        <v>84</v>
      </c>
      <c r="G64" s="371"/>
      <c r="H64" s="372"/>
      <c r="I64" s="306"/>
      <c r="J64" s="308"/>
      <c r="K64" s="430"/>
      <c r="L64" s="308"/>
      <c r="M64" s="316"/>
      <c r="N64" s="306"/>
    </row>
    <row r="65" spans="1:14" x14ac:dyDescent="0.3">
      <c r="A65" s="373" t="s">
        <v>193</v>
      </c>
      <c r="B65" s="370"/>
      <c r="C65" s="370"/>
      <c r="D65" s="370"/>
      <c r="E65" s="374"/>
      <c r="F65" s="374" t="s">
        <v>85</v>
      </c>
      <c r="G65" s="374"/>
      <c r="H65" s="375"/>
      <c r="I65" s="306"/>
      <c r="J65" s="308"/>
      <c r="K65" s="315"/>
      <c r="L65" s="308"/>
      <c r="M65" s="316"/>
      <c r="N65" s="306"/>
    </row>
    <row r="66" spans="1:14" x14ac:dyDescent="0.3">
      <c r="A66" s="373" t="s">
        <v>194</v>
      </c>
      <c r="B66" s="370"/>
      <c r="C66" s="370"/>
      <c r="D66" s="370"/>
      <c r="E66" s="377"/>
      <c r="F66" s="377" t="s">
        <v>86</v>
      </c>
      <c r="G66" s="371"/>
      <c r="H66" s="372"/>
      <c r="I66" s="306"/>
      <c r="J66" s="308"/>
      <c r="K66" s="430"/>
      <c r="L66" s="308"/>
      <c r="M66" s="316"/>
      <c r="N66" s="306"/>
    </row>
    <row r="67" spans="1:14" x14ac:dyDescent="0.3">
      <c r="A67" s="373"/>
      <c r="B67" s="370"/>
      <c r="C67" s="370"/>
      <c r="D67" s="370"/>
      <c r="E67" s="374"/>
      <c r="F67" s="374"/>
      <c r="G67" s="374"/>
      <c r="H67" s="375"/>
      <c r="I67" s="308"/>
      <c r="J67" s="308"/>
      <c r="K67" s="308"/>
      <c r="L67" s="308"/>
      <c r="M67" s="316"/>
      <c r="N67" s="306"/>
    </row>
    <row r="68" spans="1:14" x14ac:dyDescent="0.3">
      <c r="A68" s="369"/>
      <c r="B68" s="370"/>
      <c r="C68" s="370"/>
      <c r="D68" s="377"/>
      <c r="E68" s="378"/>
      <c r="F68" s="377"/>
      <c r="G68" s="372"/>
      <c r="H68" s="308"/>
      <c r="I68" s="308"/>
      <c r="J68" s="308"/>
      <c r="K68" s="308"/>
      <c r="L68" s="308"/>
      <c r="M68" s="316"/>
      <c r="N68" s="306"/>
    </row>
    <row r="69" spans="1:14" x14ac:dyDescent="0.3">
      <c r="A69" s="369"/>
      <c r="B69" s="374"/>
      <c r="C69" s="374" t="s">
        <v>164</v>
      </c>
      <c r="D69" s="374" t="s">
        <v>88</v>
      </c>
      <c r="E69" s="374"/>
      <c r="F69" s="377"/>
      <c r="G69" s="377"/>
      <c r="H69" s="377"/>
      <c r="I69" s="431"/>
      <c r="J69" s="374" t="s">
        <v>191</v>
      </c>
      <c r="K69" s="374"/>
      <c r="L69" s="374"/>
      <c r="M69" s="375"/>
      <c r="N69" s="306"/>
    </row>
    <row r="70" spans="1:14" x14ac:dyDescent="0.3">
      <c r="A70" s="373"/>
      <c r="B70" s="374" t="s">
        <v>187</v>
      </c>
      <c r="C70" s="374"/>
      <c r="D70" s="374" t="s">
        <v>90</v>
      </c>
      <c r="E70" s="374"/>
      <c r="F70" s="374"/>
      <c r="G70" s="374"/>
      <c r="H70" s="374"/>
      <c r="I70" s="375"/>
      <c r="J70" s="377" t="s">
        <v>188</v>
      </c>
      <c r="K70" s="377"/>
      <c r="L70" s="377"/>
      <c r="M70" s="431"/>
      <c r="N70" s="306"/>
    </row>
    <row r="71" spans="1:14" x14ac:dyDescent="0.3">
      <c r="A71" s="369"/>
      <c r="B71" s="374" t="s">
        <v>189</v>
      </c>
      <c r="C71" s="374"/>
      <c r="D71" s="374" t="s">
        <v>93</v>
      </c>
      <c r="E71" s="374"/>
      <c r="F71" s="377"/>
      <c r="G71" s="377"/>
      <c r="H71" s="377"/>
      <c r="I71" s="431"/>
      <c r="J71" s="374" t="s">
        <v>172</v>
      </c>
      <c r="K71" s="374"/>
      <c r="L71" s="374"/>
      <c r="M71" s="375"/>
      <c r="N71" s="306"/>
    </row>
    <row r="72" spans="1:14" x14ac:dyDescent="0.3">
      <c r="A72" s="373"/>
      <c r="B72" s="370"/>
      <c r="C72" s="374"/>
      <c r="D72" s="374"/>
      <c r="E72" s="374"/>
      <c r="F72" s="374"/>
      <c r="G72" s="374"/>
      <c r="H72" s="374"/>
      <c r="I72" s="375"/>
      <c r="J72" s="377"/>
      <c r="K72" s="377"/>
      <c r="L72" s="377"/>
      <c r="M72" s="431"/>
      <c r="N72" s="306"/>
    </row>
    <row r="73" spans="1:14" ht="6.75" customHeight="1" thickBot="1" x14ac:dyDescent="0.35">
      <c r="A73" s="226"/>
      <c r="B73" s="227"/>
      <c r="C73" s="432"/>
      <c r="D73" s="432"/>
      <c r="E73" s="433"/>
      <c r="F73" s="434"/>
      <c r="G73" s="434"/>
      <c r="H73" s="434"/>
      <c r="I73" s="434"/>
      <c r="J73" s="434"/>
      <c r="K73" s="434"/>
      <c r="L73" s="434"/>
      <c r="M73" s="435"/>
      <c r="N73" s="306"/>
    </row>
  </sheetData>
  <mergeCells count="7">
    <mergeCell ref="A59:C59"/>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ignoredErrors>
    <ignoredError sqref="D20:E20 J20 M2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73"/>
  <sheetViews>
    <sheetView zoomScale="87" zoomScaleNormal="87" workbookViewId="0">
      <selection activeCell="AJ34" sqref="AJ34"/>
    </sheetView>
  </sheetViews>
  <sheetFormatPr baseColWidth="10" defaultColWidth="11.44140625" defaultRowHeight="14.4" x14ac:dyDescent="0.3"/>
  <cols>
    <col min="1" max="1" width="13.5546875" style="532" customWidth="1"/>
    <col min="2" max="2" width="6.6640625" style="532" customWidth="1"/>
    <col min="3" max="3" width="49.88671875" style="532" customWidth="1"/>
    <col min="4" max="4" width="21.88671875" style="532" customWidth="1"/>
    <col min="5" max="5" width="18.5546875" style="544" customWidth="1"/>
    <col min="6" max="6" width="21.33203125" style="534" customWidth="1"/>
    <col min="7" max="7" width="17.88671875" style="534" hidden="1" customWidth="1"/>
    <col min="8" max="8" width="21" style="534" hidden="1" customWidth="1"/>
    <col min="9" max="9" width="1.109375" style="534" hidden="1" customWidth="1"/>
    <col min="10" max="10" width="20" style="534" customWidth="1"/>
    <col min="11" max="12" width="17.44140625" style="534" hidden="1" customWidth="1"/>
    <col min="13" max="13" width="23.5546875" style="534" customWidth="1"/>
    <col min="14" max="14" width="2.6640625" style="532" customWidth="1"/>
    <col min="15" max="15" width="19.5546875" style="532" hidden="1" customWidth="1"/>
    <col min="16" max="16" width="15.44140625" style="532" hidden="1" customWidth="1"/>
    <col min="17" max="34" width="0" style="532" hidden="1" customWidth="1"/>
    <col min="35" max="35" width="13.44140625" style="532" customWidth="1"/>
    <col min="36" max="256" width="11.44140625" style="532"/>
    <col min="257" max="257" width="13.5546875" style="532" customWidth="1"/>
    <col min="258" max="258" width="6.6640625" style="532" customWidth="1"/>
    <col min="259" max="259" width="49.88671875" style="532" customWidth="1"/>
    <col min="260" max="260" width="21.88671875" style="532" customWidth="1"/>
    <col min="261" max="261" width="18.5546875" style="532" customWidth="1"/>
    <col min="262" max="262" width="21.33203125" style="532" customWidth="1"/>
    <col min="263" max="265" width="0" style="532" hidden="1" customWidth="1"/>
    <col min="266" max="266" width="20" style="532" customWidth="1"/>
    <col min="267" max="268" width="0" style="532" hidden="1" customWidth="1"/>
    <col min="269" max="269" width="23.5546875" style="532" customWidth="1"/>
    <col min="270" max="270" width="2.6640625" style="532" customWidth="1"/>
    <col min="271" max="290" width="0" style="532" hidden="1" customWidth="1"/>
    <col min="291" max="291" width="13.44140625" style="532" customWidth="1"/>
    <col min="292" max="512" width="11.44140625" style="532"/>
    <col min="513" max="513" width="13.5546875" style="532" customWidth="1"/>
    <col min="514" max="514" width="6.6640625" style="532" customWidth="1"/>
    <col min="515" max="515" width="49.88671875" style="532" customWidth="1"/>
    <col min="516" max="516" width="21.88671875" style="532" customWidth="1"/>
    <col min="517" max="517" width="18.5546875" style="532" customWidth="1"/>
    <col min="518" max="518" width="21.33203125" style="532" customWidth="1"/>
    <col min="519" max="521" width="0" style="532" hidden="1" customWidth="1"/>
    <col min="522" max="522" width="20" style="532" customWidth="1"/>
    <col min="523" max="524" width="0" style="532" hidden="1" customWidth="1"/>
    <col min="525" max="525" width="23.5546875" style="532" customWidth="1"/>
    <col min="526" max="526" width="2.6640625" style="532" customWidth="1"/>
    <col min="527" max="546" width="0" style="532" hidden="1" customWidth="1"/>
    <col min="547" max="547" width="13.44140625" style="532" customWidth="1"/>
    <col min="548" max="768" width="11.44140625" style="532"/>
    <col min="769" max="769" width="13.5546875" style="532" customWidth="1"/>
    <col min="770" max="770" width="6.6640625" style="532" customWidth="1"/>
    <col min="771" max="771" width="49.88671875" style="532" customWidth="1"/>
    <col min="772" max="772" width="21.88671875" style="532" customWidth="1"/>
    <col min="773" max="773" width="18.5546875" style="532" customWidth="1"/>
    <col min="774" max="774" width="21.33203125" style="532" customWidth="1"/>
    <col min="775" max="777" width="0" style="532" hidden="1" customWidth="1"/>
    <col min="778" max="778" width="20" style="532" customWidth="1"/>
    <col min="779" max="780" width="0" style="532" hidden="1" customWidth="1"/>
    <col min="781" max="781" width="23.5546875" style="532" customWidth="1"/>
    <col min="782" max="782" width="2.6640625" style="532" customWidth="1"/>
    <col min="783" max="802" width="0" style="532" hidden="1" customWidth="1"/>
    <col min="803" max="803" width="13.44140625" style="532" customWidth="1"/>
    <col min="804" max="1024" width="11.44140625" style="532"/>
    <col min="1025" max="1025" width="13.5546875" style="532" customWidth="1"/>
    <col min="1026" max="1026" width="6.6640625" style="532" customWidth="1"/>
    <col min="1027" max="1027" width="49.88671875" style="532" customWidth="1"/>
    <col min="1028" max="1028" width="21.88671875" style="532" customWidth="1"/>
    <col min="1029" max="1029" width="18.5546875" style="532" customWidth="1"/>
    <col min="1030" max="1030" width="21.33203125" style="532" customWidth="1"/>
    <col min="1031" max="1033" width="0" style="532" hidden="1" customWidth="1"/>
    <col min="1034" max="1034" width="20" style="532" customWidth="1"/>
    <col min="1035" max="1036" width="0" style="532" hidden="1" customWidth="1"/>
    <col min="1037" max="1037" width="23.5546875" style="532" customWidth="1"/>
    <col min="1038" max="1038" width="2.6640625" style="532" customWidth="1"/>
    <col min="1039" max="1058" width="0" style="532" hidden="1" customWidth="1"/>
    <col min="1059" max="1059" width="13.44140625" style="532" customWidth="1"/>
    <col min="1060" max="1280" width="11.44140625" style="532"/>
    <col min="1281" max="1281" width="13.5546875" style="532" customWidth="1"/>
    <col min="1282" max="1282" width="6.6640625" style="532" customWidth="1"/>
    <col min="1283" max="1283" width="49.88671875" style="532" customWidth="1"/>
    <col min="1284" max="1284" width="21.88671875" style="532" customWidth="1"/>
    <col min="1285" max="1285" width="18.5546875" style="532" customWidth="1"/>
    <col min="1286" max="1286" width="21.33203125" style="532" customWidth="1"/>
    <col min="1287" max="1289" width="0" style="532" hidden="1" customWidth="1"/>
    <col min="1290" max="1290" width="20" style="532" customWidth="1"/>
    <col min="1291" max="1292" width="0" style="532" hidden="1" customWidth="1"/>
    <col min="1293" max="1293" width="23.5546875" style="532" customWidth="1"/>
    <col min="1294" max="1294" width="2.6640625" style="532" customWidth="1"/>
    <col min="1295" max="1314" width="0" style="532" hidden="1" customWidth="1"/>
    <col min="1315" max="1315" width="13.44140625" style="532" customWidth="1"/>
    <col min="1316" max="1536" width="11.44140625" style="532"/>
    <col min="1537" max="1537" width="13.5546875" style="532" customWidth="1"/>
    <col min="1538" max="1538" width="6.6640625" style="532" customWidth="1"/>
    <col min="1539" max="1539" width="49.88671875" style="532" customWidth="1"/>
    <col min="1540" max="1540" width="21.88671875" style="532" customWidth="1"/>
    <col min="1541" max="1541" width="18.5546875" style="532" customWidth="1"/>
    <col min="1542" max="1542" width="21.33203125" style="532" customWidth="1"/>
    <col min="1543" max="1545" width="0" style="532" hidden="1" customWidth="1"/>
    <col min="1546" max="1546" width="20" style="532" customWidth="1"/>
    <col min="1547" max="1548" width="0" style="532" hidden="1" customWidth="1"/>
    <col min="1549" max="1549" width="23.5546875" style="532" customWidth="1"/>
    <col min="1550" max="1550" width="2.6640625" style="532" customWidth="1"/>
    <col min="1551" max="1570" width="0" style="532" hidden="1" customWidth="1"/>
    <col min="1571" max="1571" width="13.44140625" style="532" customWidth="1"/>
    <col min="1572" max="1792" width="11.44140625" style="532"/>
    <col min="1793" max="1793" width="13.5546875" style="532" customWidth="1"/>
    <col min="1794" max="1794" width="6.6640625" style="532" customWidth="1"/>
    <col min="1795" max="1795" width="49.88671875" style="532" customWidth="1"/>
    <col min="1796" max="1796" width="21.88671875" style="532" customWidth="1"/>
    <col min="1797" max="1797" width="18.5546875" style="532" customWidth="1"/>
    <col min="1798" max="1798" width="21.33203125" style="532" customWidth="1"/>
    <col min="1799" max="1801" width="0" style="532" hidden="1" customWidth="1"/>
    <col min="1802" max="1802" width="20" style="532" customWidth="1"/>
    <col min="1803" max="1804" width="0" style="532" hidden="1" customWidth="1"/>
    <col min="1805" max="1805" width="23.5546875" style="532" customWidth="1"/>
    <col min="1806" max="1806" width="2.6640625" style="532" customWidth="1"/>
    <col min="1807" max="1826" width="0" style="532" hidden="1" customWidth="1"/>
    <col min="1827" max="1827" width="13.44140625" style="532" customWidth="1"/>
    <col min="1828" max="2048" width="11.44140625" style="532"/>
    <col min="2049" max="2049" width="13.5546875" style="532" customWidth="1"/>
    <col min="2050" max="2050" width="6.6640625" style="532" customWidth="1"/>
    <col min="2051" max="2051" width="49.88671875" style="532" customWidth="1"/>
    <col min="2052" max="2052" width="21.88671875" style="532" customWidth="1"/>
    <col min="2053" max="2053" width="18.5546875" style="532" customWidth="1"/>
    <col min="2054" max="2054" width="21.33203125" style="532" customWidth="1"/>
    <col min="2055" max="2057" width="0" style="532" hidden="1" customWidth="1"/>
    <col min="2058" max="2058" width="20" style="532" customWidth="1"/>
    <col min="2059" max="2060" width="0" style="532" hidden="1" customWidth="1"/>
    <col min="2061" max="2061" width="23.5546875" style="532" customWidth="1"/>
    <col min="2062" max="2062" width="2.6640625" style="532" customWidth="1"/>
    <col min="2063" max="2082" width="0" style="532" hidden="1" customWidth="1"/>
    <col min="2083" max="2083" width="13.44140625" style="532" customWidth="1"/>
    <col min="2084" max="2304" width="11.44140625" style="532"/>
    <col min="2305" max="2305" width="13.5546875" style="532" customWidth="1"/>
    <col min="2306" max="2306" width="6.6640625" style="532" customWidth="1"/>
    <col min="2307" max="2307" width="49.88671875" style="532" customWidth="1"/>
    <col min="2308" max="2308" width="21.88671875" style="532" customWidth="1"/>
    <col min="2309" max="2309" width="18.5546875" style="532" customWidth="1"/>
    <col min="2310" max="2310" width="21.33203125" style="532" customWidth="1"/>
    <col min="2311" max="2313" width="0" style="532" hidden="1" customWidth="1"/>
    <col min="2314" max="2314" width="20" style="532" customWidth="1"/>
    <col min="2315" max="2316" width="0" style="532" hidden="1" customWidth="1"/>
    <col min="2317" max="2317" width="23.5546875" style="532" customWidth="1"/>
    <col min="2318" max="2318" width="2.6640625" style="532" customWidth="1"/>
    <col min="2319" max="2338" width="0" style="532" hidden="1" customWidth="1"/>
    <col min="2339" max="2339" width="13.44140625" style="532" customWidth="1"/>
    <col min="2340" max="2560" width="11.44140625" style="532"/>
    <col min="2561" max="2561" width="13.5546875" style="532" customWidth="1"/>
    <col min="2562" max="2562" width="6.6640625" style="532" customWidth="1"/>
    <col min="2563" max="2563" width="49.88671875" style="532" customWidth="1"/>
    <col min="2564" max="2564" width="21.88671875" style="532" customWidth="1"/>
    <col min="2565" max="2565" width="18.5546875" style="532" customWidth="1"/>
    <col min="2566" max="2566" width="21.33203125" style="532" customWidth="1"/>
    <col min="2567" max="2569" width="0" style="532" hidden="1" customWidth="1"/>
    <col min="2570" max="2570" width="20" style="532" customWidth="1"/>
    <col min="2571" max="2572" width="0" style="532" hidden="1" customWidth="1"/>
    <col min="2573" max="2573" width="23.5546875" style="532" customWidth="1"/>
    <col min="2574" max="2574" width="2.6640625" style="532" customWidth="1"/>
    <col min="2575" max="2594" width="0" style="532" hidden="1" customWidth="1"/>
    <col min="2595" max="2595" width="13.44140625" style="532" customWidth="1"/>
    <col min="2596" max="2816" width="11.44140625" style="532"/>
    <col min="2817" max="2817" width="13.5546875" style="532" customWidth="1"/>
    <col min="2818" max="2818" width="6.6640625" style="532" customWidth="1"/>
    <col min="2819" max="2819" width="49.88671875" style="532" customWidth="1"/>
    <col min="2820" max="2820" width="21.88671875" style="532" customWidth="1"/>
    <col min="2821" max="2821" width="18.5546875" style="532" customWidth="1"/>
    <col min="2822" max="2822" width="21.33203125" style="532" customWidth="1"/>
    <col min="2823" max="2825" width="0" style="532" hidden="1" customWidth="1"/>
    <col min="2826" max="2826" width="20" style="532" customWidth="1"/>
    <col min="2827" max="2828" width="0" style="532" hidden="1" customWidth="1"/>
    <col min="2829" max="2829" width="23.5546875" style="532" customWidth="1"/>
    <col min="2830" max="2830" width="2.6640625" style="532" customWidth="1"/>
    <col min="2831" max="2850" width="0" style="532" hidden="1" customWidth="1"/>
    <col min="2851" max="2851" width="13.44140625" style="532" customWidth="1"/>
    <col min="2852" max="3072" width="11.44140625" style="532"/>
    <col min="3073" max="3073" width="13.5546875" style="532" customWidth="1"/>
    <col min="3074" max="3074" width="6.6640625" style="532" customWidth="1"/>
    <col min="3075" max="3075" width="49.88671875" style="532" customWidth="1"/>
    <col min="3076" max="3076" width="21.88671875" style="532" customWidth="1"/>
    <col min="3077" max="3077" width="18.5546875" style="532" customWidth="1"/>
    <col min="3078" max="3078" width="21.33203125" style="532" customWidth="1"/>
    <col min="3079" max="3081" width="0" style="532" hidden="1" customWidth="1"/>
    <col min="3082" max="3082" width="20" style="532" customWidth="1"/>
    <col min="3083" max="3084" width="0" style="532" hidden="1" customWidth="1"/>
    <col min="3085" max="3085" width="23.5546875" style="532" customWidth="1"/>
    <col min="3086" max="3086" width="2.6640625" style="532" customWidth="1"/>
    <col min="3087" max="3106" width="0" style="532" hidden="1" customWidth="1"/>
    <col min="3107" max="3107" width="13.44140625" style="532" customWidth="1"/>
    <col min="3108" max="3328" width="11.44140625" style="532"/>
    <col min="3329" max="3329" width="13.5546875" style="532" customWidth="1"/>
    <col min="3330" max="3330" width="6.6640625" style="532" customWidth="1"/>
    <col min="3331" max="3331" width="49.88671875" style="532" customWidth="1"/>
    <col min="3332" max="3332" width="21.88671875" style="532" customWidth="1"/>
    <col min="3333" max="3333" width="18.5546875" style="532" customWidth="1"/>
    <col min="3334" max="3334" width="21.33203125" style="532" customWidth="1"/>
    <col min="3335" max="3337" width="0" style="532" hidden="1" customWidth="1"/>
    <col min="3338" max="3338" width="20" style="532" customWidth="1"/>
    <col min="3339" max="3340" width="0" style="532" hidden="1" customWidth="1"/>
    <col min="3341" max="3341" width="23.5546875" style="532" customWidth="1"/>
    <col min="3342" max="3342" width="2.6640625" style="532" customWidth="1"/>
    <col min="3343" max="3362" width="0" style="532" hidden="1" customWidth="1"/>
    <col min="3363" max="3363" width="13.44140625" style="532" customWidth="1"/>
    <col min="3364" max="3584" width="11.44140625" style="532"/>
    <col min="3585" max="3585" width="13.5546875" style="532" customWidth="1"/>
    <col min="3586" max="3586" width="6.6640625" style="532" customWidth="1"/>
    <col min="3587" max="3587" width="49.88671875" style="532" customWidth="1"/>
    <col min="3588" max="3588" width="21.88671875" style="532" customWidth="1"/>
    <col min="3589" max="3589" width="18.5546875" style="532" customWidth="1"/>
    <col min="3590" max="3590" width="21.33203125" style="532" customWidth="1"/>
    <col min="3591" max="3593" width="0" style="532" hidden="1" customWidth="1"/>
    <col min="3594" max="3594" width="20" style="532" customWidth="1"/>
    <col min="3595" max="3596" width="0" style="532" hidden="1" customWidth="1"/>
    <col min="3597" max="3597" width="23.5546875" style="532" customWidth="1"/>
    <col min="3598" max="3598" width="2.6640625" style="532" customWidth="1"/>
    <col min="3599" max="3618" width="0" style="532" hidden="1" customWidth="1"/>
    <col min="3619" max="3619" width="13.44140625" style="532" customWidth="1"/>
    <col min="3620" max="3840" width="11.44140625" style="532"/>
    <col min="3841" max="3841" width="13.5546875" style="532" customWidth="1"/>
    <col min="3842" max="3842" width="6.6640625" style="532" customWidth="1"/>
    <col min="3843" max="3843" width="49.88671875" style="532" customWidth="1"/>
    <col min="3844" max="3844" width="21.88671875" style="532" customWidth="1"/>
    <col min="3845" max="3845" width="18.5546875" style="532" customWidth="1"/>
    <col min="3846" max="3846" width="21.33203125" style="532" customWidth="1"/>
    <col min="3847" max="3849" width="0" style="532" hidden="1" customWidth="1"/>
    <col min="3850" max="3850" width="20" style="532" customWidth="1"/>
    <col min="3851" max="3852" width="0" style="532" hidden="1" customWidth="1"/>
    <col min="3853" max="3853" width="23.5546875" style="532" customWidth="1"/>
    <col min="3854" max="3854" width="2.6640625" style="532" customWidth="1"/>
    <col min="3855" max="3874" width="0" style="532" hidden="1" customWidth="1"/>
    <col min="3875" max="3875" width="13.44140625" style="532" customWidth="1"/>
    <col min="3876" max="4096" width="11.44140625" style="532"/>
    <col min="4097" max="4097" width="13.5546875" style="532" customWidth="1"/>
    <col min="4098" max="4098" width="6.6640625" style="532" customWidth="1"/>
    <col min="4099" max="4099" width="49.88671875" style="532" customWidth="1"/>
    <col min="4100" max="4100" width="21.88671875" style="532" customWidth="1"/>
    <col min="4101" max="4101" width="18.5546875" style="532" customWidth="1"/>
    <col min="4102" max="4102" width="21.33203125" style="532" customWidth="1"/>
    <col min="4103" max="4105" width="0" style="532" hidden="1" customWidth="1"/>
    <col min="4106" max="4106" width="20" style="532" customWidth="1"/>
    <col min="4107" max="4108" width="0" style="532" hidden="1" customWidth="1"/>
    <col min="4109" max="4109" width="23.5546875" style="532" customWidth="1"/>
    <col min="4110" max="4110" width="2.6640625" style="532" customWidth="1"/>
    <col min="4111" max="4130" width="0" style="532" hidden="1" customWidth="1"/>
    <col min="4131" max="4131" width="13.44140625" style="532" customWidth="1"/>
    <col min="4132" max="4352" width="11.44140625" style="532"/>
    <col min="4353" max="4353" width="13.5546875" style="532" customWidth="1"/>
    <col min="4354" max="4354" width="6.6640625" style="532" customWidth="1"/>
    <col min="4355" max="4355" width="49.88671875" style="532" customWidth="1"/>
    <col min="4356" max="4356" width="21.88671875" style="532" customWidth="1"/>
    <col min="4357" max="4357" width="18.5546875" style="532" customWidth="1"/>
    <col min="4358" max="4358" width="21.33203125" style="532" customWidth="1"/>
    <col min="4359" max="4361" width="0" style="532" hidden="1" customWidth="1"/>
    <col min="4362" max="4362" width="20" style="532" customWidth="1"/>
    <col min="4363" max="4364" width="0" style="532" hidden="1" customWidth="1"/>
    <col min="4365" max="4365" width="23.5546875" style="532" customWidth="1"/>
    <col min="4366" max="4366" width="2.6640625" style="532" customWidth="1"/>
    <col min="4367" max="4386" width="0" style="532" hidden="1" customWidth="1"/>
    <col min="4387" max="4387" width="13.44140625" style="532" customWidth="1"/>
    <col min="4388" max="4608" width="11.44140625" style="532"/>
    <col min="4609" max="4609" width="13.5546875" style="532" customWidth="1"/>
    <col min="4610" max="4610" width="6.6640625" style="532" customWidth="1"/>
    <col min="4611" max="4611" width="49.88671875" style="532" customWidth="1"/>
    <col min="4612" max="4612" width="21.88671875" style="532" customWidth="1"/>
    <col min="4613" max="4613" width="18.5546875" style="532" customWidth="1"/>
    <col min="4614" max="4614" width="21.33203125" style="532" customWidth="1"/>
    <col min="4615" max="4617" width="0" style="532" hidden="1" customWidth="1"/>
    <col min="4618" max="4618" width="20" style="532" customWidth="1"/>
    <col min="4619" max="4620" width="0" style="532" hidden="1" customWidth="1"/>
    <col min="4621" max="4621" width="23.5546875" style="532" customWidth="1"/>
    <col min="4622" max="4622" width="2.6640625" style="532" customWidth="1"/>
    <col min="4623" max="4642" width="0" style="532" hidden="1" customWidth="1"/>
    <col min="4643" max="4643" width="13.44140625" style="532" customWidth="1"/>
    <col min="4644" max="4864" width="11.44140625" style="532"/>
    <col min="4865" max="4865" width="13.5546875" style="532" customWidth="1"/>
    <col min="4866" max="4866" width="6.6640625" style="532" customWidth="1"/>
    <col min="4867" max="4867" width="49.88671875" style="532" customWidth="1"/>
    <col min="4868" max="4868" width="21.88671875" style="532" customWidth="1"/>
    <col min="4869" max="4869" width="18.5546875" style="532" customWidth="1"/>
    <col min="4870" max="4870" width="21.33203125" style="532" customWidth="1"/>
    <col min="4871" max="4873" width="0" style="532" hidden="1" customWidth="1"/>
    <col min="4874" max="4874" width="20" style="532" customWidth="1"/>
    <col min="4875" max="4876" width="0" style="532" hidden="1" customWidth="1"/>
    <col min="4877" max="4877" width="23.5546875" style="532" customWidth="1"/>
    <col min="4878" max="4878" width="2.6640625" style="532" customWidth="1"/>
    <col min="4879" max="4898" width="0" style="532" hidden="1" customWidth="1"/>
    <col min="4899" max="4899" width="13.44140625" style="532" customWidth="1"/>
    <col min="4900" max="5120" width="11.44140625" style="532"/>
    <col min="5121" max="5121" width="13.5546875" style="532" customWidth="1"/>
    <col min="5122" max="5122" width="6.6640625" style="532" customWidth="1"/>
    <col min="5123" max="5123" width="49.88671875" style="532" customWidth="1"/>
    <col min="5124" max="5124" width="21.88671875" style="532" customWidth="1"/>
    <col min="5125" max="5125" width="18.5546875" style="532" customWidth="1"/>
    <col min="5126" max="5126" width="21.33203125" style="532" customWidth="1"/>
    <col min="5127" max="5129" width="0" style="532" hidden="1" customWidth="1"/>
    <col min="5130" max="5130" width="20" style="532" customWidth="1"/>
    <col min="5131" max="5132" width="0" style="532" hidden="1" customWidth="1"/>
    <col min="5133" max="5133" width="23.5546875" style="532" customWidth="1"/>
    <col min="5134" max="5134" width="2.6640625" style="532" customWidth="1"/>
    <col min="5135" max="5154" width="0" style="532" hidden="1" customWidth="1"/>
    <col min="5155" max="5155" width="13.44140625" style="532" customWidth="1"/>
    <col min="5156" max="5376" width="11.44140625" style="532"/>
    <col min="5377" max="5377" width="13.5546875" style="532" customWidth="1"/>
    <col min="5378" max="5378" width="6.6640625" style="532" customWidth="1"/>
    <col min="5379" max="5379" width="49.88671875" style="532" customWidth="1"/>
    <col min="5380" max="5380" width="21.88671875" style="532" customWidth="1"/>
    <col min="5381" max="5381" width="18.5546875" style="532" customWidth="1"/>
    <col min="5382" max="5382" width="21.33203125" style="532" customWidth="1"/>
    <col min="5383" max="5385" width="0" style="532" hidden="1" customWidth="1"/>
    <col min="5386" max="5386" width="20" style="532" customWidth="1"/>
    <col min="5387" max="5388" width="0" style="532" hidden="1" customWidth="1"/>
    <col min="5389" max="5389" width="23.5546875" style="532" customWidth="1"/>
    <col min="5390" max="5390" width="2.6640625" style="532" customWidth="1"/>
    <col min="5391" max="5410" width="0" style="532" hidden="1" customWidth="1"/>
    <col min="5411" max="5411" width="13.44140625" style="532" customWidth="1"/>
    <col min="5412" max="5632" width="11.44140625" style="532"/>
    <col min="5633" max="5633" width="13.5546875" style="532" customWidth="1"/>
    <col min="5634" max="5634" width="6.6640625" style="532" customWidth="1"/>
    <col min="5635" max="5635" width="49.88671875" style="532" customWidth="1"/>
    <col min="5636" max="5636" width="21.88671875" style="532" customWidth="1"/>
    <col min="5637" max="5637" width="18.5546875" style="532" customWidth="1"/>
    <col min="5638" max="5638" width="21.33203125" style="532" customWidth="1"/>
    <col min="5639" max="5641" width="0" style="532" hidden="1" customWidth="1"/>
    <col min="5642" max="5642" width="20" style="532" customWidth="1"/>
    <col min="5643" max="5644" width="0" style="532" hidden="1" customWidth="1"/>
    <col min="5645" max="5645" width="23.5546875" style="532" customWidth="1"/>
    <col min="5646" max="5646" width="2.6640625" style="532" customWidth="1"/>
    <col min="5647" max="5666" width="0" style="532" hidden="1" customWidth="1"/>
    <col min="5667" max="5667" width="13.44140625" style="532" customWidth="1"/>
    <col min="5668" max="5888" width="11.44140625" style="532"/>
    <col min="5889" max="5889" width="13.5546875" style="532" customWidth="1"/>
    <col min="5890" max="5890" width="6.6640625" style="532" customWidth="1"/>
    <col min="5891" max="5891" width="49.88671875" style="532" customWidth="1"/>
    <col min="5892" max="5892" width="21.88671875" style="532" customWidth="1"/>
    <col min="5893" max="5893" width="18.5546875" style="532" customWidth="1"/>
    <col min="5894" max="5894" width="21.33203125" style="532" customWidth="1"/>
    <col min="5895" max="5897" width="0" style="532" hidden="1" customWidth="1"/>
    <col min="5898" max="5898" width="20" style="532" customWidth="1"/>
    <col min="5899" max="5900" width="0" style="532" hidden="1" customWidth="1"/>
    <col min="5901" max="5901" width="23.5546875" style="532" customWidth="1"/>
    <col min="5902" max="5902" width="2.6640625" style="532" customWidth="1"/>
    <col min="5903" max="5922" width="0" style="532" hidden="1" customWidth="1"/>
    <col min="5923" max="5923" width="13.44140625" style="532" customWidth="1"/>
    <col min="5924" max="6144" width="11.44140625" style="532"/>
    <col min="6145" max="6145" width="13.5546875" style="532" customWidth="1"/>
    <col min="6146" max="6146" width="6.6640625" style="532" customWidth="1"/>
    <col min="6147" max="6147" width="49.88671875" style="532" customWidth="1"/>
    <col min="6148" max="6148" width="21.88671875" style="532" customWidth="1"/>
    <col min="6149" max="6149" width="18.5546875" style="532" customWidth="1"/>
    <col min="6150" max="6150" width="21.33203125" style="532" customWidth="1"/>
    <col min="6151" max="6153" width="0" style="532" hidden="1" customWidth="1"/>
    <col min="6154" max="6154" width="20" style="532" customWidth="1"/>
    <col min="6155" max="6156" width="0" style="532" hidden="1" customWidth="1"/>
    <col min="6157" max="6157" width="23.5546875" style="532" customWidth="1"/>
    <col min="6158" max="6158" width="2.6640625" style="532" customWidth="1"/>
    <col min="6159" max="6178" width="0" style="532" hidden="1" customWidth="1"/>
    <col min="6179" max="6179" width="13.44140625" style="532" customWidth="1"/>
    <col min="6180" max="6400" width="11.44140625" style="532"/>
    <col min="6401" max="6401" width="13.5546875" style="532" customWidth="1"/>
    <col min="6402" max="6402" width="6.6640625" style="532" customWidth="1"/>
    <col min="6403" max="6403" width="49.88671875" style="532" customWidth="1"/>
    <col min="6404" max="6404" width="21.88671875" style="532" customWidth="1"/>
    <col min="6405" max="6405" width="18.5546875" style="532" customWidth="1"/>
    <col min="6406" max="6406" width="21.33203125" style="532" customWidth="1"/>
    <col min="6407" max="6409" width="0" style="532" hidden="1" customWidth="1"/>
    <col min="6410" max="6410" width="20" style="532" customWidth="1"/>
    <col min="6411" max="6412" width="0" style="532" hidden="1" customWidth="1"/>
    <col min="6413" max="6413" width="23.5546875" style="532" customWidth="1"/>
    <col min="6414" max="6414" width="2.6640625" style="532" customWidth="1"/>
    <col min="6415" max="6434" width="0" style="532" hidden="1" customWidth="1"/>
    <col min="6435" max="6435" width="13.44140625" style="532" customWidth="1"/>
    <col min="6436" max="6656" width="11.44140625" style="532"/>
    <col min="6657" max="6657" width="13.5546875" style="532" customWidth="1"/>
    <col min="6658" max="6658" width="6.6640625" style="532" customWidth="1"/>
    <col min="6659" max="6659" width="49.88671875" style="532" customWidth="1"/>
    <col min="6660" max="6660" width="21.88671875" style="532" customWidth="1"/>
    <col min="6661" max="6661" width="18.5546875" style="532" customWidth="1"/>
    <col min="6662" max="6662" width="21.33203125" style="532" customWidth="1"/>
    <col min="6663" max="6665" width="0" style="532" hidden="1" customWidth="1"/>
    <col min="6666" max="6666" width="20" style="532" customWidth="1"/>
    <col min="6667" max="6668" width="0" style="532" hidden="1" customWidth="1"/>
    <col min="6669" max="6669" width="23.5546875" style="532" customWidth="1"/>
    <col min="6670" max="6670" width="2.6640625" style="532" customWidth="1"/>
    <col min="6671" max="6690" width="0" style="532" hidden="1" customWidth="1"/>
    <col min="6691" max="6691" width="13.44140625" style="532" customWidth="1"/>
    <col min="6692" max="6912" width="11.44140625" style="532"/>
    <col min="6913" max="6913" width="13.5546875" style="532" customWidth="1"/>
    <col min="6914" max="6914" width="6.6640625" style="532" customWidth="1"/>
    <col min="6915" max="6915" width="49.88671875" style="532" customWidth="1"/>
    <col min="6916" max="6916" width="21.88671875" style="532" customWidth="1"/>
    <col min="6917" max="6917" width="18.5546875" style="532" customWidth="1"/>
    <col min="6918" max="6918" width="21.33203125" style="532" customWidth="1"/>
    <col min="6919" max="6921" width="0" style="532" hidden="1" customWidth="1"/>
    <col min="6922" max="6922" width="20" style="532" customWidth="1"/>
    <col min="6923" max="6924" width="0" style="532" hidden="1" customWidth="1"/>
    <col min="6925" max="6925" width="23.5546875" style="532" customWidth="1"/>
    <col min="6926" max="6926" width="2.6640625" style="532" customWidth="1"/>
    <col min="6927" max="6946" width="0" style="532" hidden="1" customWidth="1"/>
    <col min="6947" max="6947" width="13.44140625" style="532" customWidth="1"/>
    <col min="6948" max="7168" width="11.44140625" style="532"/>
    <col min="7169" max="7169" width="13.5546875" style="532" customWidth="1"/>
    <col min="7170" max="7170" width="6.6640625" style="532" customWidth="1"/>
    <col min="7171" max="7171" width="49.88671875" style="532" customWidth="1"/>
    <col min="7172" max="7172" width="21.88671875" style="532" customWidth="1"/>
    <col min="7173" max="7173" width="18.5546875" style="532" customWidth="1"/>
    <col min="7174" max="7174" width="21.33203125" style="532" customWidth="1"/>
    <col min="7175" max="7177" width="0" style="532" hidden="1" customWidth="1"/>
    <col min="7178" max="7178" width="20" style="532" customWidth="1"/>
    <col min="7179" max="7180" width="0" style="532" hidden="1" customWidth="1"/>
    <col min="7181" max="7181" width="23.5546875" style="532" customWidth="1"/>
    <col min="7182" max="7182" width="2.6640625" style="532" customWidth="1"/>
    <col min="7183" max="7202" width="0" style="532" hidden="1" customWidth="1"/>
    <col min="7203" max="7203" width="13.44140625" style="532" customWidth="1"/>
    <col min="7204" max="7424" width="11.44140625" style="532"/>
    <col min="7425" max="7425" width="13.5546875" style="532" customWidth="1"/>
    <col min="7426" max="7426" width="6.6640625" style="532" customWidth="1"/>
    <col min="7427" max="7427" width="49.88671875" style="532" customWidth="1"/>
    <col min="7428" max="7428" width="21.88671875" style="532" customWidth="1"/>
    <col min="7429" max="7429" width="18.5546875" style="532" customWidth="1"/>
    <col min="7430" max="7430" width="21.33203125" style="532" customWidth="1"/>
    <col min="7431" max="7433" width="0" style="532" hidden="1" customWidth="1"/>
    <col min="7434" max="7434" width="20" style="532" customWidth="1"/>
    <col min="7435" max="7436" width="0" style="532" hidden="1" customWidth="1"/>
    <col min="7437" max="7437" width="23.5546875" style="532" customWidth="1"/>
    <col min="7438" max="7438" width="2.6640625" style="532" customWidth="1"/>
    <col min="7439" max="7458" width="0" style="532" hidden="1" customWidth="1"/>
    <col min="7459" max="7459" width="13.44140625" style="532" customWidth="1"/>
    <col min="7460" max="7680" width="11.44140625" style="532"/>
    <col min="7681" max="7681" width="13.5546875" style="532" customWidth="1"/>
    <col min="7682" max="7682" width="6.6640625" style="532" customWidth="1"/>
    <col min="7683" max="7683" width="49.88671875" style="532" customWidth="1"/>
    <col min="7684" max="7684" width="21.88671875" style="532" customWidth="1"/>
    <col min="7685" max="7685" width="18.5546875" style="532" customWidth="1"/>
    <col min="7686" max="7686" width="21.33203125" style="532" customWidth="1"/>
    <col min="7687" max="7689" width="0" style="532" hidden="1" customWidth="1"/>
    <col min="7690" max="7690" width="20" style="532" customWidth="1"/>
    <col min="7691" max="7692" width="0" style="532" hidden="1" customWidth="1"/>
    <col min="7693" max="7693" width="23.5546875" style="532" customWidth="1"/>
    <col min="7694" max="7694" width="2.6640625" style="532" customWidth="1"/>
    <col min="7695" max="7714" width="0" style="532" hidden="1" customWidth="1"/>
    <col min="7715" max="7715" width="13.44140625" style="532" customWidth="1"/>
    <col min="7716" max="7936" width="11.44140625" style="532"/>
    <col min="7937" max="7937" width="13.5546875" style="532" customWidth="1"/>
    <col min="7938" max="7938" width="6.6640625" style="532" customWidth="1"/>
    <col min="7939" max="7939" width="49.88671875" style="532" customWidth="1"/>
    <col min="7940" max="7940" width="21.88671875" style="532" customWidth="1"/>
    <col min="7941" max="7941" width="18.5546875" style="532" customWidth="1"/>
    <col min="7942" max="7942" width="21.33203125" style="532" customWidth="1"/>
    <col min="7943" max="7945" width="0" style="532" hidden="1" customWidth="1"/>
    <col min="7946" max="7946" width="20" style="532" customWidth="1"/>
    <col min="7947" max="7948" width="0" style="532" hidden="1" customWidth="1"/>
    <col min="7949" max="7949" width="23.5546875" style="532" customWidth="1"/>
    <col min="7950" max="7950" width="2.6640625" style="532" customWidth="1"/>
    <col min="7951" max="7970" width="0" style="532" hidden="1" customWidth="1"/>
    <col min="7971" max="7971" width="13.44140625" style="532" customWidth="1"/>
    <col min="7972" max="8192" width="11.44140625" style="532"/>
    <col min="8193" max="8193" width="13.5546875" style="532" customWidth="1"/>
    <col min="8194" max="8194" width="6.6640625" style="532" customWidth="1"/>
    <col min="8195" max="8195" width="49.88671875" style="532" customWidth="1"/>
    <col min="8196" max="8196" width="21.88671875" style="532" customWidth="1"/>
    <col min="8197" max="8197" width="18.5546875" style="532" customWidth="1"/>
    <col min="8198" max="8198" width="21.33203125" style="532" customWidth="1"/>
    <col min="8199" max="8201" width="0" style="532" hidden="1" customWidth="1"/>
    <col min="8202" max="8202" width="20" style="532" customWidth="1"/>
    <col min="8203" max="8204" width="0" style="532" hidden="1" customWidth="1"/>
    <col min="8205" max="8205" width="23.5546875" style="532" customWidth="1"/>
    <col min="8206" max="8206" width="2.6640625" style="532" customWidth="1"/>
    <col min="8207" max="8226" width="0" style="532" hidden="1" customWidth="1"/>
    <col min="8227" max="8227" width="13.44140625" style="532" customWidth="1"/>
    <col min="8228" max="8448" width="11.44140625" style="532"/>
    <col min="8449" max="8449" width="13.5546875" style="532" customWidth="1"/>
    <col min="8450" max="8450" width="6.6640625" style="532" customWidth="1"/>
    <col min="8451" max="8451" width="49.88671875" style="532" customWidth="1"/>
    <col min="8452" max="8452" width="21.88671875" style="532" customWidth="1"/>
    <col min="8453" max="8453" width="18.5546875" style="532" customWidth="1"/>
    <col min="8454" max="8454" width="21.33203125" style="532" customWidth="1"/>
    <col min="8455" max="8457" width="0" style="532" hidden="1" customWidth="1"/>
    <col min="8458" max="8458" width="20" style="532" customWidth="1"/>
    <col min="8459" max="8460" width="0" style="532" hidden="1" customWidth="1"/>
    <col min="8461" max="8461" width="23.5546875" style="532" customWidth="1"/>
    <col min="8462" max="8462" width="2.6640625" style="532" customWidth="1"/>
    <col min="8463" max="8482" width="0" style="532" hidden="1" customWidth="1"/>
    <col min="8483" max="8483" width="13.44140625" style="532" customWidth="1"/>
    <col min="8484" max="8704" width="11.44140625" style="532"/>
    <col min="8705" max="8705" width="13.5546875" style="532" customWidth="1"/>
    <col min="8706" max="8706" width="6.6640625" style="532" customWidth="1"/>
    <col min="8707" max="8707" width="49.88671875" style="532" customWidth="1"/>
    <col min="8708" max="8708" width="21.88671875" style="532" customWidth="1"/>
    <col min="8709" max="8709" width="18.5546875" style="532" customWidth="1"/>
    <col min="8710" max="8710" width="21.33203125" style="532" customWidth="1"/>
    <col min="8711" max="8713" width="0" style="532" hidden="1" customWidth="1"/>
    <col min="8714" max="8714" width="20" style="532" customWidth="1"/>
    <col min="8715" max="8716" width="0" style="532" hidden="1" customWidth="1"/>
    <col min="8717" max="8717" width="23.5546875" style="532" customWidth="1"/>
    <col min="8718" max="8718" width="2.6640625" style="532" customWidth="1"/>
    <col min="8719" max="8738" width="0" style="532" hidden="1" customWidth="1"/>
    <col min="8739" max="8739" width="13.44140625" style="532" customWidth="1"/>
    <col min="8740" max="8960" width="11.44140625" style="532"/>
    <col min="8961" max="8961" width="13.5546875" style="532" customWidth="1"/>
    <col min="8962" max="8962" width="6.6640625" style="532" customWidth="1"/>
    <col min="8963" max="8963" width="49.88671875" style="532" customWidth="1"/>
    <col min="8964" max="8964" width="21.88671875" style="532" customWidth="1"/>
    <col min="8965" max="8965" width="18.5546875" style="532" customWidth="1"/>
    <col min="8966" max="8966" width="21.33203125" style="532" customWidth="1"/>
    <col min="8967" max="8969" width="0" style="532" hidden="1" customWidth="1"/>
    <col min="8970" max="8970" width="20" style="532" customWidth="1"/>
    <col min="8971" max="8972" width="0" style="532" hidden="1" customWidth="1"/>
    <col min="8973" max="8973" width="23.5546875" style="532" customWidth="1"/>
    <col min="8974" max="8974" width="2.6640625" style="532" customWidth="1"/>
    <col min="8975" max="8994" width="0" style="532" hidden="1" customWidth="1"/>
    <col min="8995" max="8995" width="13.44140625" style="532" customWidth="1"/>
    <col min="8996" max="9216" width="11.44140625" style="532"/>
    <col min="9217" max="9217" width="13.5546875" style="532" customWidth="1"/>
    <col min="9218" max="9218" width="6.6640625" style="532" customWidth="1"/>
    <col min="9219" max="9219" width="49.88671875" style="532" customWidth="1"/>
    <col min="9220" max="9220" width="21.88671875" style="532" customWidth="1"/>
    <col min="9221" max="9221" width="18.5546875" style="532" customWidth="1"/>
    <col min="9222" max="9222" width="21.33203125" style="532" customWidth="1"/>
    <col min="9223" max="9225" width="0" style="532" hidden="1" customWidth="1"/>
    <col min="9226" max="9226" width="20" style="532" customWidth="1"/>
    <col min="9227" max="9228" width="0" style="532" hidden="1" customWidth="1"/>
    <col min="9229" max="9229" width="23.5546875" style="532" customWidth="1"/>
    <col min="9230" max="9230" width="2.6640625" style="532" customWidth="1"/>
    <col min="9231" max="9250" width="0" style="532" hidden="1" customWidth="1"/>
    <col min="9251" max="9251" width="13.44140625" style="532" customWidth="1"/>
    <col min="9252" max="9472" width="11.44140625" style="532"/>
    <col min="9473" max="9473" width="13.5546875" style="532" customWidth="1"/>
    <col min="9474" max="9474" width="6.6640625" style="532" customWidth="1"/>
    <col min="9475" max="9475" width="49.88671875" style="532" customWidth="1"/>
    <col min="9476" max="9476" width="21.88671875" style="532" customWidth="1"/>
    <col min="9477" max="9477" width="18.5546875" style="532" customWidth="1"/>
    <col min="9478" max="9478" width="21.33203125" style="532" customWidth="1"/>
    <col min="9479" max="9481" width="0" style="532" hidden="1" customWidth="1"/>
    <col min="9482" max="9482" width="20" style="532" customWidth="1"/>
    <col min="9483" max="9484" width="0" style="532" hidden="1" customWidth="1"/>
    <col min="9485" max="9485" width="23.5546875" style="532" customWidth="1"/>
    <col min="9486" max="9486" width="2.6640625" style="532" customWidth="1"/>
    <col min="9487" max="9506" width="0" style="532" hidden="1" customWidth="1"/>
    <col min="9507" max="9507" width="13.44140625" style="532" customWidth="1"/>
    <col min="9508" max="9728" width="11.44140625" style="532"/>
    <col min="9729" max="9729" width="13.5546875" style="532" customWidth="1"/>
    <col min="9730" max="9730" width="6.6640625" style="532" customWidth="1"/>
    <col min="9731" max="9731" width="49.88671875" style="532" customWidth="1"/>
    <col min="9732" max="9732" width="21.88671875" style="532" customWidth="1"/>
    <col min="9733" max="9733" width="18.5546875" style="532" customWidth="1"/>
    <col min="9734" max="9734" width="21.33203125" style="532" customWidth="1"/>
    <col min="9735" max="9737" width="0" style="532" hidden="1" customWidth="1"/>
    <col min="9738" max="9738" width="20" style="532" customWidth="1"/>
    <col min="9739" max="9740" width="0" style="532" hidden="1" customWidth="1"/>
    <col min="9741" max="9741" width="23.5546875" style="532" customWidth="1"/>
    <col min="9742" max="9742" width="2.6640625" style="532" customWidth="1"/>
    <col min="9743" max="9762" width="0" style="532" hidden="1" customWidth="1"/>
    <col min="9763" max="9763" width="13.44140625" style="532" customWidth="1"/>
    <col min="9764" max="9984" width="11.44140625" style="532"/>
    <col min="9985" max="9985" width="13.5546875" style="532" customWidth="1"/>
    <col min="9986" max="9986" width="6.6640625" style="532" customWidth="1"/>
    <col min="9987" max="9987" width="49.88671875" style="532" customWidth="1"/>
    <col min="9988" max="9988" width="21.88671875" style="532" customWidth="1"/>
    <col min="9989" max="9989" width="18.5546875" style="532" customWidth="1"/>
    <col min="9990" max="9990" width="21.33203125" style="532" customWidth="1"/>
    <col min="9991" max="9993" width="0" style="532" hidden="1" customWidth="1"/>
    <col min="9994" max="9994" width="20" style="532" customWidth="1"/>
    <col min="9995" max="9996" width="0" style="532" hidden="1" customWidth="1"/>
    <col min="9997" max="9997" width="23.5546875" style="532" customWidth="1"/>
    <col min="9998" max="9998" width="2.6640625" style="532" customWidth="1"/>
    <col min="9999" max="10018" width="0" style="532" hidden="1" customWidth="1"/>
    <col min="10019" max="10019" width="13.44140625" style="532" customWidth="1"/>
    <col min="10020" max="10240" width="11.44140625" style="532"/>
    <col min="10241" max="10241" width="13.5546875" style="532" customWidth="1"/>
    <col min="10242" max="10242" width="6.6640625" style="532" customWidth="1"/>
    <col min="10243" max="10243" width="49.88671875" style="532" customWidth="1"/>
    <col min="10244" max="10244" width="21.88671875" style="532" customWidth="1"/>
    <col min="10245" max="10245" width="18.5546875" style="532" customWidth="1"/>
    <col min="10246" max="10246" width="21.33203125" style="532" customWidth="1"/>
    <col min="10247" max="10249" width="0" style="532" hidden="1" customWidth="1"/>
    <col min="10250" max="10250" width="20" style="532" customWidth="1"/>
    <col min="10251" max="10252" width="0" style="532" hidden="1" customWidth="1"/>
    <col min="10253" max="10253" width="23.5546875" style="532" customWidth="1"/>
    <col min="10254" max="10254" width="2.6640625" style="532" customWidth="1"/>
    <col min="10255" max="10274" width="0" style="532" hidden="1" customWidth="1"/>
    <col min="10275" max="10275" width="13.44140625" style="532" customWidth="1"/>
    <col min="10276" max="10496" width="11.44140625" style="532"/>
    <col min="10497" max="10497" width="13.5546875" style="532" customWidth="1"/>
    <col min="10498" max="10498" width="6.6640625" style="532" customWidth="1"/>
    <col min="10499" max="10499" width="49.88671875" style="532" customWidth="1"/>
    <col min="10500" max="10500" width="21.88671875" style="532" customWidth="1"/>
    <col min="10501" max="10501" width="18.5546875" style="532" customWidth="1"/>
    <col min="10502" max="10502" width="21.33203125" style="532" customWidth="1"/>
    <col min="10503" max="10505" width="0" style="532" hidden="1" customWidth="1"/>
    <col min="10506" max="10506" width="20" style="532" customWidth="1"/>
    <col min="10507" max="10508" width="0" style="532" hidden="1" customWidth="1"/>
    <col min="10509" max="10509" width="23.5546875" style="532" customWidth="1"/>
    <col min="10510" max="10510" width="2.6640625" style="532" customWidth="1"/>
    <col min="10511" max="10530" width="0" style="532" hidden="1" customWidth="1"/>
    <col min="10531" max="10531" width="13.44140625" style="532" customWidth="1"/>
    <col min="10532" max="10752" width="11.44140625" style="532"/>
    <col min="10753" max="10753" width="13.5546875" style="532" customWidth="1"/>
    <col min="10754" max="10754" width="6.6640625" style="532" customWidth="1"/>
    <col min="10755" max="10755" width="49.88671875" style="532" customWidth="1"/>
    <col min="10756" max="10756" width="21.88671875" style="532" customWidth="1"/>
    <col min="10757" max="10757" width="18.5546875" style="532" customWidth="1"/>
    <col min="10758" max="10758" width="21.33203125" style="532" customWidth="1"/>
    <col min="10759" max="10761" width="0" style="532" hidden="1" customWidth="1"/>
    <col min="10762" max="10762" width="20" style="532" customWidth="1"/>
    <col min="10763" max="10764" width="0" style="532" hidden="1" customWidth="1"/>
    <col min="10765" max="10765" width="23.5546875" style="532" customWidth="1"/>
    <col min="10766" max="10766" width="2.6640625" style="532" customWidth="1"/>
    <col min="10767" max="10786" width="0" style="532" hidden="1" customWidth="1"/>
    <col min="10787" max="10787" width="13.44140625" style="532" customWidth="1"/>
    <col min="10788" max="11008" width="11.44140625" style="532"/>
    <col min="11009" max="11009" width="13.5546875" style="532" customWidth="1"/>
    <col min="11010" max="11010" width="6.6640625" style="532" customWidth="1"/>
    <col min="11011" max="11011" width="49.88671875" style="532" customWidth="1"/>
    <col min="11012" max="11012" width="21.88671875" style="532" customWidth="1"/>
    <col min="11013" max="11013" width="18.5546875" style="532" customWidth="1"/>
    <col min="11014" max="11014" width="21.33203125" style="532" customWidth="1"/>
    <col min="11015" max="11017" width="0" style="532" hidden="1" customWidth="1"/>
    <col min="11018" max="11018" width="20" style="532" customWidth="1"/>
    <col min="11019" max="11020" width="0" style="532" hidden="1" customWidth="1"/>
    <col min="11021" max="11021" width="23.5546875" style="532" customWidth="1"/>
    <col min="11022" max="11022" width="2.6640625" style="532" customWidth="1"/>
    <col min="11023" max="11042" width="0" style="532" hidden="1" customWidth="1"/>
    <col min="11043" max="11043" width="13.44140625" style="532" customWidth="1"/>
    <col min="11044" max="11264" width="11.44140625" style="532"/>
    <col min="11265" max="11265" width="13.5546875" style="532" customWidth="1"/>
    <col min="11266" max="11266" width="6.6640625" style="532" customWidth="1"/>
    <col min="11267" max="11267" width="49.88671875" style="532" customWidth="1"/>
    <col min="11268" max="11268" width="21.88671875" style="532" customWidth="1"/>
    <col min="11269" max="11269" width="18.5546875" style="532" customWidth="1"/>
    <col min="11270" max="11270" width="21.33203125" style="532" customWidth="1"/>
    <col min="11271" max="11273" width="0" style="532" hidden="1" customWidth="1"/>
    <col min="11274" max="11274" width="20" style="532" customWidth="1"/>
    <col min="11275" max="11276" width="0" style="532" hidden="1" customWidth="1"/>
    <col min="11277" max="11277" width="23.5546875" style="532" customWidth="1"/>
    <col min="11278" max="11278" width="2.6640625" style="532" customWidth="1"/>
    <col min="11279" max="11298" width="0" style="532" hidden="1" customWidth="1"/>
    <col min="11299" max="11299" width="13.44140625" style="532" customWidth="1"/>
    <col min="11300" max="11520" width="11.44140625" style="532"/>
    <col min="11521" max="11521" width="13.5546875" style="532" customWidth="1"/>
    <col min="11522" max="11522" width="6.6640625" style="532" customWidth="1"/>
    <col min="11523" max="11523" width="49.88671875" style="532" customWidth="1"/>
    <col min="11524" max="11524" width="21.88671875" style="532" customWidth="1"/>
    <col min="11525" max="11525" width="18.5546875" style="532" customWidth="1"/>
    <col min="11526" max="11526" width="21.33203125" style="532" customWidth="1"/>
    <col min="11527" max="11529" width="0" style="532" hidden="1" customWidth="1"/>
    <col min="11530" max="11530" width="20" style="532" customWidth="1"/>
    <col min="11531" max="11532" width="0" style="532" hidden="1" customWidth="1"/>
    <col min="11533" max="11533" width="23.5546875" style="532" customWidth="1"/>
    <col min="11534" max="11534" width="2.6640625" style="532" customWidth="1"/>
    <col min="11535" max="11554" width="0" style="532" hidden="1" customWidth="1"/>
    <col min="11555" max="11555" width="13.44140625" style="532" customWidth="1"/>
    <col min="11556" max="11776" width="11.44140625" style="532"/>
    <col min="11777" max="11777" width="13.5546875" style="532" customWidth="1"/>
    <col min="11778" max="11778" width="6.6640625" style="532" customWidth="1"/>
    <col min="11779" max="11779" width="49.88671875" style="532" customWidth="1"/>
    <col min="11780" max="11780" width="21.88671875" style="532" customWidth="1"/>
    <col min="11781" max="11781" width="18.5546875" style="532" customWidth="1"/>
    <col min="11782" max="11782" width="21.33203125" style="532" customWidth="1"/>
    <col min="11783" max="11785" width="0" style="532" hidden="1" customWidth="1"/>
    <col min="11786" max="11786" width="20" style="532" customWidth="1"/>
    <col min="11787" max="11788" width="0" style="532" hidden="1" customWidth="1"/>
    <col min="11789" max="11789" width="23.5546875" style="532" customWidth="1"/>
    <col min="11790" max="11790" width="2.6640625" style="532" customWidth="1"/>
    <col min="11791" max="11810" width="0" style="532" hidden="1" customWidth="1"/>
    <col min="11811" max="11811" width="13.44140625" style="532" customWidth="1"/>
    <col min="11812" max="12032" width="11.44140625" style="532"/>
    <col min="12033" max="12033" width="13.5546875" style="532" customWidth="1"/>
    <col min="12034" max="12034" width="6.6640625" style="532" customWidth="1"/>
    <col min="12035" max="12035" width="49.88671875" style="532" customWidth="1"/>
    <col min="12036" max="12036" width="21.88671875" style="532" customWidth="1"/>
    <col min="12037" max="12037" width="18.5546875" style="532" customWidth="1"/>
    <col min="12038" max="12038" width="21.33203125" style="532" customWidth="1"/>
    <col min="12039" max="12041" width="0" style="532" hidden="1" customWidth="1"/>
    <col min="12042" max="12042" width="20" style="532" customWidth="1"/>
    <col min="12043" max="12044" width="0" style="532" hidden="1" customWidth="1"/>
    <col min="12045" max="12045" width="23.5546875" style="532" customWidth="1"/>
    <col min="12046" max="12046" width="2.6640625" style="532" customWidth="1"/>
    <col min="12047" max="12066" width="0" style="532" hidden="1" customWidth="1"/>
    <col min="12067" max="12067" width="13.44140625" style="532" customWidth="1"/>
    <col min="12068" max="12288" width="11.44140625" style="532"/>
    <col min="12289" max="12289" width="13.5546875" style="532" customWidth="1"/>
    <col min="12290" max="12290" width="6.6640625" style="532" customWidth="1"/>
    <col min="12291" max="12291" width="49.88671875" style="532" customWidth="1"/>
    <col min="12292" max="12292" width="21.88671875" style="532" customWidth="1"/>
    <col min="12293" max="12293" width="18.5546875" style="532" customWidth="1"/>
    <col min="12294" max="12294" width="21.33203125" style="532" customWidth="1"/>
    <col min="12295" max="12297" width="0" style="532" hidden="1" customWidth="1"/>
    <col min="12298" max="12298" width="20" style="532" customWidth="1"/>
    <col min="12299" max="12300" width="0" style="532" hidden="1" customWidth="1"/>
    <col min="12301" max="12301" width="23.5546875" style="532" customWidth="1"/>
    <col min="12302" max="12302" width="2.6640625" style="532" customWidth="1"/>
    <col min="12303" max="12322" width="0" style="532" hidden="1" customWidth="1"/>
    <col min="12323" max="12323" width="13.44140625" style="532" customWidth="1"/>
    <col min="12324" max="12544" width="11.44140625" style="532"/>
    <col min="12545" max="12545" width="13.5546875" style="532" customWidth="1"/>
    <col min="12546" max="12546" width="6.6640625" style="532" customWidth="1"/>
    <col min="12547" max="12547" width="49.88671875" style="532" customWidth="1"/>
    <col min="12548" max="12548" width="21.88671875" style="532" customWidth="1"/>
    <col min="12549" max="12549" width="18.5546875" style="532" customWidth="1"/>
    <col min="12550" max="12550" width="21.33203125" style="532" customWidth="1"/>
    <col min="12551" max="12553" width="0" style="532" hidden="1" customWidth="1"/>
    <col min="12554" max="12554" width="20" style="532" customWidth="1"/>
    <col min="12555" max="12556" width="0" style="532" hidden="1" customWidth="1"/>
    <col min="12557" max="12557" width="23.5546875" style="532" customWidth="1"/>
    <col min="12558" max="12558" width="2.6640625" style="532" customWidth="1"/>
    <col min="12559" max="12578" width="0" style="532" hidden="1" customWidth="1"/>
    <col min="12579" max="12579" width="13.44140625" style="532" customWidth="1"/>
    <col min="12580" max="12800" width="11.44140625" style="532"/>
    <col min="12801" max="12801" width="13.5546875" style="532" customWidth="1"/>
    <col min="12802" max="12802" width="6.6640625" style="532" customWidth="1"/>
    <col min="12803" max="12803" width="49.88671875" style="532" customWidth="1"/>
    <col min="12804" max="12804" width="21.88671875" style="532" customWidth="1"/>
    <col min="12805" max="12805" width="18.5546875" style="532" customWidth="1"/>
    <col min="12806" max="12806" width="21.33203125" style="532" customWidth="1"/>
    <col min="12807" max="12809" width="0" style="532" hidden="1" customWidth="1"/>
    <col min="12810" max="12810" width="20" style="532" customWidth="1"/>
    <col min="12811" max="12812" width="0" style="532" hidden="1" customWidth="1"/>
    <col min="12813" max="12813" width="23.5546875" style="532" customWidth="1"/>
    <col min="12814" max="12814" width="2.6640625" style="532" customWidth="1"/>
    <col min="12815" max="12834" width="0" style="532" hidden="1" customWidth="1"/>
    <col min="12835" max="12835" width="13.44140625" style="532" customWidth="1"/>
    <col min="12836" max="13056" width="11.44140625" style="532"/>
    <col min="13057" max="13057" width="13.5546875" style="532" customWidth="1"/>
    <col min="13058" max="13058" width="6.6640625" style="532" customWidth="1"/>
    <col min="13059" max="13059" width="49.88671875" style="532" customWidth="1"/>
    <col min="13060" max="13060" width="21.88671875" style="532" customWidth="1"/>
    <col min="13061" max="13061" width="18.5546875" style="532" customWidth="1"/>
    <col min="13062" max="13062" width="21.33203125" style="532" customWidth="1"/>
    <col min="13063" max="13065" width="0" style="532" hidden="1" customWidth="1"/>
    <col min="13066" max="13066" width="20" style="532" customWidth="1"/>
    <col min="13067" max="13068" width="0" style="532" hidden="1" customWidth="1"/>
    <col min="13069" max="13069" width="23.5546875" style="532" customWidth="1"/>
    <col min="13070" max="13070" width="2.6640625" style="532" customWidth="1"/>
    <col min="13071" max="13090" width="0" style="532" hidden="1" customWidth="1"/>
    <col min="13091" max="13091" width="13.44140625" style="532" customWidth="1"/>
    <col min="13092" max="13312" width="11.44140625" style="532"/>
    <col min="13313" max="13313" width="13.5546875" style="532" customWidth="1"/>
    <col min="13314" max="13314" width="6.6640625" style="532" customWidth="1"/>
    <col min="13315" max="13315" width="49.88671875" style="532" customWidth="1"/>
    <col min="13316" max="13316" width="21.88671875" style="532" customWidth="1"/>
    <col min="13317" max="13317" width="18.5546875" style="532" customWidth="1"/>
    <col min="13318" max="13318" width="21.33203125" style="532" customWidth="1"/>
    <col min="13319" max="13321" width="0" style="532" hidden="1" customWidth="1"/>
    <col min="13322" max="13322" width="20" style="532" customWidth="1"/>
    <col min="13323" max="13324" width="0" style="532" hidden="1" customWidth="1"/>
    <col min="13325" max="13325" width="23.5546875" style="532" customWidth="1"/>
    <col min="13326" max="13326" width="2.6640625" style="532" customWidth="1"/>
    <col min="13327" max="13346" width="0" style="532" hidden="1" customWidth="1"/>
    <col min="13347" max="13347" width="13.44140625" style="532" customWidth="1"/>
    <col min="13348" max="13568" width="11.44140625" style="532"/>
    <col min="13569" max="13569" width="13.5546875" style="532" customWidth="1"/>
    <col min="13570" max="13570" width="6.6640625" style="532" customWidth="1"/>
    <col min="13571" max="13571" width="49.88671875" style="532" customWidth="1"/>
    <col min="13572" max="13572" width="21.88671875" style="532" customWidth="1"/>
    <col min="13573" max="13573" width="18.5546875" style="532" customWidth="1"/>
    <col min="13574" max="13574" width="21.33203125" style="532" customWidth="1"/>
    <col min="13575" max="13577" width="0" style="532" hidden="1" customWidth="1"/>
    <col min="13578" max="13578" width="20" style="532" customWidth="1"/>
    <col min="13579" max="13580" width="0" style="532" hidden="1" customWidth="1"/>
    <col min="13581" max="13581" width="23.5546875" style="532" customWidth="1"/>
    <col min="13582" max="13582" width="2.6640625" style="532" customWidth="1"/>
    <col min="13583" max="13602" width="0" style="532" hidden="1" customWidth="1"/>
    <col min="13603" max="13603" width="13.44140625" style="532" customWidth="1"/>
    <col min="13604" max="13824" width="11.44140625" style="532"/>
    <col min="13825" max="13825" width="13.5546875" style="532" customWidth="1"/>
    <col min="13826" max="13826" width="6.6640625" style="532" customWidth="1"/>
    <col min="13827" max="13827" width="49.88671875" style="532" customWidth="1"/>
    <col min="13828" max="13828" width="21.88671875" style="532" customWidth="1"/>
    <col min="13829" max="13829" width="18.5546875" style="532" customWidth="1"/>
    <col min="13830" max="13830" width="21.33203125" style="532" customWidth="1"/>
    <col min="13831" max="13833" width="0" style="532" hidden="1" customWidth="1"/>
    <col min="13834" max="13834" width="20" style="532" customWidth="1"/>
    <col min="13835" max="13836" width="0" style="532" hidden="1" customWidth="1"/>
    <col min="13837" max="13837" width="23.5546875" style="532" customWidth="1"/>
    <col min="13838" max="13838" width="2.6640625" style="532" customWidth="1"/>
    <col min="13839" max="13858" width="0" style="532" hidden="1" customWidth="1"/>
    <col min="13859" max="13859" width="13.44140625" style="532" customWidth="1"/>
    <col min="13860" max="14080" width="11.44140625" style="532"/>
    <col min="14081" max="14081" width="13.5546875" style="532" customWidth="1"/>
    <col min="14082" max="14082" width="6.6640625" style="532" customWidth="1"/>
    <col min="14083" max="14083" width="49.88671875" style="532" customWidth="1"/>
    <col min="14084" max="14084" width="21.88671875" style="532" customWidth="1"/>
    <col min="14085" max="14085" width="18.5546875" style="532" customWidth="1"/>
    <col min="14086" max="14086" width="21.33203125" style="532" customWidth="1"/>
    <col min="14087" max="14089" width="0" style="532" hidden="1" customWidth="1"/>
    <col min="14090" max="14090" width="20" style="532" customWidth="1"/>
    <col min="14091" max="14092" width="0" style="532" hidden="1" customWidth="1"/>
    <col min="14093" max="14093" width="23.5546875" style="532" customWidth="1"/>
    <col min="14094" max="14094" width="2.6640625" style="532" customWidth="1"/>
    <col min="14095" max="14114" width="0" style="532" hidden="1" customWidth="1"/>
    <col min="14115" max="14115" width="13.44140625" style="532" customWidth="1"/>
    <col min="14116" max="14336" width="11.44140625" style="532"/>
    <col min="14337" max="14337" width="13.5546875" style="532" customWidth="1"/>
    <col min="14338" max="14338" width="6.6640625" style="532" customWidth="1"/>
    <col min="14339" max="14339" width="49.88671875" style="532" customWidth="1"/>
    <col min="14340" max="14340" width="21.88671875" style="532" customWidth="1"/>
    <col min="14341" max="14341" width="18.5546875" style="532" customWidth="1"/>
    <col min="14342" max="14342" width="21.33203125" style="532" customWidth="1"/>
    <col min="14343" max="14345" width="0" style="532" hidden="1" customWidth="1"/>
    <col min="14346" max="14346" width="20" style="532" customWidth="1"/>
    <col min="14347" max="14348" width="0" style="532" hidden="1" customWidth="1"/>
    <col min="14349" max="14349" width="23.5546875" style="532" customWidth="1"/>
    <col min="14350" max="14350" width="2.6640625" style="532" customWidth="1"/>
    <col min="14351" max="14370" width="0" style="532" hidden="1" customWidth="1"/>
    <col min="14371" max="14371" width="13.44140625" style="532" customWidth="1"/>
    <col min="14372" max="14592" width="11.44140625" style="532"/>
    <col min="14593" max="14593" width="13.5546875" style="532" customWidth="1"/>
    <col min="14594" max="14594" width="6.6640625" style="532" customWidth="1"/>
    <col min="14595" max="14595" width="49.88671875" style="532" customWidth="1"/>
    <col min="14596" max="14596" width="21.88671875" style="532" customWidth="1"/>
    <col min="14597" max="14597" width="18.5546875" style="532" customWidth="1"/>
    <col min="14598" max="14598" width="21.33203125" style="532" customWidth="1"/>
    <col min="14599" max="14601" width="0" style="532" hidden="1" customWidth="1"/>
    <col min="14602" max="14602" width="20" style="532" customWidth="1"/>
    <col min="14603" max="14604" width="0" style="532" hidden="1" customWidth="1"/>
    <col min="14605" max="14605" width="23.5546875" style="532" customWidth="1"/>
    <col min="14606" max="14606" width="2.6640625" style="532" customWidth="1"/>
    <col min="14607" max="14626" width="0" style="532" hidden="1" customWidth="1"/>
    <col min="14627" max="14627" width="13.44140625" style="532" customWidth="1"/>
    <col min="14628" max="14848" width="11.44140625" style="532"/>
    <col min="14849" max="14849" width="13.5546875" style="532" customWidth="1"/>
    <col min="14850" max="14850" width="6.6640625" style="532" customWidth="1"/>
    <col min="14851" max="14851" width="49.88671875" style="532" customWidth="1"/>
    <col min="14852" max="14852" width="21.88671875" style="532" customWidth="1"/>
    <col min="14853" max="14853" width="18.5546875" style="532" customWidth="1"/>
    <col min="14854" max="14854" width="21.33203125" style="532" customWidth="1"/>
    <col min="14855" max="14857" width="0" style="532" hidden="1" customWidth="1"/>
    <col min="14858" max="14858" width="20" style="532" customWidth="1"/>
    <col min="14859" max="14860" width="0" style="532" hidden="1" customWidth="1"/>
    <col min="14861" max="14861" width="23.5546875" style="532" customWidth="1"/>
    <col min="14862" max="14862" width="2.6640625" style="532" customWidth="1"/>
    <col min="14863" max="14882" width="0" style="532" hidden="1" customWidth="1"/>
    <col min="14883" max="14883" width="13.44140625" style="532" customWidth="1"/>
    <col min="14884" max="15104" width="11.44140625" style="532"/>
    <col min="15105" max="15105" width="13.5546875" style="532" customWidth="1"/>
    <col min="15106" max="15106" width="6.6640625" style="532" customWidth="1"/>
    <col min="15107" max="15107" width="49.88671875" style="532" customWidth="1"/>
    <col min="15108" max="15108" width="21.88671875" style="532" customWidth="1"/>
    <col min="15109" max="15109" width="18.5546875" style="532" customWidth="1"/>
    <col min="15110" max="15110" width="21.33203125" style="532" customWidth="1"/>
    <col min="15111" max="15113" width="0" style="532" hidden="1" customWidth="1"/>
    <col min="15114" max="15114" width="20" style="532" customWidth="1"/>
    <col min="15115" max="15116" width="0" style="532" hidden="1" customWidth="1"/>
    <col min="15117" max="15117" width="23.5546875" style="532" customWidth="1"/>
    <col min="15118" max="15118" width="2.6640625" style="532" customWidth="1"/>
    <col min="15119" max="15138" width="0" style="532" hidden="1" customWidth="1"/>
    <col min="15139" max="15139" width="13.44140625" style="532" customWidth="1"/>
    <col min="15140" max="15360" width="11.44140625" style="532"/>
    <col min="15361" max="15361" width="13.5546875" style="532" customWidth="1"/>
    <col min="15362" max="15362" width="6.6640625" style="532" customWidth="1"/>
    <col min="15363" max="15363" width="49.88671875" style="532" customWidth="1"/>
    <col min="15364" max="15364" width="21.88671875" style="532" customWidth="1"/>
    <col min="15365" max="15365" width="18.5546875" style="532" customWidth="1"/>
    <col min="15366" max="15366" width="21.33203125" style="532" customWidth="1"/>
    <col min="15367" max="15369" width="0" style="532" hidden="1" customWidth="1"/>
    <col min="15370" max="15370" width="20" style="532" customWidth="1"/>
    <col min="15371" max="15372" width="0" style="532" hidden="1" customWidth="1"/>
    <col min="15373" max="15373" width="23.5546875" style="532" customWidth="1"/>
    <col min="15374" max="15374" width="2.6640625" style="532" customWidth="1"/>
    <col min="15375" max="15394" width="0" style="532" hidden="1" customWidth="1"/>
    <col min="15395" max="15395" width="13.44140625" style="532" customWidth="1"/>
    <col min="15396" max="15616" width="11.44140625" style="532"/>
    <col min="15617" max="15617" width="13.5546875" style="532" customWidth="1"/>
    <col min="15618" max="15618" width="6.6640625" style="532" customWidth="1"/>
    <col min="15619" max="15619" width="49.88671875" style="532" customWidth="1"/>
    <col min="15620" max="15620" width="21.88671875" style="532" customWidth="1"/>
    <col min="15621" max="15621" width="18.5546875" style="532" customWidth="1"/>
    <col min="15622" max="15622" width="21.33203125" style="532" customWidth="1"/>
    <col min="15623" max="15625" width="0" style="532" hidden="1" customWidth="1"/>
    <col min="15626" max="15626" width="20" style="532" customWidth="1"/>
    <col min="15627" max="15628" width="0" style="532" hidden="1" customWidth="1"/>
    <col min="15629" max="15629" width="23.5546875" style="532" customWidth="1"/>
    <col min="15630" max="15630" width="2.6640625" style="532" customWidth="1"/>
    <col min="15631" max="15650" width="0" style="532" hidden="1" customWidth="1"/>
    <col min="15651" max="15651" width="13.44140625" style="532" customWidth="1"/>
    <col min="15652" max="15872" width="11.44140625" style="532"/>
    <col min="15873" max="15873" width="13.5546875" style="532" customWidth="1"/>
    <col min="15874" max="15874" width="6.6640625" style="532" customWidth="1"/>
    <col min="15875" max="15875" width="49.88671875" style="532" customWidth="1"/>
    <col min="15876" max="15876" width="21.88671875" style="532" customWidth="1"/>
    <col min="15877" max="15877" width="18.5546875" style="532" customWidth="1"/>
    <col min="15878" max="15878" width="21.33203125" style="532" customWidth="1"/>
    <col min="15879" max="15881" width="0" style="532" hidden="1" customWidth="1"/>
    <col min="15882" max="15882" width="20" style="532" customWidth="1"/>
    <col min="15883" max="15884" width="0" style="532" hidden="1" customWidth="1"/>
    <col min="15885" max="15885" width="23.5546875" style="532" customWidth="1"/>
    <col min="15886" max="15886" width="2.6640625" style="532" customWidth="1"/>
    <col min="15887" max="15906" width="0" style="532" hidden="1" customWidth="1"/>
    <col min="15907" max="15907" width="13.44140625" style="532" customWidth="1"/>
    <col min="15908" max="16128" width="11.44140625" style="532"/>
    <col min="16129" max="16129" width="13.5546875" style="532" customWidth="1"/>
    <col min="16130" max="16130" width="6.6640625" style="532" customWidth="1"/>
    <col min="16131" max="16131" width="49.88671875" style="532" customWidth="1"/>
    <col min="16132" max="16132" width="21.88671875" style="532" customWidth="1"/>
    <col min="16133" max="16133" width="18.5546875" style="532" customWidth="1"/>
    <col min="16134" max="16134" width="21.33203125" style="532" customWidth="1"/>
    <col min="16135" max="16137" width="0" style="532" hidden="1" customWidth="1"/>
    <col min="16138" max="16138" width="20" style="532" customWidth="1"/>
    <col min="16139" max="16140" width="0" style="532" hidden="1" customWidth="1"/>
    <col min="16141" max="16141" width="23.5546875" style="532" customWidth="1"/>
    <col min="16142" max="16142" width="2.6640625" style="532" customWidth="1"/>
    <col min="16143" max="16162" width="0" style="532" hidden="1" customWidth="1"/>
    <col min="16163" max="16163" width="13.44140625" style="532" customWidth="1"/>
    <col min="16164" max="16384" width="11.44140625" style="532"/>
  </cols>
  <sheetData>
    <row r="1" spans="1:15" ht="15" thickBot="1" x14ac:dyDescent="0.35"/>
    <row r="2" spans="1:15" x14ac:dyDescent="0.3">
      <c r="A2" s="545"/>
      <c r="B2" s="546"/>
      <c r="C2" s="546"/>
      <c r="D2" s="546"/>
      <c r="E2" s="547"/>
      <c r="F2" s="548"/>
      <c r="G2" s="548"/>
      <c r="H2" s="548"/>
      <c r="I2" s="548"/>
      <c r="J2" s="548"/>
      <c r="K2" s="548"/>
      <c r="L2" s="548"/>
      <c r="M2" s="549"/>
    </row>
    <row r="3" spans="1:15" x14ac:dyDescent="0.3">
      <c r="A3" s="3792" t="s">
        <v>1</v>
      </c>
      <c r="B3" s="3793"/>
      <c r="C3" s="3793"/>
      <c r="D3" s="3793"/>
      <c r="E3" s="3793"/>
      <c r="F3" s="3793"/>
      <c r="G3" s="3793"/>
      <c r="H3" s="3793"/>
      <c r="I3" s="3793"/>
      <c r="J3" s="3793"/>
      <c r="K3" s="3793"/>
      <c r="L3" s="3793"/>
      <c r="M3" s="3794"/>
    </row>
    <row r="4" spans="1:15" x14ac:dyDescent="0.3">
      <c r="A4" s="3792" t="s">
        <v>173</v>
      </c>
      <c r="B4" s="3793"/>
      <c r="C4" s="3793"/>
      <c r="D4" s="3793"/>
      <c r="E4" s="3793"/>
      <c r="F4" s="3793"/>
      <c r="G4" s="3793"/>
      <c r="H4" s="3793"/>
      <c r="I4" s="3793"/>
      <c r="J4" s="3793"/>
      <c r="K4" s="3793"/>
      <c r="L4" s="3793"/>
      <c r="M4" s="3794"/>
    </row>
    <row r="5" spans="1:15" ht="6" customHeight="1" x14ac:dyDescent="0.3">
      <c r="A5" s="531"/>
      <c r="M5" s="536"/>
    </row>
    <row r="6" spans="1:15" x14ac:dyDescent="0.3">
      <c r="A6" s="550" t="s">
        <v>0</v>
      </c>
      <c r="M6" s="536"/>
    </row>
    <row r="7" spans="1:15" ht="3" customHeight="1" x14ac:dyDescent="0.3">
      <c r="A7" s="531"/>
      <c r="M7" s="551"/>
    </row>
    <row r="8" spans="1:15" x14ac:dyDescent="0.3">
      <c r="A8" s="531" t="s">
        <v>3</v>
      </c>
      <c r="C8" s="532" t="s">
        <v>4</v>
      </c>
      <c r="F8" s="534" t="s">
        <v>97</v>
      </c>
      <c r="J8" s="534" t="s">
        <v>211</v>
      </c>
      <c r="K8" s="532"/>
      <c r="M8" s="536" t="s">
        <v>209</v>
      </c>
    </row>
    <row r="9" spans="1:15" ht="6" customHeight="1" thickBot="1" x14ac:dyDescent="0.35">
      <c r="A9" s="552"/>
      <c r="B9" s="553"/>
      <c r="C9" s="553"/>
      <c r="D9" s="553"/>
      <c r="E9" s="554"/>
      <c r="F9" s="555"/>
      <c r="G9" s="555"/>
      <c r="H9" s="555"/>
      <c r="I9" s="555"/>
      <c r="J9" s="555"/>
      <c r="K9" s="555"/>
      <c r="L9" s="555"/>
      <c r="M9" s="556"/>
    </row>
    <row r="10" spans="1:15" ht="15" thickBot="1" x14ac:dyDescent="0.35">
      <c r="A10" s="3795"/>
      <c r="B10" s="3796"/>
      <c r="C10" s="3796"/>
      <c r="D10" s="3796"/>
      <c r="E10" s="3796"/>
      <c r="F10" s="3796"/>
      <c r="G10" s="3796"/>
      <c r="H10" s="3796"/>
      <c r="I10" s="3796"/>
      <c r="J10" s="3796"/>
      <c r="K10" s="3796"/>
      <c r="L10" s="3796"/>
      <c r="M10" s="3797"/>
    </row>
    <row r="11" spans="1:15" ht="65.25" customHeight="1" thickBot="1" x14ac:dyDescent="0.35">
      <c r="A11" s="557" t="s">
        <v>174</v>
      </c>
      <c r="B11" s="558"/>
      <c r="C11" s="558" t="s">
        <v>175</v>
      </c>
      <c r="D11" s="559" t="s">
        <v>176</v>
      </c>
      <c r="E11" s="560" t="s">
        <v>177</v>
      </c>
      <c r="F11" s="559" t="s">
        <v>178</v>
      </c>
      <c r="G11" s="559"/>
      <c r="H11" s="559"/>
      <c r="I11" s="559"/>
      <c r="J11" s="559" t="s">
        <v>179</v>
      </c>
      <c r="K11" s="559" t="s">
        <v>180</v>
      </c>
      <c r="L11" s="559" t="s">
        <v>181</v>
      </c>
      <c r="M11" s="561" t="s">
        <v>182</v>
      </c>
    </row>
    <row r="12" spans="1:15" ht="16.2" thickBot="1" x14ac:dyDescent="0.35">
      <c r="A12" s="562" t="s">
        <v>12</v>
      </c>
      <c r="B12" s="563"/>
      <c r="C12" s="564" t="s">
        <v>13</v>
      </c>
      <c r="D12" s="565">
        <f>+D13+D18</f>
        <v>296737873.88999999</v>
      </c>
      <c r="E12" s="566">
        <f>+E13+E18</f>
        <v>0</v>
      </c>
      <c r="F12" s="565">
        <f>+F15+F18</f>
        <v>296737873.88999999</v>
      </c>
      <c r="G12" s="567"/>
      <c r="H12" s="567"/>
      <c r="I12" s="567"/>
      <c r="J12" s="565">
        <f>+J13+J18</f>
        <v>2322702.89</v>
      </c>
      <c r="K12" s="565" t="e">
        <f>+K13+K18+#REF!</f>
        <v>#REF!</v>
      </c>
      <c r="L12" s="565" t="e">
        <f>+L13+L18+#REF!</f>
        <v>#REF!</v>
      </c>
      <c r="M12" s="568">
        <f>+M13+M18</f>
        <v>2322702.89</v>
      </c>
      <c r="O12" s="569">
        <f>+M12/F12</f>
        <v>7.8274568040513099E-3</v>
      </c>
    </row>
    <row r="13" spans="1:15" ht="15.6" x14ac:dyDescent="0.3">
      <c r="A13" s="570">
        <v>1</v>
      </c>
      <c r="B13" s="571"/>
      <c r="C13" s="571" t="s">
        <v>14</v>
      </c>
      <c r="D13" s="572">
        <f>+D14</f>
        <v>292916522</v>
      </c>
      <c r="E13" s="573">
        <f>+E14</f>
        <v>0</v>
      </c>
      <c r="F13" s="572">
        <f>+D13-E13</f>
        <v>292916522</v>
      </c>
      <c r="G13" s="574"/>
      <c r="H13" s="572"/>
      <c r="I13" s="572"/>
      <c r="J13" s="573">
        <f>+J14</f>
        <v>0</v>
      </c>
      <c r="K13" s="573"/>
      <c r="L13" s="573"/>
      <c r="M13" s="575">
        <f>+M14</f>
        <v>0</v>
      </c>
      <c r="O13" s="569">
        <f t="shared" ref="O13:O24" si="0">+M13/F13</f>
        <v>0</v>
      </c>
    </row>
    <row r="14" spans="1:15" ht="15.6" x14ac:dyDescent="0.3">
      <c r="A14" s="576">
        <v>10</v>
      </c>
      <c r="B14" s="577"/>
      <c r="C14" s="577" t="s">
        <v>14</v>
      </c>
      <c r="D14" s="578">
        <f>+D15</f>
        <v>292916522</v>
      </c>
      <c r="E14" s="579">
        <f>+E15</f>
        <v>0</v>
      </c>
      <c r="F14" s="578">
        <f>+D14-E14</f>
        <v>292916522</v>
      </c>
      <c r="G14" s="580"/>
      <c r="H14" s="578"/>
      <c r="I14" s="578"/>
      <c r="J14" s="579">
        <f>+J15</f>
        <v>0</v>
      </c>
      <c r="K14" s="579"/>
      <c r="L14" s="579"/>
      <c r="M14" s="581">
        <f>+M15</f>
        <v>0</v>
      </c>
      <c r="O14" s="569">
        <f t="shared" si="0"/>
        <v>0</v>
      </c>
    </row>
    <row r="15" spans="1:15" ht="15.6" x14ac:dyDescent="0.3">
      <c r="A15" s="576">
        <v>102</v>
      </c>
      <c r="B15" s="577"/>
      <c r="C15" s="577" t="s">
        <v>31</v>
      </c>
      <c r="D15" s="578">
        <f>+D16+D17</f>
        <v>292916522</v>
      </c>
      <c r="E15" s="579">
        <f>+E16+E17</f>
        <v>0</v>
      </c>
      <c r="F15" s="578">
        <f t="shared" ref="F15:F36" si="1">+D15-E15</f>
        <v>292916522</v>
      </c>
      <c r="G15" s="580"/>
      <c r="H15" s="578"/>
      <c r="I15" s="578"/>
      <c r="J15" s="579">
        <f>+J16+J17</f>
        <v>0</v>
      </c>
      <c r="K15" s="579"/>
      <c r="L15" s="579"/>
      <c r="M15" s="581">
        <f>+M16+M17</f>
        <v>0</v>
      </c>
      <c r="O15" s="569">
        <f t="shared" si="0"/>
        <v>0</v>
      </c>
    </row>
    <row r="16" spans="1:15" ht="15.6" x14ac:dyDescent="0.3">
      <c r="A16" s="576">
        <v>10212</v>
      </c>
      <c r="B16" s="582">
        <v>20</v>
      </c>
      <c r="C16" s="582" t="s">
        <v>32</v>
      </c>
      <c r="D16" s="579">
        <v>290000000</v>
      </c>
      <c r="E16" s="579">
        <v>0</v>
      </c>
      <c r="F16" s="578">
        <f t="shared" si="1"/>
        <v>290000000</v>
      </c>
      <c r="G16" s="580"/>
      <c r="H16" s="578"/>
      <c r="I16" s="578"/>
      <c r="J16" s="579">
        <v>0</v>
      </c>
      <c r="K16" s="579" t="e">
        <f>+K22+#REF!+#REF!</f>
        <v>#REF!</v>
      </c>
      <c r="L16" s="579" t="e">
        <f>+L22+#REF!+#REF!</f>
        <v>#REF!</v>
      </c>
      <c r="M16" s="581">
        <v>0</v>
      </c>
      <c r="O16" s="569">
        <f t="shared" si="0"/>
        <v>0</v>
      </c>
    </row>
    <row r="17" spans="1:35" ht="15.6" x14ac:dyDescent="0.3">
      <c r="A17" s="576">
        <v>10214</v>
      </c>
      <c r="B17" s="582">
        <v>20</v>
      </c>
      <c r="C17" s="582" t="s">
        <v>33</v>
      </c>
      <c r="D17" s="579">
        <v>2916522</v>
      </c>
      <c r="E17" s="579">
        <v>0</v>
      </c>
      <c r="F17" s="579">
        <f>+D17-E17</f>
        <v>2916522</v>
      </c>
      <c r="G17" s="579"/>
      <c r="H17" s="579"/>
      <c r="I17" s="579"/>
      <c r="J17" s="579">
        <v>0</v>
      </c>
      <c r="K17" s="579" t="e">
        <f>+#REF!+#REF!+#REF!</f>
        <v>#REF!</v>
      </c>
      <c r="L17" s="579" t="e">
        <f>+#REF!+#REF!+#REF!</f>
        <v>#REF!</v>
      </c>
      <c r="M17" s="581">
        <v>0</v>
      </c>
      <c r="O17" s="569">
        <f t="shared" si="0"/>
        <v>0</v>
      </c>
      <c r="AI17" s="544"/>
    </row>
    <row r="18" spans="1:35" ht="15.6" x14ac:dyDescent="0.3">
      <c r="A18" s="576">
        <v>2</v>
      </c>
      <c r="B18" s="577"/>
      <c r="C18" s="577" t="s">
        <v>45</v>
      </c>
      <c r="D18" s="578">
        <f>+D19</f>
        <v>3821351.89</v>
      </c>
      <c r="E18" s="579">
        <f>+E19</f>
        <v>0</v>
      </c>
      <c r="F18" s="578">
        <f t="shared" si="1"/>
        <v>3821351.89</v>
      </c>
      <c r="G18" s="580"/>
      <c r="H18" s="578"/>
      <c r="I18" s="578"/>
      <c r="J18" s="579">
        <f>+J19</f>
        <v>2322702.89</v>
      </c>
      <c r="K18" s="579"/>
      <c r="L18" s="579"/>
      <c r="M18" s="581">
        <f>+M19</f>
        <v>2322702.89</v>
      </c>
      <c r="O18" s="569">
        <f t="shared" si="0"/>
        <v>0.60782229872057136</v>
      </c>
    </row>
    <row r="19" spans="1:35" ht="15.6" x14ac:dyDescent="0.3">
      <c r="A19" s="576">
        <v>20</v>
      </c>
      <c r="B19" s="577"/>
      <c r="C19" s="577" t="s">
        <v>45</v>
      </c>
      <c r="D19" s="578">
        <f>+D20</f>
        <v>3821351.89</v>
      </c>
      <c r="E19" s="579">
        <f>+E20</f>
        <v>0</v>
      </c>
      <c r="F19" s="578">
        <f t="shared" si="1"/>
        <v>3821351.89</v>
      </c>
      <c r="G19" s="580"/>
      <c r="H19" s="578"/>
      <c r="I19" s="578"/>
      <c r="J19" s="579">
        <f>+J20</f>
        <v>2322702.89</v>
      </c>
      <c r="K19" s="579"/>
      <c r="L19" s="579"/>
      <c r="M19" s="581">
        <f>+M20</f>
        <v>2322702.89</v>
      </c>
      <c r="O19" s="569">
        <f t="shared" si="0"/>
        <v>0.60782229872057136</v>
      </c>
    </row>
    <row r="20" spans="1:35" ht="15.6" x14ac:dyDescent="0.3">
      <c r="A20" s="576">
        <v>204</v>
      </c>
      <c r="B20" s="577"/>
      <c r="C20" s="577" t="s">
        <v>46</v>
      </c>
      <c r="D20" s="578">
        <f>+D21+D23</f>
        <v>3821351.89</v>
      </c>
      <c r="E20" s="579">
        <f>+E21+E23</f>
        <v>0</v>
      </c>
      <c r="F20" s="578">
        <f>+D20-E20</f>
        <v>3821351.89</v>
      </c>
      <c r="G20" s="580"/>
      <c r="H20" s="578"/>
      <c r="I20" s="578"/>
      <c r="J20" s="579">
        <f>+J21+J23</f>
        <v>2322702.89</v>
      </c>
      <c r="K20" s="579" t="e">
        <f>+K21+#REF!+K23+#REF!+#REF!</f>
        <v>#REF!</v>
      </c>
      <c r="L20" s="579" t="e">
        <f>+L21+#REF!+L23+#REF!+#REF!</f>
        <v>#REF!</v>
      </c>
      <c r="M20" s="581">
        <f>+M21+M23</f>
        <v>2322702.89</v>
      </c>
      <c r="O20" s="569">
        <f t="shared" si="0"/>
        <v>0.60782229872057136</v>
      </c>
    </row>
    <row r="21" spans="1:35" ht="15.6" x14ac:dyDescent="0.3">
      <c r="A21" s="576">
        <v>2046</v>
      </c>
      <c r="B21" s="577"/>
      <c r="C21" s="577" t="s">
        <v>55</v>
      </c>
      <c r="D21" s="578">
        <f>+D22</f>
        <v>2322702.89</v>
      </c>
      <c r="E21" s="579">
        <f>+E22</f>
        <v>0</v>
      </c>
      <c r="F21" s="578">
        <f t="shared" si="1"/>
        <v>2322702.89</v>
      </c>
      <c r="G21" s="580"/>
      <c r="H21" s="578"/>
      <c r="I21" s="578"/>
      <c r="J21" s="579">
        <f>+J22</f>
        <v>2322702.89</v>
      </c>
      <c r="K21" s="579"/>
      <c r="L21" s="579"/>
      <c r="M21" s="581">
        <f>+M22</f>
        <v>2322702.89</v>
      </c>
      <c r="O21" s="569"/>
    </row>
    <row r="22" spans="1:35" ht="15.6" x14ac:dyDescent="0.3">
      <c r="A22" s="576">
        <v>20465</v>
      </c>
      <c r="B22" s="582">
        <v>20</v>
      </c>
      <c r="C22" s="582" t="s">
        <v>57</v>
      </c>
      <c r="D22" s="578">
        <v>2322702.89</v>
      </c>
      <c r="E22" s="579">
        <v>0</v>
      </c>
      <c r="F22" s="578">
        <f t="shared" si="1"/>
        <v>2322702.89</v>
      </c>
      <c r="G22" s="580"/>
      <c r="H22" s="578"/>
      <c r="I22" s="578"/>
      <c r="J22" s="578">
        <v>2322702.89</v>
      </c>
      <c r="K22" s="578"/>
      <c r="L22" s="578"/>
      <c r="M22" s="583">
        <v>2322702.89</v>
      </c>
      <c r="O22" s="569"/>
    </row>
    <row r="23" spans="1:35" ht="15.6" x14ac:dyDescent="0.3">
      <c r="A23" s="576">
        <v>2048</v>
      </c>
      <c r="B23" s="577"/>
      <c r="C23" s="577" t="s">
        <v>60</v>
      </c>
      <c r="D23" s="578">
        <f>+D24</f>
        <v>1498649</v>
      </c>
      <c r="E23" s="579">
        <f>+E24</f>
        <v>0</v>
      </c>
      <c r="F23" s="578">
        <f t="shared" si="1"/>
        <v>1498649</v>
      </c>
      <c r="G23" s="580"/>
      <c r="H23" s="578"/>
      <c r="I23" s="578"/>
      <c r="J23" s="579">
        <f>+J24</f>
        <v>0</v>
      </c>
      <c r="K23" s="579">
        <v>0</v>
      </c>
      <c r="L23" s="579">
        <v>0</v>
      </c>
      <c r="M23" s="581">
        <f>+M24</f>
        <v>0</v>
      </c>
      <c r="O23" s="569">
        <f t="shared" si="0"/>
        <v>0</v>
      </c>
    </row>
    <row r="24" spans="1:35" ht="16.2" thickBot="1" x14ac:dyDescent="0.35">
      <c r="A24" s="584">
        <v>20486</v>
      </c>
      <c r="B24" s="585">
        <v>20</v>
      </c>
      <c r="C24" s="585" t="s">
        <v>183</v>
      </c>
      <c r="D24" s="586">
        <v>1498649</v>
      </c>
      <c r="E24" s="587">
        <v>0</v>
      </c>
      <c r="F24" s="586">
        <f t="shared" si="1"/>
        <v>1498649</v>
      </c>
      <c r="G24" s="588"/>
      <c r="H24" s="588"/>
      <c r="I24" s="588"/>
      <c r="J24" s="587">
        <v>0</v>
      </c>
      <c r="K24" s="587"/>
      <c r="L24" s="587"/>
      <c r="M24" s="589">
        <v>0</v>
      </c>
      <c r="O24" s="569">
        <f t="shared" si="0"/>
        <v>0</v>
      </c>
    </row>
    <row r="25" spans="1:35" ht="16.2" thickBot="1" x14ac:dyDescent="0.35">
      <c r="A25" s="590" t="s">
        <v>71</v>
      </c>
      <c r="B25" s="591"/>
      <c r="C25" s="592" t="s">
        <v>72</v>
      </c>
      <c r="D25" s="593">
        <f>+D26+D32+D48+D51</f>
        <v>412900058467.84998</v>
      </c>
      <c r="E25" s="593">
        <f>+E26+E32+E48+E51</f>
        <v>33952470</v>
      </c>
      <c r="F25" s="593">
        <f t="shared" si="1"/>
        <v>412866105997.84998</v>
      </c>
      <c r="G25" s="593"/>
      <c r="H25" s="593"/>
      <c r="I25" s="594"/>
      <c r="J25" s="593">
        <f>+J26+J32+J48+J51</f>
        <v>3534522876.3899999</v>
      </c>
      <c r="K25" s="595" t="e">
        <f>+K26+K48+K51+#REF!</f>
        <v>#REF!</v>
      </c>
      <c r="L25" s="595" t="e">
        <f>+L26+L48+L51+#REF!</f>
        <v>#REF!</v>
      </c>
      <c r="M25" s="596">
        <f>+M26+M32+M48+M51</f>
        <v>3254101666.6700001</v>
      </c>
      <c r="O25" s="569">
        <f>+M25/F25</f>
        <v>7.8817360383827348E-3</v>
      </c>
    </row>
    <row r="26" spans="1:35" ht="34.5" customHeight="1" x14ac:dyDescent="0.3">
      <c r="A26" s="597">
        <v>2401</v>
      </c>
      <c r="B26" s="598"/>
      <c r="C26" s="599" t="s">
        <v>149</v>
      </c>
      <c r="D26" s="600">
        <f>+D27</f>
        <v>396585907049.76001</v>
      </c>
      <c r="E26" s="601">
        <f>+E27</f>
        <v>0</v>
      </c>
      <c r="F26" s="602">
        <f t="shared" si="1"/>
        <v>396585907049.76001</v>
      </c>
      <c r="G26" s="600"/>
      <c r="H26" s="600"/>
      <c r="I26" s="602"/>
      <c r="J26" s="601">
        <f>+J27</f>
        <v>88778571.719999999</v>
      </c>
      <c r="K26" s="601">
        <v>0</v>
      </c>
      <c r="L26" s="601">
        <v>0</v>
      </c>
      <c r="M26" s="603">
        <f>+M27</f>
        <v>0</v>
      </c>
      <c r="O26" s="569">
        <f>+M26/F26</f>
        <v>0</v>
      </c>
    </row>
    <row r="27" spans="1:35" ht="15" customHeight="1" x14ac:dyDescent="0.3">
      <c r="A27" s="576">
        <v>2401600</v>
      </c>
      <c r="B27" s="582"/>
      <c r="C27" s="604" t="s">
        <v>73</v>
      </c>
      <c r="D27" s="580">
        <f>SUM(D28:D31)</f>
        <v>396585907049.76001</v>
      </c>
      <c r="E27" s="579">
        <f>SUM(E28:E31)</f>
        <v>0</v>
      </c>
      <c r="F27" s="578">
        <f t="shared" si="1"/>
        <v>396585907049.76001</v>
      </c>
      <c r="G27" s="580"/>
      <c r="H27" s="580"/>
      <c r="I27" s="578"/>
      <c r="J27" s="579">
        <f>SUM(J28:J31)</f>
        <v>88778571.719999999</v>
      </c>
      <c r="K27" s="579">
        <f>SUM(K28:K30)</f>
        <v>0</v>
      </c>
      <c r="L27" s="579">
        <f>SUM(L28:L30)</f>
        <v>0</v>
      </c>
      <c r="M27" s="581">
        <f>SUM(M28:M31)</f>
        <v>0</v>
      </c>
      <c r="O27" s="569">
        <f>+M27/F27</f>
        <v>0</v>
      </c>
    </row>
    <row r="28" spans="1:35" ht="45" customHeight="1" x14ac:dyDescent="0.3">
      <c r="A28" s="576">
        <v>240106003</v>
      </c>
      <c r="B28" s="582">
        <v>11</v>
      </c>
      <c r="C28" s="604" t="s">
        <v>81</v>
      </c>
      <c r="D28" s="580">
        <v>2893969159.4200001</v>
      </c>
      <c r="E28" s="579">
        <v>0</v>
      </c>
      <c r="F28" s="578">
        <f t="shared" si="1"/>
        <v>2893969159.4200001</v>
      </c>
      <c r="G28" s="580"/>
      <c r="H28" s="580"/>
      <c r="I28" s="578"/>
      <c r="J28" s="579">
        <v>0</v>
      </c>
      <c r="K28" s="579">
        <v>0</v>
      </c>
      <c r="L28" s="579">
        <v>0</v>
      </c>
      <c r="M28" s="581">
        <v>0</v>
      </c>
      <c r="O28" s="569">
        <f>+M28/F28</f>
        <v>0</v>
      </c>
    </row>
    <row r="29" spans="1:35" ht="45" customHeight="1" x14ac:dyDescent="0.3">
      <c r="A29" s="576">
        <v>240106003</v>
      </c>
      <c r="B29" s="582">
        <v>13</v>
      </c>
      <c r="C29" s="604" t="s">
        <v>81</v>
      </c>
      <c r="D29" s="580">
        <v>2540310928.3400002</v>
      </c>
      <c r="E29" s="579">
        <v>0</v>
      </c>
      <c r="F29" s="578">
        <f t="shared" si="1"/>
        <v>2540310928.3400002</v>
      </c>
      <c r="G29" s="580"/>
      <c r="H29" s="580"/>
      <c r="I29" s="578"/>
      <c r="J29" s="579">
        <v>88778571.719999999</v>
      </c>
      <c r="K29" s="579">
        <v>0</v>
      </c>
      <c r="L29" s="579">
        <v>0</v>
      </c>
      <c r="M29" s="581">
        <v>0</v>
      </c>
      <c r="O29" s="569"/>
    </row>
    <row r="30" spans="1:35" ht="45" customHeight="1" x14ac:dyDescent="0.3">
      <c r="A30" s="576">
        <v>240106003</v>
      </c>
      <c r="B30" s="582">
        <v>20</v>
      </c>
      <c r="C30" s="604" t="s">
        <v>81</v>
      </c>
      <c r="D30" s="580">
        <v>1481163638</v>
      </c>
      <c r="E30" s="579">
        <v>0</v>
      </c>
      <c r="F30" s="578">
        <f t="shared" si="1"/>
        <v>1481163638</v>
      </c>
      <c r="G30" s="580"/>
      <c r="H30" s="580"/>
      <c r="I30" s="578"/>
      <c r="J30" s="579">
        <v>0</v>
      </c>
      <c r="K30" s="579">
        <v>0</v>
      </c>
      <c r="L30" s="579">
        <v>0</v>
      </c>
      <c r="M30" s="581">
        <v>0</v>
      </c>
      <c r="O30" s="569"/>
    </row>
    <row r="31" spans="1:35" ht="45" customHeight="1" x14ac:dyDescent="0.3">
      <c r="A31" s="576">
        <v>2401060012</v>
      </c>
      <c r="B31" s="582">
        <v>11</v>
      </c>
      <c r="C31" s="604" t="s">
        <v>76</v>
      </c>
      <c r="D31" s="580">
        <v>389670463324</v>
      </c>
      <c r="E31" s="579">
        <v>0</v>
      </c>
      <c r="F31" s="578">
        <f t="shared" si="1"/>
        <v>389670463324</v>
      </c>
      <c r="G31" s="580"/>
      <c r="H31" s="580"/>
      <c r="I31" s="578"/>
      <c r="J31" s="579">
        <v>0</v>
      </c>
      <c r="K31" s="579"/>
      <c r="L31" s="579"/>
      <c r="M31" s="581">
        <v>0</v>
      </c>
      <c r="O31" s="569"/>
    </row>
    <row r="32" spans="1:35" ht="33" customHeight="1" x14ac:dyDescent="0.3">
      <c r="A32" s="576">
        <v>2404</v>
      </c>
      <c r="B32" s="582"/>
      <c r="C32" s="604" t="s">
        <v>157</v>
      </c>
      <c r="D32" s="580">
        <f>+D33</f>
        <v>1828209102</v>
      </c>
      <c r="E32" s="579">
        <f>+E33</f>
        <v>0</v>
      </c>
      <c r="F32" s="578">
        <f t="shared" si="1"/>
        <v>1828209102</v>
      </c>
      <c r="G32" s="580"/>
      <c r="H32" s="580"/>
      <c r="I32" s="578"/>
      <c r="J32" s="579">
        <f>+J33</f>
        <v>602719671</v>
      </c>
      <c r="K32" s="579">
        <v>0</v>
      </c>
      <c r="L32" s="579">
        <v>0</v>
      </c>
      <c r="M32" s="581">
        <f>+M33</f>
        <v>510008226</v>
      </c>
      <c r="O32" s="569"/>
    </row>
    <row r="33" spans="1:15" ht="33" customHeight="1" x14ac:dyDescent="0.3">
      <c r="A33" s="576">
        <v>2404600</v>
      </c>
      <c r="B33" s="582"/>
      <c r="C33" s="604" t="s">
        <v>73</v>
      </c>
      <c r="D33" s="580">
        <f>SUM(D34:D36)</f>
        <v>1828209102</v>
      </c>
      <c r="E33" s="579">
        <f>SUM(E34:E36)</f>
        <v>0</v>
      </c>
      <c r="F33" s="578">
        <f t="shared" si="1"/>
        <v>1828209102</v>
      </c>
      <c r="G33" s="580"/>
      <c r="H33" s="580"/>
      <c r="I33" s="578"/>
      <c r="J33" s="580">
        <f>+J34+J35+J36</f>
        <v>602719671</v>
      </c>
      <c r="K33" s="580">
        <f>SUM(K34:K36)</f>
        <v>0</v>
      </c>
      <c r="L33" s="580">
        <f>SUM(L34:L36)</f>
        <v>0</v>
      </c>
      <c r="M33" s="580">
        <f>+M34+M35+M36</f>
        <v>510008226</v>
      </c>
      <c r="O33" s="569"/>
    </row>
    <row r="34" spans="1:15" ht="52.5" customHeight="1" x14ac:dyDescent="0.3">
      <c r="A34" s="576">
        <v>240406001</v>
      </c>
      <c r="B34" s="582">
        <v>10</v>
      </c>
      <c r="C34" s="604" t="s">
        <v>77</v>
      </c>
      <c r="D34" s="580">
        <v>370845778</v>
      </c>
      <c r="E34" s="579">
        <v>0</v>
      </c>
      <c r="F34" s="578">
        <f t="shared" si="1"/>
        <v>370845778</v>
      </c>
      <c r="G34" s="580"/>
      <c r="H34" s="580"/>
      <c r="I34" s="578"/>
      <c r="J34" s="579">
        <v>92711445</v>
      </c>
      <c r="K34" s="579"/>
      <c r="L34" s="579"/>
      <c r="M34" s="581">
        <v>0</v>
      </c>
      <c r="O34" s="569"/>
    </row>
    <row r="35" spans="1:15" ht="57" customHeight="1" x14ac:dyDescent="0.3">
      <c r="A35" s="576">
        <v>240406001</v>
      </c>
      <c r="B35" s="582">
        <v>13</v>
      </c>
      <c r="C35" s="604" t="s">
        <v>77</v>
      </c>
      <c r="D35" s="580">
        <v>318759268</v>
      </c>
      <c r="E35" s="579">
        <v>0</v>
      </c>
      <c r="F35" s="578">
        <f t="shared" si="1"/>
        <v>318759268</v>
      </c>
      <c r="G35" s="580"/>
      <c r="H35" s="580"/>
      <c r="I35" s="578"/>
      <c r="J35" s="579">
        <v>0</v>
      </c>
      <c r="K35" s="579"/>
      <c r="L35" s="579"/>
      <c r="M35" s="581"/>
      <c r="O35" s="569"/>
    </row>
    <row r="36" spans="1:15" ht="57" customHeight="1" thickBot="1" x14ac:dyDescent="0.35">
      <c r="A36" s="605">
        <v>240406001</v>
      </c>
      <c r="B36" s="606">
        <v>20</v>
      </c>
      <c r="C36" s="607" t="s">
        <v>77</v>
      </c>
      <c r="D36" s="608">
        <v>1138604056</v>
      </c>
      <c r="E36" s="609">
        <v>0</v>
      </c>
      <c r="F36" s="610">
        <f t="shared" si="1"/>
        <v>1138604056</v>
      </c>
      <c r="G36" s="608"/>
      <c r="H36" s="608"/>
      <c r="I36" s="610"/>
      <c r="J36" s="609">
        <v>510008226</v>
      </c>
      <c r="K36" s="609">
        <v>0</v>
      </c>
      <c r="L36" s="609">
        <v>0</v>
      </c>
      <c r="M36" s="611">
        <v>510008226</v>
      </c>
      <c r="O36" s="569"/>
    </row>
    <row r="37" spans="1:15" ht="22.5" customHeight="1" x14ac:dyDescent="0.3">
      <c r="A37" s="612"/>
      <c r="B37" s="613"/>
      <c r="C37" s="614"/>
      <c r="D37" s="615"/>
      <c r="E37" s="616"/>
      <c r="F37" s="617"/>
      <c r="G37" s="615"/>
      <c r="H37" s="615"/>
      <c r="I37" s="617"/>
      <c r="J37" s="617"/>
      <c r="K37" s="617"/>
      <c r="L37" s="617"/>
      <c r="M37" s="617"/>
      <c r="O37" s="569"/>
    </row>
    <row r="38" spans="1:15" ht="12.75" customHeight="1" thickBot="1" x14ac:dyDescent="0.35">
      <c r="A38" s="618"/>
      <c r="C38" s="533"/>
      <c r="D38" s="619"/>
      <c r="E38" s="620"/>
      <c r="F38" s="621"/>
      <c r="G38" s="619"/>
      <c r="H38" s="619"/>
      <c r="I38" s="621"/>
      <c r="J38" s="621"/>
      <c r="K38" s="621"/>
      <c r="L38" s="621"/>
      <c r="M38" s="621"/>
      <c r="O38" s="569"/>
    </row>
    <row r="39" spans="1:15" x14ac:dyDescent="0.3">
      <c r="A39" s="3798" t="s">
        <v>1</v>
      </c>
      <c r="B39" s="3799"/>
      <c r="C39" s="3799"/>
      <c r="D39" s="3799"/>
      <c r="E39" s="3799"/>
      <c r="F39" s="3799"/>
      <c r="G39" s="3799"/>
      <c r="H39" s="3799"/>
      <c r="I39" s="3799"/>
      <c r="J39" s="3799"/>
      <c r="K39" s="3799"/>
      <c r="L39" s="3799"/>
      <c r="M39" s="3800"/>
    </row>
    <row r="40" spans="1:15" x14ac:dyDescent="0.3">
      <c r="A40" s="3792" t="s">
        <v>173</v>
      </c>
      <c r="B40" s="3793"/>
      <c r="C40" s="3793"/>
      <c r="D40" s="3793"/>
      <c r="E40" s="3793"/>
      <c r="F40" s="3793"/>
      <c r="G40" s="3793"/>
      <c r="H40" s="3793"/>
      <c r="I40" s="3793"/>
      <c r="J40" s="3793"/>
      <c r="K40" s="3793"/>
      <c r="L40" s="3793"/>
      <c r="M40" s="3794"/>
    </row>
    <row r="41" spans="1:15" ht="3" customHeight="1" x14ac:dyDescent="0.3">
      <c r="A41" s="531"/>
      <c r="M41" s="536"/>
    </row>
    <row r="42" spans="1:15" ht="13.5" customHeight="1" x14ac:dyDescent="0.3">
      <c r="A42" s="550" t="s">
        <v>0</v>
      </c>
      <c r="D42" s="622"/>
      <c r="M42" s="536"/>
    </row>
    <row r="43" spans="1:15" ht="2.25" customHeight="1" x14ac:dyDescent="0.3">
      <c r="A43" s="531"/>
      <c r="M43" s="551"/>
    </row>
    <row r="44" spans="1:15" ht="18.75" customHeight="1" x14ac:dyDescent="0.3">
      <c r="A44" s="531" t="s">
        <v>3</v>
      </c>
      <c r="C44" s="532" t="s">
        <v>4</v>
      </c>
      <c r="F44" s="534" t="str">
        <f>F8</f>
        <v>MES:</v>
      </c>
      <c r="J44" s="534" t="s">
        <v>211</v>
      </c>
      <c r="K44" s="532"/>
      <c r="M44" s="536" t="str">
        <f>M8</f>
        <v>VIGENCIA: 2018</v>
      </c>
    </row>
    <row r="45" spans="1:15" ht="4.5" customHeight="1" thickBot="1" x14ac:dyDescent="0.35">
      <c r="A45" s="552"/>
      <c r="B45" s="553"/>
      <c r="C45" s="553"/>
      <c r="D45" s="553"/>
      <c r="E45" s="554"/>
      <c r="F45" s="555"/>
      <c r="G45" s="555"/>
      <c r="H45" s="555"/>
      <c r="I45" s="555"/>
      <c r="J45" s="555"/>
      <c r="K45" s="555"/>
      <c r="L45" s="555"/>
      <c r="M45" s="556"/>
    </row>
    <row r="46" spans="1:15" ht="14.25" customHeight="1" thickBot="1" x14ac:dyDescent="0.35">
      <c r="A46" s="3801"/>
      <c r="B46" s="3802"/>
      <c r="C46" s="3802"/>
      <c r="D46" s="3802"/>
      <c r="E46" s="3802"/>
      <c r="F46" s="3802"/>
      <c r="G46" s="3802"/>
      <c r="H46" s="3802"/>
      <c r="I46" s="3802"/>
      <c r="J46" s="3802"/>
      <c r="K46" s="3802"/>
      <c r="L46" s="3802"/>
      <c r="M46" s="3803"/>
    </row>
    <row r="47" spans="1:15" ht="64.5" customHeight="1" thickBot="1" x14ac:dyDescent="0.35">
      <c r="A47" s="623" t="s">
        <v>174</v>
      </c>
      <c r="B47" s="624"/>
      <c r="C47" s="624" t="s">
        <v>175</v>
      </c>
      <c r="D47" s="625" t="s">
        <v>176</v>
      </c>
      <c r="E47" s="626" t="s">
        <v>177</v>
      </c>
      <c r="F47" s="625" t="s">
        <v>178</v>
      </c>
      <c r="G47" s="625"/>
      <c r="H47" s="625"/>
      <c r="I47" s="625"/>
      <c r="J47" s="625" t="s">
        <v>179</v>
      </c>
      <c r="K47" s="625" t="s">
        <v>180</v>
      </c>
      <c r="L47" s="625" t="s">
        <v>181</v>
      </c>
      <c r="M47" s="627" t="s">
        <v>182</v>
      </c>
    </row>
    <row r="48" spans="1:15" s="533" customFormat="1" ht="33" customHeight="1" x14ac:dyDescent="0.3">
      <c r="A48" s="628">
        <v>2405</v>
      </c>
      <c r="B48" s="629"/>
      <c r="C48" s="629" t="s">
        <v>158</v>
      </c>
      <c r="D48" s="630">
        <f>+D49</f>
        <v>183746710.66</v>
      </c>
      <c r="E48" s="573">
        <f>+E49</f>
        <v>0</v>
      </c>
      <c r="F48" s="572">
        <f t="shared" ref="F48:F59" si="2">+D48-E48</f>
        <v>183746710.66</v>
      </c>
      <c r="G48" s="630"/>
      <c r="H48" s="630"/>
      <c r="I48" s="631"/>
      <c r="J48" s="572">
        <f>+J49</f>
        <v>103714536.67</v>
      </c>
      <c r="K48" s="572"/>
      <c r="L48" s="572"/>
      <c r="M48" s="632">
        <f>+M49</f>
        <v>103714536.67</v>
      </c>
      <c r="O48" s="569">
        <f t="shared" ref="O48:O54" si="3">+M48/F48</f>
        <v>0.56444295681521406</v>
      </c>
    </row>
    <row r="49" spans="1:16" s="533" customFormat="1" ht="23.25" customHeight="1" x14ac:dyDescent="0.3">
      <c r="A49" s="633">
        <v>2405600</v>
      </c>
      <c r="B49" s="604"/>
      <c r="C49" s="604" t="s">
        <v>73</v>
      </c>
      <c r="D49" s="634">
        <f>+D50</f>
        <v>183746710.66</v>
      </c>
      <c r="E49" s="579">
        <f>+E50</f>
        <v>0</v>
      </c>
      <c r="F49" s="578">
        <f t="shared" si="2"/>
        <v>183746710.66</v>
      </c>
      <c r="G49" s="634"/>
      <c r="H49" s="634"/>
      <c r="I49" s="635"/>
      <c r="J49" s="578">
        <f>+J50</f>
        <v>103714536.67</v>
      </c>
      <c r="K49" s="578"/>
      <c r="L49" s="578"/>
      <c r="M49" s="583">
        <f>+M50</f>
        <v>103714536.67</v>
      </c>
      <c r="O49" s="569">
        <f t="shared" si="3"/>
        <v>0.56444295681521406</v>
      </c>
    </row>
    <row r="50" spans="1:16" s="533" customFormat="1" ht="62.25" customHeight="1" x14ac:dyDescent="0.3">
      <c r="A50" s="633">
        <v>24056001</v>
      </c>
      <c r="B50" s="604">
        <v>20</v>
      </c>
      <c r="C50" s="604" t="s">
        <v>78</v>
      </c>
      <c r="D50" s="634">
        <v>183746710.66</v>
      </c>
      <c r="E50" s="579">
        <v>0</v>
      </c>
      <c r="F50" s="578">
        <f t="shared" si="2"/>
        <v>183746710.66</v>
      </c>
      <c r="G50" s="634"/>
      <c r="H50" s="634"/>
      <c r="I50" s="635"/>
      <c r="J50" s="578">
        <v>103714536.67</v>
      </c>
      <c r="K50" s="578"/>
      <c r="L50" s="578"/>
      <c r="M50" s="583">
        <v>103714536.67</v>
      </c>
      <c r="O50" s="569">
        <f t="shared" si="3"/>
        <v>0.56444295681521406</v>
      </c>
    </row>
    <row r="51" spans="1:16" s="533" customFormat="1" ht="57.75" customHeight="1" x14ac:dyDescent="0.3">
      <c r="A51" s="633">
        <v>2499</v>
      </c>
      <c r="B51" s="604"/>
      <c r="C51" s="604" t="s">
        <v>159</v>
      </c>
      <c r="D51" s="634">
        <f>+D52</f>
        <v>14302195605.43</v>
      </c>
      <c r="E51" s="578">
        <f>+E52</f>
        <v>33952470</v>
      </c>
      <c r="F51" s="634">
        <f t="shared" si="2"/>
        <v>14268243135.43</v>
      </c>
      <c r="G51" s="634"/>
      <c r="H51" s="634"/>
      <c r="I51" s="635"/>
      <c r="J51" s="578">
        <f>+J52</f>
        <v>2739310097</v>
      </c>
      <c r="K51" s="578">
        <f>+K52</f>
        <v>0</v>
      </c>
      <c r="L51" s="578">
        <f>+L52</f>
        <v>0</v>
      </c>
      <c r="M51" s="583">
        <f>+M52</f>
        <v>2640378904</v>
      </c>
      <c r="O51" s="569">
        <f t="shared" si="3"/>
        <v>0.18505283929761315</v>
      </c>
      <c r="P51" s="636">
        <f>+M51-10384330698</f>
        <v>-7743951794</v>
      </c>
    </row>
    <row r="52" spans="1:16" s="533" customFormat="1" ht="15.75" customHeight="1" x14ac:dyDescent="0.3">
      <c r="A52" s="633">
        <v>2499600</v>
      </c>
      <c r="B52" s="604"/>
      <c r="C52" s="604" t="s">
        <v>73</v>
      </c>
      <c r="D52" s="634">
        <f>SUM(D53:D58)</f>
        <v>14302195605.43</v>
      </c>
      <c r="E52" s="578">
        <f>SUM(E53:E58)</f>
        <v>33952470</v>
      </c>
      <c r="F52" s="634">
        <f t="shared" si="2"/>
        <v>14268243135.43</v>
      </c>
      <c r="G52" s="634"/>
      <c r="H52" s="634"/>
      <c r="I52" s="635"/>
      <c r="J52" s="634">
        <f>SUM(J53:J58)</f>
        <v>2739310097</v>
      </c>
      <c r="K52" s="578">
        <v>0</v>
      </c>
      <c r="L52" s="578">
        <v>0</v>
      </c>
      <c r="M52" s="637">
        <f>SUM(M53:M58)</f>
        <v>2640378904</v>
      </c>
      <c r="O52" s="569">
        <f t="shared" si="3"/>
        <v>0.18505283929761315</v>
      </c>
    </row>
    <row r="53" spans="1:16" s="533" customFormat="1" ht="32.25" customHeight="1" x14ac:dyDescent="0.3">
      <c r="A53" s="633">
        <v>249906001</v>
      </c>
      <c r="B53" s="604">
        <v>10</v>
      </c>
      <c r="C53" s="604" t="s">
        <v>80</v>
      </c>
      <c r="D53" s="634">
        <v>2607722263</v>
      </c>
      <c r="E53" s="579">
        <v>7080500</v>
      </c>
      <c r="F53" s="578">
        <f t="shared" si="2"/>
        <v>2600641763</v>
      </c>
      <c r="G53" s="634"/>
      <c r="H53" s="634"/>
      <c r="I53" s="635"/>
      <c r="J53" s="638">
        <v>13090000</v>
      </c>
      <c r="K53" s="638"/>
      <c r="L53" s="638"/>
      <c r="M53" s="639">
        <v>0</v>
      </c>
      <c r="O53" s="569">
        <f t="shared" si="3"/>
        <v>0</v>
      </c>
    </row>
    <row r="54" spans="1:16" s="533" customFormat="1" ht="45" customHeight="1" x14ac:dyDescent="0.3">
      <c r="A54" s="633">
        <v>249906001</v>
      </c>
      <c r="B54" s="604">
        <v>13</v>
      </c>
      <c r="C54" s="604" t="s">
        <v>80</v>
      </c>
      <c r="D54" s="634">
        <v>459103190</v>
      </c>
      <c r="E54" s="579">
        <v>0</v>
      </c>
      <c r="F54" s="578">
        <f t="shared" si="2"/>
        <v>459103190</v>
      </c>
      <c r="G54" s="634"/>
      <c r="H54" s="634"/>
      <c r="I54" s="635"/>
      <c r="J54" s="638">
        <v>85841193</v>
      </c>
      <c r="K54" s="638"/>
      <c r="L54" s="638"/>
      <c r="M54" s="639">
        <v>0</v>
      </c>
      <c r="O54" s="569">
        <f t="shared" si="3"/>
        <v>0</v>
      </c>
    </row>
    <row r="55" spans="1:16" s="533" customFormat="1" ht="39" customHeight="1" x14ac:dyDescent="0.3">
      <c r="A55" s="633">
        <v>249906001</v>
      </c>
      <c r="B55" s="604">
        <v>20</v>
      </c>
      <c r="C55" s="604" t="s">
        <v>80</v>
      </c>
      <c r="D55" s="634">
        <v>8783151039</v>
      </c>
      <c r="E55" s="579">
        <v>14955774</v>
      </c>
      <c r="F55" s="578">
        <f t="shared" si="2"/>
        <v>8768195265</v>
      </c>
      <c r="G55" s="634"/>
      <c r="H55" s="634"/>
      <c r="I55" s="635"/>
      <c r="J55" s="638">
        <v>2059764380</v>
      </c>
      <c r="K55" s="638"/>
      <c r="L55" s="638"/>
      <c r="M55" s="639">
        <v>2059764380</v>
      </c>
      <c r="O55" s="569"/>
    </row>
    <row r="56" spans="1:16" s="533" customFormat="1" ht="52.5" customHeight="1" x14ac:dyDescent="0.3">
      <c r="A56" s="633">
        <v>249906002</v>
      </c>
      <c r="B56" s="604">
        <v>21</v>
      </c>
      <c r="C56" s="604" t="s">
        <v>160</v>
      </c>
      <c r="D56" s="634">
        <v>18914800</v>
      </c>
      <c r="E56" s="579">
        <v>2016800</v>
      </c>
      <c r="F56" s="578">
        <f t="shared" si="2"/>
        <v>16898000</v>
      </c>
      <c r="G56" s="634"/>
      <c r="H56" s="634"/>
      <c r="I56" s="635"/>
      <c r="J56" s="578">
        <v>16898000</v>
      </c>
      <c r="K56" s="578"/>
      <c r="L56" s="578"/>
      <c r="M56" s="583">
        <v>16898000</v>
      </c>
      <c r="O56" s="569"/>
    </row>
    <row r="57" spans="1:16" s="533" customFormat="1" ht="63.75" customHeight="1" x14ac:dyDescent="0.3">
      <c r="A57" s="633">
        <v>249906003</v>
      </c>
      <c r="B57" s="604">
        <v>20</v>
      </c>
      <c r="C57" s="604" t="s">
        <v>79</v>
      </c>
      <c r="D57" s="634">
        <v>820725497.42999995</v>
      </c>
      <c r="E57" s="579">
        <v>0</v>
      </c>
      <c r="F57" s="578">
        <f t="shared" si="2"/>
        <v>820725497.42999995</v>
      </c>
      <c r="G57" s="634"/>
      <c r="H57" s="634"/>
      <c r="I57" s="635"/>
      <c r="J57" s="578">
        <v>151041278</v>
      </c>
      <c r="K57" s="578"/>
      <c r="L57" s="578"/>
      <c r="M57" s="583">
        <v>151041278</v>
      </c>
      <c r="O57" s="569"/>
    </row>
    <row r="58" spans="1:16" s="533" customFormat="1" ht="37.950000000000003" customHeight="1" thickBot="1" x14ac:dyDescent="0.35">
      <c r="A58" s="640">
        <v>249906004</v>
      </c>
      <c r="B58" s="607">
        <v>20</v>
      </c>
      <c r="C58" s="607" t="s">
        <v>161</v>
      </c>
      <c r="D58" s="641">
        <v>1612578816</v>
      </c>
      <c r="E58" s="609">
        <f>2453972+7445424</f>
        <v>9899396</v>
      </c>
      <c r="F58" s="610">
        <f t="shared" si="2"/>
        <v>1602679420</v>
      </c>
      <c r="G58" s="641"/>
      <c r="H58" s="641"/>
      <c r="I58" s="642"/>
      <c r="J58" s="643">
        <v>412675246</v>
      </c>
      <c r="K58" s="610"/>
      <c r="L58" s="610"/>
      <c r="M58" s="644">
        <v>412675246</v>
      </c>
      <c r="O58" s="569">
        <f>+M58/F58</f>
        <v>0.25749082495861836</v>
      </c>
    </row>
    <row r="59" spans="1:16" ht="16.2" thickBot="1" x14ac:dyDescent="0.35">
      <c r="A59" s="3790" t="s">
        <v>184</v>
      </c>
      <c r="B59" s="3791"/>
      <c r="C59" s="3791"/>
      <c r="D59" s="645">
        <f>+D12+D25</f>
        <v>413196796341.73999</v>
      </c>
      <c r="E59" s="645">
        <f>+E12+E25</f>
        <v>33952470</v>
      </c>
      <c r="F59" s="645">
        <f t="shared" si="2"/>
        <v>413162843871.73999</v>
      </c>
      <c r="G59" s="646"/>
      <c r="H59" s="646"/>
      <c r="I59" s="647" t="e">
        <f>+I20+#REF!+#REF!+I26+I51+#REF!</f>
        <v>#REF!</v>
      </c>
      <c r="J59" s="648">
        <f>+J12+J25</f>
        <v>3536845579.2799997</v>
      </c>
      <c r="K59" s="645" t="e">
        <f>+K12+K25</f>
        <v>#REF!</v>
      </c>
      <c r="L59" s="645" t="e">
        <f>+L12+L25</f>
        <v>#REF!</v>
      </c>
      <c r="M59" s="648">
        <f>+M12+M25</f>
        <v>3256424369.5599999</v>
      </c>
      <c r="O59" s="569">
        <f>+M59/F59</f>
        <v>7.881697054469174E-3</v>
      </c>
    </row>
    <row r="60" spans="1:16" ht="10.5" customHeight="1" x14ac:dyDescent="0.3">
      <c r="A60" s="545"/>
      <c r="B60" s="546"/>
      <c r="C60" s="546"/>
      <c r="D60" s="548"/>
      <c r="E60" s="649"/>
      <c r="F60" s="548"/>
      <c r="G60" s="549"/>
      <c r="H60" s="548"/>
      <c r="I60" s="548" t="s">
        <v>185</v>
      </c>
      <c r="J60" s="548"/>
      <c r="K60" s="548" t="s">
        <v>186</v>
      </c>
      <c r="L60" s="548"/>
      <c r="M60" s="549"/>
    </row>
    <row r="61" spans="1:16" x14ac:dyDescent="0.3">
      <c r="A61" s="531"/>
      <c r="D61" s="534"/>
      <c r="E61" s="620"/>
      <c r="G61" s="536"/>
      <c r="M61" s="536"/>
    </row>
    <row r="62" spans="1:16" x14ac:dyDescent="0.3">
      <c r="A62" s="531"/>
      <c r="D62" s="534"/>
      <c r="E62" s="620"/>
      <c r="G62" s="536"/>
      <c r="M62" s="536"/>
    </row>
    <row r="63" spans="1:16" x14ac:dyDescent="0.3">
      <c r="A63" s="531"/>
      <c r="D63" s="534"/>
      <c r="E63" s="620"/>
      <c r="G63" s="536"/>
      <c r="M63" s="536"/>
    </row>
    <row r="64" spans="1:16" x14ac:dyDescent="0.3">
      <c r="A64" s="650" t="s">
        <v>83</v>
      </c>
      <c r="B64" s="651"/>
      <c r="C64" s="651"/>
      <c r="D64" s="651"/>
      <c r="E64" s="652"/>
      <c r="F64" s="652" t="s">
        <v>84</v>
      </c>
      <c r="G64" s="652"/>
      <c r="H64" s="653"/>
      <c r="I64" s="654"/>
      <c r="J64" s="535"/>
      <c r="K64" s="655"/>
      <c r="L64" s="535"/>
      <c r="M64" s="656"/>
      <c r="N64" s="654"/>
    </row>
    <row r="65" spans="1:14" x14ac:dyDescent="0.3">
      <c r="A65" s="657" t="s">
        <v>193</v>
      </c>
      <c r="B65" s="651"/>
      <c r="C65" s="651"/>
      <c r="D65" s="651"/>
      <c r="E65" s="658"/>
      <c r="F65" s="658" t="s">
        <v>85</v>
      </c>
      <c r="G65" s="658"/>
      <c r="H65" s="659"/>
      <c r="I65" s="654"/>
      <c r="J65" s="535"/>
      <c r="K65" s="660"/>
      <c r="L65" s="535"/>
      <c r="M65" s="656"/>
      <c r="N65" s="654"/>
    </row>
    <row r="66" spans="1:14" x14ac:dyDescent="0.3">
      <c r="A66" s="657" t="s">
        <v>194</v>
      </c>
      <c r="B66" s="651"/>
      <c r="C66" s="651"/>
      <c r="D66" s="651"/>
      <c r="E66" s="661"/>
      <c r="F66" s="661" t="s">
        <v>86</v>
      </c>
      <c r="G66" s="652"/>
      <c r="H66" s="653"/>
      <c r="I66" s="654"/>
      <c r="J66" s="535"/>
      <c r="K66" s="655"/>
      <c r="L66" s="535"/>
      <c r="M66" s="656"/>
      <c r="N66" s="654"/>
    </row>
    <row r="67" spans="1:14" x14ac:dyDescent="0.3">
      <c r="A67" s="657"/>
      <c r="B67" s="651"/>
      <c r="C67" s="651"/>
      <c r="D67" s="651"/>
      <c r="E67" s="658"/>
      <c r="F67" s="658"/>
      <c r="G67" s="658"/>
      <c r="H67" s="659"/>
      <c r="I67" s="535"/>
      <c r="J67" s="535"/>
      <c r="K67" s="535"/>
      <c r="L67" s="535"/>
      <c r="M67" s="656"/>
      <c r="N67" s="654"/>
    </row>
    <row r="68" spans="1:14" x14ac:dyDescent="0.3">
      <c r="A68" s="650"/>
      <c r="B68" s="651"/>
      <c r="C68" s="651"/>
      <c r="D68" s="661"/>
      <c r="E68" s="662"/>
      <c r="F68" s="661"/>
      <c r="G68" s="653"/>
      <c r="H68" s="535"/>
      <c r="I68" s="535"/>
      <c r="J68" s="535"/>
      <c r="K68" s="535"/>
      <c r="L68" s="535"/>
      <c r="M68" s="656"/>
      <c r="N68" s="654"/>
    </row>
    <row r="69" spans="1:14" x14ac:dyDescent="0.3">
      <c r="A69" s="650"/>
      <c r="B69" s="658"/>
      <c r="C69" s="658" t="s">
        <v>164</v>
      </c>
      <c r="D69" s="658" t="s">
        <v>88</v>
      </c>
      <c r="E69" s="658"/>
      <c r="F69" s="661"/>
      <c r="G69" s="661"/>
      <c r="H69" s="661"/>
      <c r="I69" s="663"/>
      <c r="J69" s="658" t="s">
        <v>191</v>
      </c>
      <c r="K69" s="658"/>
      <c r="L69" s="658"/>
      <c r="M69" s="659"/>
      <c r="N69" s="654"/>
    </row>
    <row r="70" spans="1:14" x14ac:dyDescent="0.3">
      <c r="A70" s="657"/>
      <c r="B70" s="658" t="s">
        <v>187</v>
      </c>
      <c r="C70" s="658"/>
      <c r="D70" s="658" t="s">
        <v>90</v>
      </c>
      <c r="E70" s="658"/>
      <c r="F70" s="658"/>
      <c r="G70" s="658"/>
      <c r="H70" s="658"/>
      <c r="I70" s="659"/>
      <c r="J70" s="661" t="s">
        <v>188</v>
      </c>
      <c r="K70" s="661"/>
      <c r="L70" s="661"/>
      <c r="M70" s="663"/>
      <c r="N70" s="654"/>
    </row>
    <row r="71" spans="1:14" x14ac:dyDescent="0.3">
      <c r="A71" s="650"/>
      <c r="B71" s="658" t="s">
        <v>189</v>
      </c>
      <c r="C71" s="658"/>
      <c r="D71" s="658" t="s">
        <v>93</v>
      </c>
      <c r="E71" s="658"/>
      <c r="F71" s="661"/>
      <c r="G71" s="661"/>
      <c r="H71" s="661"/>
      <c r="I71" s="663"/>
      <c r="J71" s="658" t="s">
        <v>172</v>
      </c>
      <c r="K71" s="658"/>
      <c r="L71" s="658"/>
      <c r="M71" s="659"/>
      <c r="N71" s="654"/>
    </row>
    <row r="72" spans="1:14" x14ac:dyDescent="0.3">
      <c r="A72" s="657"/>
      <c r="B72" s="651"/>
      <c r="C72" s="658"/>
      <c r="D72" s="658"/>
      <c r="E72" s="658"/>
      <c r="F72" s="658"/>
      <c r="G72" s="658"/>
      <c r="H72" s="658"/>
      <c r="I72" s="659"/>
      <c r="J72" s="661"/>
      <c r="K72" s="661"/>
      <c r="L72" s="661"/>
      <c r="M72" s="663"/>
      <c r="N72" s="654"/>
    </row>
    <row r="73" spans="1:14" ht="6.75" customHeight="1" thickBot="1" x14ac:dyDescent="0.35">
      <c r="A73" s="552"/>
      <c r="B73" s="553"/>
      <c r="C73" s="664"/>
      <c r="D73" s="664"/>
      <c r="E73" s="665"/>
      <c r="F73" s="666"/>
      <c r="G73" s="666"/>
      <c r="H73" s="666"/>
      <c r="I73" s="666"/>
      <c r="J73" s="666"/>
      <c r="K73" s="666"/>
      <c r="L73" s="666"/>
      <c r="M73" s="667"/>
      <c r="N73" s="654"/>
    </row>
  </sheetData>
  <mergeCells count="7">
    <mergeCell ref="A59:C59"/>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G73"/>
  <sheetViews>
    <sheetView topLeftCell="A13" zoomScale="87" zoomScaleNormal="87" workbookViewId="0">
      <selection activeCell="E12" sqref="E12"/>
    </sheetView>
  </sheetViews>
  <sheetFormatPr baseColWidth="10" defaultColWidth="11.44140625" defaultRowHeight="14.4" x14ac:dyDescent="0.3"/>
  <cols>
    <col min="1" max="1" width="14.5546875" style="748" customWidth="1"/>
    <col min="2" max="2" width="6.6640625" style="851" customWidth="1"/>
    <col min="3" max="3" width="49.88671875" style="748" customWidth="1"/>
    <col min="4" max="4" width="21.88671875" style="748" customWidth="1"/>
    <col min="5" max="5" width="18.5546875" style="852" customWidth="1"/>
    <col min="6" max="6" width="21.33203125" style="746" customWidth="1"/>
    <col min="7" max="7" width="17.88671875" style="746" hidden="1" customWidth="1"/>
    <col min="8" max="8" width="21" style="746" hidden="1" customWidth="1"/>
    <col min="9" max="9" width="1.109375" style="746" hidden="1" customWidth="1"/>
    <col min="10" max="10" width="20" style="746" customWidth="1"/>
    <col min="11" max="12" width="17.44140625" style="746" hidden="1" customWidth="1"/>
    <col min="13" max="13" width="23.5546875" style="746" customWidth="1"/>
    <col min="14" max="14" width="2.6640625" style="748" customWidth="1"/>
    <col min="15" max="15" width="19.5546875" style="748" hidden="1" customWidth="1"/>
    <col min="16" max="16" width="15.44140625" style="748" hidden="1" customWidth="1"/>
    <col min="17" max="34" width="0" style="748" hidden="1" customWidth="1"/>
    <col min="35" max="35" width="13.44140625" style="748" customWidth="1"/>
    <col min="36" max="256" width="11.44140625" style="748"/>
    <col min="257" max="257" width="14.5546875" style="748" customWidth="1"/>
    <col min="258" max="258" width="6.6640625" style="748" customWidth="1"/>
    <col min="259" max="259" width="49.88671875" style="748" customWidth="1"/>
    <col min="260" max="260" width="21.88671875" style="748" customWidth="1"/>
    <col min="261" max="261" width="18.5546875" style="748" customWidth="1"/>
    <col min="262" max="262" width="21.33203125" style="748" customWidth="1"/>
    <col min="263" max="265" width="0" style="748" hidden="1" customWidth="1"/>
    <col min="266" max="266" width="20" style="748" customWidth="1"/>
    <col min="267" max="268" width="0" style="748" hidden="1" customWidth="1"/>
    <col min="269" max="269" width="23.5546875" style="748" customWidth="1"/>
    <col min="270" max="270" width="2.6640625" style="748" customWidth="1"/>
    <col min="271" max="290" width="0" style="748" hidden="1" customWidth="1"/>
    <col min="291" max="291" width="13.44140625" style="748" customWidth="1"/>
    <col min="292" max="512" width="11.44140625" style="748"/>
    <col min="513" max="513" width="14.5546875" style="748" customWidth="1"/>
    <col min="514" max="514" width="6.6640625" style="748" customWidth="1"/>
    <col min="515" max="515" width="49.88671875" style="748" customWidth="1"/>
    <col min="516" max="516" width="21.88671875" style="748" customWidth="1"/>
    <col min="517" max="517" width="18.5546875" style="748" customWidth="1"/>
    <col min="518" max="518" width="21.33203125" style="748" customWidth="1"/>
    <col min="519" max="521" width="0" style="748" hidden="1" customWidth="1"/>
    <col min="522" max="522" width="20" style="748" customWidth="1"/>
    <col min="523" max="524" width="0" style="748" hidden="1" customWidth="1"/>
    <col min="525" max="525" width="23.5546875" style="748" customWidth="1"/>
    <col min="526" max="526" width="2.6640625" style="748" customWidth="1"/>
    <col min="527" max="546" width="0" style="748" hidden="1" customWidth="1"/>
    <col min="547" max="547" width="13.44140625" style="748" customWidth="1"/>
    <col min="548" max="768" width="11.44140625" style="748"/>
    <col min="769" max="769" width="14.5546875" style="748" customWidth="1"/>
    <col min="770" max="770" width="6.6640625" style="748" customWidth="1"/>
    <col min="771" max="771" width="49.88671875" style="748" customWidth="1"/>
    <col min="772" max="772" width="21.88671875" style="748" customWidth="1"/>
    <col min="773" max="773" width="18.5546875" style="748" customWidth="1"/>
    <col min="774" max="774" width="21.33203125" style="748" customWidth="1"/>
    <col min="775" max="777" width="0" style="748" hidden="1" customWidth="1"/>
    <col min="778" max="778" width="20" style="748" customWidth="1"/>
    <col min="779" max="780" width="0" style="748" hidden="1" customWidth="1"/>
    <col min="781" max="781" width="23.5546875" style="748" customWidth="1"/>
    <col min="782" max="782" width="2.6640625" style="748" customWidth="1"/>
    <col min="783" max="802" width="0" style="748" hidden="1" customWidth="1"/>
    <col min="803" max="803" width="13.44140625" style="748" customWidth="1"/>
    <col min="804" max="1024" width="11.44140625" style="748"/>
    <col min="1025" max="1025" width="14.5546875" style="748" customWidth="1"/>
    <col min="1026" max="1026" width="6.6640625" style="748" customWidth="1"/>
    <col min="1027" max="1027" width="49.88671875" style="748" customWidth="1"/>
    <col min="1028" max="1028" width="21.88671875" style="748" customWidth="1"/>
    <col min="1029" max="1029" width="18.5546875" style="748" customWidth="1"/>
    <col min="1030" max="1030" width="21.33203125" style="748" customWidth="1"/>
    <col min="1031" max="1033" width="0" style="748" hidden="1" customWidth="1"/>
    <col min="1034" max="1034" width="20" style="748" customWidth="1"/>
    <col min="1035" max="1036" width="0" style="748" hidden="1" customWidth="1"/>
    <col min="1037" max="1037" width="23.5546875" style="748" customWidth="1"/>
    <col min="1038" max="1038" width="2.6640625" style="748" customWidth="1"/>
    <col min="1039" max="1058" width="0" style="748" hidden="1" customWidth="1"/>
    <col min="1059" max="1059" width="13.44140625" style="748" customWidth="1"/>
    <col min="1060" max="1280" width="11.44140625" style="748"/>
    <col min="1281" max="1281" width="14.5546875" style="748" customWidth="1"/>
    <col min="1282" max="1282" width="6.6640625" style="748" customWidth="1"/>
    <col min="1283" max="1283" width="49.88671875" style="748" customWidth="1"/>
    <col min="1284" max="1284" width="21.88671875" style="748" customWidth="1"/>
    <col min="1285" max="1285" width="18.5546875" style="748" customWidth="1"/>
    <col min="1286" max="1286" width="21.33203125" style="748" customWidth="1"/>
    <col min="1287" max="1289" width="0" style="748" hidden="1" customWidth="1"/>
    <col min="1290" max="1290" width="20" style="748" customWidth="1"/>
    <col min="1291" max="1292" width="0" style="748" hidden="1" customWidth="1"/>
    <col min="1293" max="1293" width="23.5546875" style="748" customWidth="1"/>
    <col min="1294" max="1294" width="2.6640625" style="748" customWidth="1"/>
    <col min="1295" max="1314" width="0" style="748" hidden="1" customWidth="1"/>
    <col min="1315" max="1315" width="13.44140625" style="748" customWidth="1"/>
    <col min="1316" max="1536" width="11.44140625" style="748"/>
    <col min="1537" max="1537" width="14.5546875" style="748" customWidth="1"/>
    <col min="1538" max="1538" width="6.6640625" style="748" customWidth="1"/>
    <col min="1539" max="1539" width="49.88671875" style="748" customWidth="1"/>
    <col min="1540" max="1540" width="21.88671875" style="748" customWidth="1"/>
    <col min="1541" max="1541" width="18.5546875" style="748" customWidth="1"/>
    <col min="1542" max="1542" width="21.33203125" style="748" customWidth="1"/>
    <col min="1543" max="1545" width="0" style="748" hidden="1" customWidth="1"/>
    <col min="1546" max="1546" width="20" style="748" customWidth="1"/>
    <col min="1547" max="1548" width="0" style="748" hidden="1" customWidth="1"/>
    <col min="1549" max="1549" width="23.5546875" style="748" customWidth="1"/>
    <col min="1550" max="1550" width="2.6640625" style="748" customWidth="1"/>
    <col min="1551" max="1570" width="0" style="748" hidden="1" customWidth="1"/>
    <col min="1571" max="1571" width="13.44140625" style="748" customWidth="1"/>
    <col min="1572" max="1792" width="11.44140625" style="748"/>
    <col min="1793" max="1793" width="14.5546875" style="748" customWidth="1"/>
    <col min="1794" max="1794" width="6.6640625" style="748" customWidth="1"/>
    <col min="1795" max="1795" width="49.88671875" style="748" customWidth="1"/>
    <col min="1796" max="1796" width="21.88671875" style="748" customWidth="1"/>
    <col min="1797" max="1797" width="18.5546875" style="748" customWidth="1"/>
    <col min="1798" max="1798" width="21.33203125" style="748" customWidth="1"/>
    <col min="1799" max="1801" width="0" style="748" hidden="1" customWidth="1"/>
    <col min="1802" max="1802" width="20" style="748" customWidth="1"/>
    <col min="1803" max="1804" width="0" style="748" hidden="1" customWidth="1"/>
    <col min="1805" max="1805" width="23.5546875" style="748" customWidth="1"/>
    <col min="1806" max="1806" width="2.6640625" style="748" customWidth="1"/>
    <col min="1807" max="1826" width="0" style="748" hidden="1" customWidth="1"/>
    <col min="1827" max="1827" width="13.44140625" style="748" customWidth="1"/>
    <col min="1828" max="2048" width="11.44140625" style="748"/>
    <col min="2049" max="2049" width="14.5546875" style="748" customWidth="1"/>
    <col min="2050" max="2050" width="6.6640625" style="748" customWidth="1"/>
    <col min="2051" max="2051" width="49.88671875" style="748" customWidth="1"/>
    <col min="2052" max="2052" width="21.88671875" style="748" customWidth="1"/>
    <col min="2053" max="2053" width="18.5546875" style="748" customWidth="1"/>
    <col min="2054" max="2054" width="21.33203125" style="748" customWidth="1"/>
    <col min="2055" max="2057" width="0" style="748" hidden="1" customWidth="1"/>
    <col min="2058" max="2058" width="20" style="748" customWidth="1"/>
    <col min="2059" max="2060" width="0" style="748" hidden="1" customWidth="1"/>
    <col min="2061" max="2061" width="23.5546875" style="748" customWidth="1"/>
    <col min="2062" max="2062" width="2.6640625" style="748" customWidth="1"/>
    <col min="2063" max="2082" width="0" style="748" hidden="1" customWidth="1"/>
    <col min="2083" max="2083" width="13.44140625" style="748" customWidth="1"/>
    <col min="2084" max="2304" width="11.44140625" style="748"/>
    <col min="2305" max="2305" width="14.5546875" style="748" customWidth="1"/>
    <col min="2306" max="2306" width="6.6640625" style="748" customWidth="1"/>
    <col min="2307" max="2307" width="49.88671875" style="748" customWidth="1"/>
    <col min="2308" max="2308" width="21.88671875" style="748" customWidth="1"/>
    <col min="2309" max="2309" width="18.5546875" style="748" customWidth="1"/>
    <col min="2310" max="2310" width="21.33203125" style="748" customWidth="1"/>
    <col min="2311" max="2313" width="0" style="748" hidden="1" customWidth="1"/>
    <col min="2314" max="2314" width="20" style="748" customWidth="1"/>
    <col min="2315" max="2316" width="0" style="748" hidden="1" customWidth="1"/>
    <col min="2317" max="2317" width="23.5546875" style="748" customWidth="1"/>
    <col min="2318" max="2318" width="2.6640625" style="748" customWidth="1"/>
    <col min="2319" max="2338" width="0" style="748" hidden="1" customWidth="1"/>
    <col min="2339" max="2339" width="13.44140625" style="748" customWidth="1"/>
    <col min="2340" max="2560" width="11.44140625" style="748"/>
    <col min="2561" max="2561" width="14.5546875" style="748" customWidth="1"/>
    <col min="2562" max="2562" width="6.6640625" style="748" customWidth="1"/>
    <col min="2563" max="2563" width="49.88671875" style="748" customWidth="1"/>
    <col min="2564" max="2564" width="21.88671875" style="748" customWidth="1"/>
    <col min="2565" max="2565" width="18.5546875" style="748" customWidth="1"/>
    <col min="2566" max="2566" width="21.33203125" style="748" customWidth="1"/>
    <col min="2567" max="2569" width="0" style="748" hidden="1" customWidth="1"/>
    <col min="2570" max="2570" width="20" style="748" customWidth="1"/>
    <col min="2571" max="2572" width="0" style="748" hidden="1" customWidth="1"/>
    <col min="2573" max="2573" width="23.5546875" style="748" customWidth="1"/>
    <col min="2574" max="2574" width="2.6640625" style="748" customWidth="1"/>
    <col min="2575" max="2594" width="0" style="748" hidden="1" customWidth="1"/>
    <col min="2595" max="2595" width="13.44140625" style="748" customWidth="1"/>
    <col min="2596" max="2816" width="11.44140625" style="748"/>
    <col min="2817" max="2817" width="14.5546875" style="748" customWidth="1"/>
    <col min="2818" max="2818" width="6.6640625" style="748" customWidth="1"/>
    <col min="2819" max="2819" width="49.88671875" style="748" customWidth="1"/>
    <col min="2820" max="2820" width="21.88671875" style="748" customWidth="1"/>
    <col min="2821" max="2821" width="18.5546875" style="748" customWidth="1"/>
    <col min="2822" max="2822" width="21.33203125" style="748" customWidth="1"/>
    <col min="2823" max="2825" width="0" style="748" hidden="1" customWidth="1"/>
    <col min="2826" max="2826" width="20" style="748" customWidth="1"/>
    <col min="2827" max="2828" width="0" style="748" hidden="1" customWidth="1"/>
    <col min="2829" max="2829" width="23.5546875" style="748" customWidth="1"/>
    <col min="2830" max="2830" width="2.6640625" style="748" customWidth="1"/>
    <col min="2831" max="2850" width="0" style="748" hidden="1" customWidth="1"/>
    <col min="2851" max="2851" width="13.44140625" style="748" customWidth="1"/>
    <col min="2852" max="3072" width="11.44140625" style="748"/>
    <col min="3073" max="3073" width="14.5546875" style="748" customWidth="1"/>
    <col min="3074" max="3074" width="6.6640625" style="748" customWidth="1"/>
    <col min="3075" max="3075" width="49.88671875" style="748" customWidth="1"/>
    <col min="3076" max="3076" width="21.88671875" style="748" customWidth="1"/>
    <col min="3077" max="3077" width="18.5546875" style="748" customWidth="1"/>
    <col min="3078" max="3078" width="21.33203125" style="748" customWidth="1"/>
    <col min="3079" max="3081" width="0" style="748" hidden="1" customWidth="1"/>
    <col min="3082" max="3082" width="20" style="748" customWidth="1"/>
    <col min="3083" max="3084" width="0" style="748" hidden="1" customWidth="1"/>
    <col min="3085" max="3085" width="23.5546875" style="748" customWidth="1"/>
    <col min="3086" max="3086" width="2.6640625" style="748" customWidth="1"/>
    <col min="3087" max="3106" width="0" style="748" hidden="1" customWidth="1"/>
    <col min="3107" max="3107" width="13.44140625" style="748" customWidth="1"/>
    <col min="3108" max="3328" width="11.44140625" style="748"/>
    <col min="3329" max="3329" width="14.5546875" style="748" customWidth="1"/>
    <col min="3330" max="3330" width="6.6640625" style="748" customWidth="1"/>
    <col min="3331" max="3331" width="49.88671875" style="748" customWidth="1"/>
    <col min="3332" max="3332" width="21.88671875" style="748" customWidth="1"/>
    <col min="3333" max="3333" width="18.5546875" style="748" customWidth="1"/>
    <col min="3334" max="3334" width="21.33203125" style="748" customWidth="1"/>
    <col min="3335" max="3337" width="0" style="748" hidden="1" customWidth="1"/>
    <col min="3338" max="3338" width="20" style="748" customWidth="1"/>
    <col min="3339" max="3340" width="0" style="748" hidden="1" customWidth="1"/>
    <col min="3341" max="3341" width="23.5546875" style="748" customWidth="1"/>
    <col min="3342" max="3342" width="2.6640625" style="748" customWidth="1"/>
    <col min="3343" max="3362" width="0" style="748" hidden="1" customWidth="1"/>
    <col min="3363" max="3363" width="13.44140625" style="748" customWidth="1"/>
    <col min="3364" max="3584" width="11.44140625" style="748"/>
    <col min="3585" max="3585" width="14.5546875" style="748" customWidth="1"/>
    <col min="3586" max="3586" width="6.6640625" style="748" customWidth="1"/>
    <col min="3587" max="3587" width="49.88671875" style="748" customWidth="1"/>
    <col min="3588" max="3588" width="21.88671875" style="748" customWidth="1"/>
    <col min="3589" max="3589" width="18.5546875" style="748" customWidth="1"/>
    <col min="3590" max="3590" width="21.33203125" style="748" customWidth="1"/>
    <col min="3591" max="3593" width="0" style="748" hidden="1" customWidth="1"/>
    <col min="3594" max="3594" width="20" style="748" customWidth="1"/>
    <col min="3595" max="3596" width="0" style="748" hidden="1" customWidth="1"/>
    <col min="3597" max="3597" width="23.5546875" style="748" customWidth="1"/>
    <col min="3598" max="3598" width="2.6640625" style="748" customWidth="1"/>
    <col min="3599" max="3618" width="0" style="748" hidden="1" customWidth="1"/>
    <col min="3619" max="3619" width="13.44140625" style="748" customWidth="1"/>
    <col min="3620" max="3840" width="11.44140625" style="748"/>
    <col min="3841" max="3841" width="14.5546875" style="748" customWidth="1"/>
    <col min="3842" max="3842" width="6.6640625" style="748" customWidth="1"/>
    <col min="3843" max="3843" width="49.88671875" style="748" customWidth="1"/>
    <col min="3844" max="3844" width="21.88671875" style="748" customWidth="1"/>
    <col min="3845" max="3845" width="18.5546875" style="748" customWidth="1"/>
    <col min="3846" max="3846" width="21.33203125" style="748" customWidth="1"/>
    <col min="3847" max="3849" width="0" style="748" hidden="1" customWidth="1"/>
    <col min="3850" max="3850" width="20" style="748" customWidth="1"/>
    <col min="3851" max="3852" width="0" style="748" hidden="1" customWidth="1"/>
    <col min="3853" max="3853" width="23.5546875" style="748" customWidth="1"/>
    <col min="3854" max="3854" width="2.6640625" style="748" customWidth="1"/>
    <col min="3855" max="3874" width="0" style="748" hidden="1" customWidth="1"/>
    <col min="3875" max="3875" width="13.44140625" style="748" customWidth="1"/>
    <col min="3876" max="4096" width="11.44140625" style="748"/>
    <col min="4097" max="4097" width="14.5546875" style="748" customWidth="1"/>
    <col min="4098" max="4098" width="6.6640625" style="748" customWidth="1"/>
    <col min="4099" max="4099" width="49.88671875" style="748" customWidth="1"/>
    <col min="4100" max="4100" width="21.88671875" style="748" customWidth="1"/>
    <col min="4101" max="4101" width="18.5546875" style="748" customWidth="1"/>
    <col min="4102" max="4102" width="21.33203125" style="748" customWidth="1"/>
    <col min="4103" max="4105" width="0" style="748" hidden="1" customWidth="1"/>
    <col min="4106" max="4106" width="20" style="748" customWidth="1"/>
    <col min="4107" max="4108" width="0" style="748" hidden="1" customWidth="1"/>
    <col min="4109" max="4109" width="23.5546875" style="748" customWidth="1"/>
    <col min="4110" max="4110" width="2.6640625" style="748" customWidth="1"/>
    <col min="4111" max="4130" width="0" style="748" hidden="1" customWidth="1"/>
    <col min="4131" max="4131" width="13.44140625" style="748" customWidth="1"/>
    <col min="4132" max="4352" width="11.44140625" style="748"/>
    <col min="4353" max="4353" width="14.5546875" style="748" customWidth="1"/>
    <col min="4354" max="4354" width="6.6640625" style="748" customWidth="1"/>
    <col min="4355" max="4355" width="49.88671875" style="748" customWidth="1"/>
    <col min="4356" max="4356" width="21.88671875" style="748" customWidth="1"/>
    <col min="4357" max="4357" width="18.5546875" style="748" customWidth="1"/>
    <col min="4358" max="4358" width="21.33203125" style="748" customWidth="1"/>
    <col min="4359" max="4361" width="0" style="748" hidden="1" customWidth="1"/>
    <col min="4362" max="4362" width="20" style="748" customWidth="1"/>
    <col min="4363" max="4364" width="0" style="748" hidden="1" customWidth="1"/>
    <col min="4365" max="4365" width="23.5546875" style="748" customWidth="1"/>
    <col min="4366" max="4366" width="2.6640625" style="748" customWidth="1"/>
    <col min="4367" max="4386" width="0" style="748" hidden="1" customWidth="1"/>
    <col min="4387" max="4387" width="13.44140625" style="748" customWidth="1"/>
    <col min="4388" max="4608" width="11.44140625" style="748"/>
    <col min="4609" max="4609" width="14.5546875" style="748" customWidth="1"/>
    <col min="4610" max="4610" width="6.6640625" style="748" customWidth="1"/>
    <col min="4611" max="4611" width="49.88671875" style="748" customWidth="1"/>
    <col min="4612" max="4612" width="21.88671875" style="748" customWidth="1"/>
    <col min="4613" max="4613" width="18.5546875" style="748" customWidth="1"/>
    <col min="4614" max="4614" width="21.33203125" style="748" customWidth="1"/>
    <col min="4615" max="4617" width="0" style="748" hidden="1" customWidth="1"/>
    <col min="4618" max="4618" width="20" style="748" customWidth="1"/>
    <col min="4619" max="4620" width="0" style="748" hidden="1" customWidth="1"/>
    <col min="4621" max="4621" width="23.5546875" style="748" customWidth="1"/>
    <col min="4622" max="4622" width="2.6640625" style="748" customWidth="1"/>
    <col min="4623" max="4642" width="0" style="748" hidden="1" customWidth="1"/>
    <col min="4643" max="4643" width="13.44140625" style="748" customWidth="1"/>
    <col min="4644" max="4864" width="11.44140625" style="748"/>
    <col min="4865" max="4865" width="14.5546875" style="748" customWidth="1"/>
    <col min="4866" max="4866" width="6.6640625" style="748" customWidth="1"/>
    <col min="4867" max="4867" width="49.88671875" style="748" customWidth="1"/>
    <col min="4868" max="4868" width="21.88671875" style="748" customWidth="1"/>
    <col min="4869" max="4869" width="18.5546875" style="748" customWidth="1"/>
    <col min="4870" max="4870" width="21.33203125" style="748" customWidth="1"/>
    <col min="4871" max="4873" width="0" style="748" hidden="1" customWidth="1"/>
    <col min="4874" max="4874" width="20" style="748" customWidth="1"/>
    <col min="4875" max="4876" width="0" style="748" hidden="1" customWidth="1"/>
    <col min="4877" max="4877" width="23.5546875" style="748" customWidth="1"/>
    <col min="4878" max="4878" width="2.6640625" style="748" customWidth="1"/>
    <col min="4879" max="4898" width="0" style="748" hidden="1" customWidth="1"/>
    <col min="4899" max="4899" width="13.44140625" style="748" customWidth="1"/>
    <col min="4900" max="5120" width="11.44140625" style="748"/>
    <col min="5121" max="5121" width="14.5546875" style="748" customWidth="1"/>
    <col min="5122" max="5122" width="6.6640625" style="748" customWidth="1"/>
    <col min="5123" max="5123" width="49.88671875" style="748" customWidth="1"/>
    <col min="5124" max="5124" width="21.88671875" style="748" customWidth="1"/>
    <col min="5125" max="5125" width="18.5546875" style="748" customWidth="1"/>
    <col min="5126" max="5126" width="21.33203125" style="748" customWidth="1"/>
    <col min="5127" max="5129" width="0" style="748" hidden="1" customWidth="1"/>
    <col min="5130" max="5130" width="20" style="748" customWidth="1"/>
    <col min="5131" max="5132" width="0" style="748" hidden="1" customWidth="1"/>
    <col min="5133" max="5133" width="23.5546875" style="748" customWidth="1"/>
    <col min="5134" max="5134" width="2.6640625" style="748" customWidth="1"/>
    <col min="5135" max="5154" width="0" style="748" hidden="1" customWidth="1"/>
    <col min="5155" max="5155" width="13.44140625" style="748" customWidth="1"/>
    <col min="5156" max="5376" width="11.44140625" style="748"/>
    <col min="5377" max="5377" width="14.5546875" style="748" customWidth="1"/>
    <col min="5378" max="5378" width="6.6640625" style="748" customWidth="1"/>
    <col min="5379" max="5379" width="49.88671875" style="748" customWidth="1"/>
    <col min="5380" max="5380" width="21.88671875" style="748" customWidth="1"/>
    <col min="5381" max="5381" width="18.5546875" style="748" customWidth="1"/>
    <col min="5382" max="5382" width="21.33203125" style="748" customWidth="1"/>
    <col min="5383" max="5385" width="0" style="748" hidden="1" customWidth="1"/>
    <col min="5386" max="5386" width="20" style="748" customWidth="1"/>
    <col min="5387" max="5388" width="0" style="748" hidden="1" customWidth="1"/>
    <col min="5389" max="5389" width="23.5546875" style="748" customWidth="1"/>
    <col min="5390" max="5390" width="2.6640625" style="748" customWidth="1"/>
    <col min="5391" max="5410" width="0" style="748" hidden="1" customWidth="1"/>
    <col min="5411" max="5411" width="13.44140625" style="748" customWidth="1"/>
    <col min="5412" max="5632" width="11.44140625" style="748"/>
    <col min="5633" max="5633" width="14.5546875" style="748" customWidth="1"/>
    <col min="5634" max="5634" width="6.6640625" style="748" customWidth="1"/>
    <col min="5635" max="5635" width="49.88671875" style="748" customWidth="1"/>
    <col min="5636" max="5636" width="21.88671875" style="748" customWidth="1"/>
    <col min="5637" max="5637" width="18.5546875" style="748" customWidth="1"/>
    <col min="5638" max="5638" width="21.33203125" style="748" customWidth="1"/>
    <col min="5639" max="5641" width="0" style="748" hidden="1" customWidth="1"/>
    <col min="5642" max="5642" width="20" style="748" customWidth="1"/>
    <col min="5643" max="5644" width="0" style="748" hidden="1" customWidth="1"/>
    <col min="5645" max="5645" width="23.5546875" style="748" customWidth="1"/>
    <col min="5646" max="5646" width="2.6640625" style="748" customWidth="1"/>
    <col min="5647" max="5666" width="0" style="748" hidden="1" customWidth="1"/>
    <col min="5667" max="5667" width="13.44140625" style="748" customWidth="1"/>
    <col min="5668" max="5888" width="11.44140625" style="748"/>
    <col min="5889" max="5889" width="14.5546875" style="748" customWidth="1"/>
    <col min="5890" max="5890" width="6.6640625" style="748" customWidth="1"/>
    <col min="5891" max="5891" width="49.88671875" style="748" customWidth="1"/>
    <col min="5892" max="5892" width="21.88671875" style="748" customWidth="1"/>
    <col min="5893" max="5893" width="18.5546875" style="748" customWidth="1"/>
    <col min="5894" max="5894" width="21.33203125" style="748" customWidth="1"/>
    <col min="5895" max="5897" width="0" style="748" hidden="1" customWidth="1"/>
    <col min="5898" max="5898" width="20" style="748" customWidth="1"/>
    <col min="5899" max="5900" width="0" style="748" hidden="1" customWidth="1"/>
    <col min="5901" max="5901" width="23.5546875" style="748" customWidth="1"/>
    <col min="5902" max="5902" width="2.6640625" style="748" customWidth="1"/>
    <col min="5903" max="5922" width="0" style="748" hidden="1" customWidth="1"/>
    <col min="5923" max="5923" width="13.44140625" style="748" customWidth="1"/>
    <col min="5924" max="6144" width="11.44140625" style="748"/>
    <col min="6145" max="6145" width="14.5546875" style="748" customWidth="1"/>
    <col min="6146" max="6146" width="6.6640625" style="748" customWidth="1"/>
    <col min="6147" max="6147" width="49.88671875" style="748" customWidth="1"/>
    <col min="6148" max="6148" width="21.88671875" style="748" customWidth="1"/>
    <col min="6149" max="6149" width="18.5546875" style="748" customWidth="1"/>
    <col min="6150" max="6150" width="21.33203125" style="748" customWidth="1"/>
    <col min="6151" max="6153" width="0" style="748" hidden="1" customWidth="1"/>
    <col min="6154" max="6154" width="20" style="748" customWidth="1"/>
    <col min="6155" max="6156" width="0" style="748" hidden="1" customWidth="1"/>
    <col min="6157" max="6157" width="23.5546875" style="748" customWidth="1"/>
    <col min="6158" max="6158" width="2.6640625" style="748" customWidth="1"/>
    <col min="6159" max="6178" width="0" style="748" hidden="1" customWidth="1"/>
    <col min="6179" max="6179" width="13.44140625" style="748" customWidth="1"/>
    <col min="6180" max="6400" width="11.44140625" style="748"/>
    <col min="6401" max="6401" width="14.5546875" style="748" customWidth="1"/>
    <col min="6402" max="6402" width="6.6640625" style="748" customWidth="1"/>
    <col min="6403" max="6403" width="49.88671875" style="748" customWidth="1"/>
    <col min="6404" max="6404" width="21.88671875" style="748" customWidth="1"/>
    <col min="6405" max="6405" width="18.5546875" style="748" customWidth="1"/>
    <col min="6406" max="6406" width="21.33203125" style="748" customWidth="1"/>
    <col min="6407" max="6409" width="0" style="748" hidden="1" customWidth="1"/>
    <col min="6410" max="6410" width="20" style="748" customWidth="1"/>
    <col min="6411" max="6412" width="0" style="748" hidden="1" customWidth="1"/>
    <col min="6413" max="6413" width="23.5546875" style="748" customWidth="1"/>
    <col min="6414" max="6414" width="2.6640625" style="748" customWidth="1"/>
    <col min="6415" max="6434" width="0" style="748" hidden="1" customWidth="1"/>
    <col min="6435" max="6435" width="13.44140625" style="748" customWidth="1"/>
    <col min="6436" max="6656" width="11.44140625" style="748"/>
    <col min="6657" max="6657" width="14.5546875" style="748" customWidth="1"/>
    <col min="6658" max="6658" width="6.6640625" style="748" customWidth="1"/>
    <col min="6659" max="6659" width="49.88671875" style="748" customWidth="1"/>
    <col min="6660" max="6660" width="21.88671875" style="748" customWidth="1"/>
    <col min="6661" max="6661" width="18.5546875" style="748" customWidth="1"/>
    <col min="6662" max="6662" width="21.33203125" style="748" customWidth="1"/>
    <col min="6663" max="6665" width="0" style="748" hidden="1" customWidth="1"/>
    <col min="6666" max="6666" width="20" style="748" customWidth="1"/>
    <col min="6667" max="6668" width="0" style="748" hidden="1" customWidth="1"/>
    <col min="6669" max="6669" width="23.5546875" style="748" customWidth="1"/>
    <col min="6670" max="6670" width="2.6640625" style="748" customWidth="1"/>
    <col min="6671" max="6690" width="0" style="748" hidden="1" customWidth="1"/>
    <col min="6691" max="6691" width="13.44140625" style="748" customWidth="1"/>
    <col min="6692" max="6912" width="11.44140625" style="748"/>
    <col min="6913" max="6913" width="14.5546875" style="748" customWidth="1"/>
    <col min="6914" max="6914" width="6.6640625" style="748" customWidth="1"/>
    <col min="6915" max="6915" width="49.88671875" style="748" customWidth="1"/>
    <col min="6916" max="6916" width="21.88671875" style="748" customWidth="1"/>
    <col min="6917" max="6917" width="18.5546875" style="748" customWidth="1"/>
    <col min="6918" max="6918" width="21.33203125" style="748" customWidth="1"/>
    <col min="6919" max="6921" width="0" style="748" hidden="1" customWidth="1"/>
    <col min="6922" max="6922" width="20" style="748" customWidth="1"/>
    <col min="6923" max="6924" width="0" style="748" hidden="1" customWidth="1"/>
    <col min="6925" max="6925" width="23.5546875" style="748" customWidth="1"/>
    <col min="6926" max="6926" width="2.6640625" style="748" customWidth="1"/>
    <col min="6927" max="6946" width="0" style="748" hidden="1" customWidth="1"/>
    <col min="6947" max="6947" width="13.44140625" style="748" customWidth="1"/>
    <col min="6948" max="7168" width="11.44140625" style="748"/>
    <col min="7169" max="7169" width="14.5546875" style="748" customWidth="1"/>
    <col min="7170" max="7170" width="6.6640625" style="748" customWidth="1"/>
    <col min="7171" max="7171" width="49.88671875" style="748" customWidth="1"/>
    <col min="7172" max="7172" width="21.88671875" style="748" customWidth="1"/>
    <col min="7173" max="7173" width="18.5546875" style="748" customWidth="1"/>
    <col min="7174" max="7174" width="21.33203125" style="748" customWidth="1"/>
    <col min="7175" max="7177" width="0" style="748" hidden="1" customWidth="1"/>
    <col min="7178" max="7178" width="20" style="748" customWidth="1"/>
    <col min="7179" max="7180" width="0" style="748" hidden="1" customWidth="1"/>
    <col min="7181" max="7181" width="23.5546875" style="748" customWidth="1"/>
    <col min="7182" max="7182" width="2.6640625" style="748" customWidth="1"/>
    <col min="7183" max="7202" width="0" style="748" hidden="1" customWidth="1"/>
    <col min="7203" max="7203" width="13.44140625" style="748" customWidth="1"/>
    <col min="7204" max="7424" width="11.44140625" style="748"/>
    <col min="7425" max="7425" width="14.5546875" style="748" customWidth="1"/>
    <col min="7426" max="7426" width="6.6640625" style="748" customWidth="1"/>
    <col min="7427" max="7427" width="49.88671875" style="748" customWidth="1"/>
    <col min="7428" max="7428" width="21.88671875" style="748" customWidth="1"/>
    <col min="7429" max="7429" width="18.5546875" style="748" customWidth="1"/>
    <col min="7430" max="7430" width="21.33203125" style="748" customWidth="1"/>
    <col min="7431" max="7433" width="0" style="748" hidden="1" customWidth="1"/>
    <col min="7434" max="7434" width="20" style="748" customWidth="1"/>
    <col min="7435" max="7436" width="0" style="748" hidden="1" customWidth="1"/>
    <col min="7437" max="7437" width="23.5546875" style="748" customWidth="1"/>
    <col min="7438" max="7438" width="2.6640625" style="748" customWidth="1"/>
    <col min="7439" max="7458" width="0" style="748" hidden="1" customWidth="1"/>
    <col min="7459" max="7459" width="13.44140625" style="748" customWidth="1"/>
    <col min="7460" max="7680" width="11.44140625" style="748"/>
    <col min="7681" max="7681" width="14.5546875" style="748" customWidth="1"/>
    <col min="7682" max="7682" width="6.6640625" style="748" customWidth="1"/>
    <col min="7683" max="7683" width="49.88671875" style="748" customWidth="1"/>
    <col min="7684" max="7684" width="21.88671875" style="748" customWidth="1"/>
    <col min="7685" max="7685" width="18.5546875" style="748" customWidth="1"/>
    <col min="7686" max="7686" width="21.33203125" style="748" customWidth="1"/>
    <col min="7687" max="7689" width="0" style="748" hidden="1" customWidth="1"/>
    <col min="7690" max="7690" width="20" style="748" customWidth="1"/>
    <col min="7691" max="7692" width="0" style="748" hidden="1" customWidth="1"/>
    <col min="7693" max="7693" width="23.5546875" style="748" customWidth="1"/>
    <col min="7694" max="7694" width="2.6640625" style="748" customWidth="1"/>
    <col min="7695" max="7714" width="0" style="748" hidden="1" customWidth="1"/>
    <col min="7715" max="7715" width="13.44140625" style="748" customWidth="1"/>
    <col min="7716" max="7936" width="11.44140625" style="748"/>
    <col min="7937" max="7937" width="14.5546875" style="748" customWidth="1"/>
    <col min="7938" max="7938" width="6.6640625" style="748" customWidth="1"/>
    <col min="7939" max="7939" width="49.88671875" style="748" customWidth="1"/>
    <col min="7940" max="7940" width="21.88671875" style="748" customWidth="1"/>
    <col min="7941" max="7941" width="18.5546875" style="748" customWidth="1"/>
    <col min="7942" max="7942" width="21.33203125" style="748" customWidth="1"/>
    <col min="7943" max="7945" width="0" style="748" hidden="1" customWidth="1"/>
    <col min="7946" max="7946" width="20" style="748" customWidth="1"/>
    <col min="7947" max="7948" width="0" style="748" hidden="1" customWidth="1"/>
    <col min="7949" max="7949" width="23.5546875" style="748" customWidth="1"/>
    <col min="7950" max="7950" width="2.6640625" style="748" customWidth="1"/>
    <col min="7951" max="7970" width="0" style="748" hidden="1" customWidth="1"/>
    <col min="7971" max="7971" width="13.44140625" style="748" customWidth="1"/>
    <col min="7972" max="8192" width="11.44140625" style="748"/>
    <col min="8193" max="8193" width="14.5546875" style="748" customWidth="1"/>
    <col min="8194" max="8194" width="6.6640625" style="748" customWidth="1"/>
    <col min="8195" max="8195" width="49.88671875" style="748" customWidth="1"/>
    <col min="8196" max="8196" width="21.88671875" style="748" customWidth="1"/>
    <col min="8197" max="8197" width="18.5546875" style="748" customWidth="1"/>
    <col min="8198" max="8198" width="21.33203125" style="748" customWidth="1"/>
    <col min="8199" max="8201" width="0" style="748" hidden="1" customWidth="1"/>
    <col min="8202" max="8202" width="20" style="748" customWidth="1"/>
    <col min="8203" max="8204" width="0" style="748" hidden="1" customWidth="1"/>
    <col min="8205" max="8205" width="23.5546875" style="748" customWidth="1"/>
    <col min="8206" max="8206" width="2.6640625" style="748" customWidth="1"/>
    <col min="8207" max="8226" width="0" style="748" hidden="1" customWidth="1"/>
    <col min="8227" max="8227" width="13.44140625" style="748" customWidth="1"/>
    <col min="8228" max="8448" width="11.44140625" style="748"/>
    <col min="8449" max="8449" width="14.5546875" style="748" customWidth="1"/>
    <col min="8450" max="8450" width="6.6640625" style="748" customWidth="1"/>
    <col min="8451" max="8451" width="49.88671875" style="748" customWidth="1"/>
    <col min="8452" max="8452" width="21.88671875" style="748" customWidth="1"/>
    <col min="8453" max="8453" width="18.5546875" style="748" customWidth="1"/>
    <col min="8454" max="8454" width="21.33203125" style="748" customWidth="1"/>
    <col min="8455" max="8457" width="0" style="748" hidden="1" customWidth="1"/>
    <col min="8458" max="8458" width="20" style="748" customWidth="1"/>
    <col min="8459" max="8460" width="0" style="748" hidden="1" customWidth="1"/>
    <col min="8461" max="8461" width="23.5546875" style="748" customWidth="1"/>
    <col min="8462" max="8462" width="2.6640625" style="748" customWidth="1"/>
    <col min="8463" max="8482" width="0" style="748" hidden="1" customWidth="1"/>
    <col min="8483" max="8483" width="13.44140625" style="748" customWidth="1"/>
    <col min="8484" max="8704" width="11.44140625" style="748"/>
    <col min="8705" max="8705" width="14.5546875" style="748" customWidth="1"/>
    <col min="8706" max="8706" width="6.6640625" style="748" customWidth="1"/>
    <col min="8707" max="8707" width="49.88671875" style="748" customWidth="1"/>
    <col min="8708" max="8708" width="21.88671875" style="748" customWidth="1"/>
    <col min="8709" max="8709" width="18.5546875" style="748" customWidth="1"/>
    <col min="8710" max="8710" width="21.33203125" style="748" customWidth="1"/>
    <col min="8711" max="8713" width="0" style="748" hidden="1" customWidth="1"/>
    <col min="8714" max="8714" width="20" style="748" customWidth="1"/>
    <col min="8715" max="8716" width="0" style="748" hidden="1" customWidth="1"/>
    <col min="8717" max="8717" width="23.5546875" style="748" customWidth="1"/>
    <col min="8718" max="8718" width="2.6640625" style="748" customWidth="1"/>
    <col min="8719" max="8738" width="0" style="748" hidden="1" customWidth="1"/>
    <col min="8739" max="8739" width="13.44140625" style="748" customWidth="1"/>
    <col min="8740" max="8960" width="11.44140625" style="748"/>
    <col min="8961" max="8961" width="14.5546875" style="748" customWidth="1"/>
    <col min="8962" max="8962" width="6.6640625" style="748" customWidth="1"/>
    <col min="8963" max="8963" width="49.88671875" style="748" customWidth="1"/>
    <col min="8964" max="8964" width="21.88671875" style="748" customWidth="1"/>
    <col min="8965" max="8965" width="18.5546875" style="748" customWidth="1"/>
    <col min="8966" max="8966" width="21.33203125" style="748" customWidth="1"/>
    <col min="8967" max="8969" width="0" style="748" hidden="1" customWidth="1"/>
    <col min="8970" max="8970" width="20" style="748" customWidth="1"/>
    <col min="8971" max="8972" width="0" style="748" hidden="1" customWidth="1"/>
    <col min="8973" max="8973" width="23.5546875" style="748" customWidth="1"/>
    <col min="8974" max="8974" width="2.6640625" style="748" customWidth="1"/>
    <col min="8975" max="8994" width="0" style="748" hidden="1" customWidth="1"/>
    <col min="8995" max="8995" width="13.44140625" style="748" customWidth="1"/>
    <col min="8996" max="9216" width="11.44140625" style="748"/>
    <col min="9217" max="9217" width="14.5546875" style="748" customWidth="1"/>
    <col min="9218" max="9218" width="6.6640625" style="748" customWidth="1"/>
    <col min="9219" max="9219" width="49.88671875" style="748" customWidth="1"/>
    <col min="9220" max="9220" width="21.88671875" style="748" customWidth="1"/>
    <col min="9221" max="9221" width="18.5546875" style="748" customWidth="1"/>
    <col min="9222" max="9222" width="21.33203125" style="748" customWidth="1"/>
    <col min="9223" max="9225" width="0" style="748" hidden="1" customWidth="1"/>
    <col min="9226" max="9226" width="20" style="748" customWidth="1"/>
    <col min="9227" max="9228" width="0" style="748" hidden="1" customWidth="1"/>
    <col min="9229" max="9229" width="23.5546875" style="748" customWidth="1"/>
    <col min="9230" max="9230" width="2.6640625" style="748" customWidth="1"/>
    <col min="9231" max="9250" width="0" style="748" hidden="1" customWidth="1"/>
    <col min="9251" max="9251" width="13.44140625" style="748" customWidth="1"/>
    <col min="9252" max="9472" width="11.44140625" style="748"/>
    <col min="9473" max="9473" width="14.5546875" style="748" customWidth="1"/>
    <col min="9474" max="9474" width="6.6640625" style="748" customWidth="1"/>
    <col min="9475" max="9475" width="49.88671875" style="748" customWidth="1"/>
    <col min="9476" max="9476" width="21.88671875" style="748" customWidth="1"/>
    <col min="9477" max="9477" width="18.5546875" style="748" customWidth="1"/>
    <col min="9478" max="9478" width="21.33203125" style="748" customWidth="1"/>
    <col min="9479" max="9481" width="0" style="748" hidden="1" customWidth="1"/>
    <col min="9482" max="9482" width="20" style="748" customWidth="1"/>
    <col min="9483" max="9484" width="0" style="748" hidden="1" customWidth="1"/>
    <col min="9485" max="9485" width="23.5546875" style="748" customWidth="1"/>
    <col min="9486" max="9486" width="2.6640625" style="748" customWidth="1"/>
    <col min="9487" max="9506" width="0" style="748" hidden="1" customWidth="1"/>
    <col min="9507" max="9507" width="13.44140625" style="748" customWidth="1"/>
    <col min="9508" max="9728" width="11.44140625" style="748"/>
    <col min="9729" max="9729" width="14.5546875" style="748" customWidth="1"/>
    <col min="9730" max="9730" width="6.6640625" style="748" customWidth="1"/>
    <col min="9731" max="9731" width="49.88671875" style="748" customWidth="1"/>
    <col min="9732" max="9732" width="21.88671875" style="748" customWidth="1"/>
    <col min="9733" max="9733" width="18.5546875" style="748" customWidth="1"/>
    <col min="9734" max="9734" width="21.33203125" style="748" customWidth="1"/>
    <col min="9735" max="9737" width="0" style="748" hidden="1" customWidth="1"/>
    <col min="9738" max="9738" width="20" style="748" customWidth="1"/>
    <col min="9739" max="9740" width="0" style="748" hidden="1" customWidth="1"/>
    <col min="9741" max="9741" width="23.5546875" style="748" customWidth="1"/>
    <col min="9742" max="9742" width="2.6640625" style="748" customWidth="1"/>
    <col min="9743" max="9762" width="0" style="748" hidden="1" customWidth="1"/>
    <col min="9763" max="9763" width="13.44140625" style="748" customWidth="1"/>
    <col min="9764" max="9984" width="11.44140625" style="748"/>
    <col min="9985" max="9985" width="14.5546875" style="748" customWidth="1"/>
    <col min="9986" max="9986" width="6.6640625" style="748" customWidth="1"/>
    <col min="9987" max="9987" width="49.88671875" style="748" customWidth="1"/>
    <col min="9988" max="9988" width="21.88671875" style="748" customWidth="1"/>
    <col min="9989" max="9989" width="18.5546875" style="748" customWidth="1"/>
    <col min="9990" max="9990" width="21.33203125" style="748" customWidth="1"/>
    <col min="9991" max="9993" width="0" style="748" hidden="1" customWidth="1"/>
    <col min="9994" max="9994" width="20" style="748" customWidth="1"/>
    <col min="9995" max="9996" width="0" style="748" hidden="1" customWidth="1"/>
    <col min="9997" max="9997" width="23.5546875" style="748" customWidth="1"/>
    <col min="9998" max="9998" width="2.6640625" style="748" customWidth="1"/>
    <col min="9999" max="10018" width="0" style="748" hidden="1" customWidth="1"/>
    <col min="10019" max="10019" width="13.44140625" style="748" customWidth="1"/>
    <col min="10020" max="10240" width="11.44140625" style="748"/>
    <col min="10241" max="10241" width="14.5546875" style="748" customWidth="1"/>
    <col min="10242" max="10242" width="6.6640625" style="748" customWidth="1"/>
    <col min="10243" max="10243" width="49.88671875" style="748" customWidth="1"/>
    <col min="10244" max="10244" width="21.88671875" style="748" customWidth="1"/>
    <col min="10245" max="10245" width="18.5546875" style="748" customWidth="1"/>
    <col min="10246" max="10246" width="21.33203125" style="748" customWidth="1"/>
    <col min="10247" max="10249" width="0" style="748" hidden="1" customWidth="1"/>
    <col min="10250" max="10250" width="20" style="748" customWidth="1"/>
    <col min="10251" max="10252" width="0" style="748" hidden="1" customWidth="1"/>
    <col min="10253" max="10253" width="23.5546875" style="748" customWidth="1"/>
    <col min="10254" max="10254" width="2.6640625" style="748" customWidth="1"/>
    <col min="10255" max="10274" width="0" style="748" hidden="1" customWidth="1"/>
    <col min="10275" max="10275" width="13.44140625" style="748" customWidth="1"/>
    <col min="10276" max="10496" width="11.44140625" style="748"/>
    <col min="10497" max="10497" width="14.5546875" style="748" customWidth="1"/>
    <col min="10498" max="10498" width="6.6640625" style="748" customWidth="1"/>
    <col min="10499" max="10499" width="49.88671875" style="748" customWidth="1"/>
    <col min="10500" max="10500" width="21.88671875" style="748" customWidth="1"/>
    <col min="10501" max="10501" width="18.5546875" style="748" customWidth="1"/>
    <col min="10502" max="10502" width="21.33203125" style="748" customWidth="1"/>
    <col min="10503" max="10505" width="0" style="748" hidden="1" customWidth="1"/>
    <col min="10506" max="10506" width="20" style="748" customWidth="1"/>
    <col min="10507" max="10508" width="0" style="748" hidden="1" customWidth="1"/>
    <col min="10509" max="10509" width="23.5546875" style="748" customWidth="1"/>
    <col min="10510" max="10510" width="2.6640625" style="748" customWidth="1"/>
    <col min="10511" max="10530" width="0" style="748" hidden="1" customWidth="1"/>
    <col min="10531" max="10531" width="13.44140625" style="748" customWidth="1"/>
    <col min="10532" max="10752" width="11.44140625" style="748"/>
    <col min="10753" max="10753" width="14.5546875" style="748" customWidth="1"/>
    <col min="10754" max="10754" width="6.6640625" style="748" customWidth="1"/>
    <col min="10755" max="10755" width="49.88671875" style="748" customWidth="1"/>
    <col min="10756" max="10756" width="21.88671875" style="748" customWidth="1"/>
    <col min="10757" max="10757" width="18.5546875" style="748" customWidth="1"/>
    <col min="10758" max="10758" width="21.33203125" style="748" customWidth="1"/>
    <col min="10759" max="10761" width="0" style="748" hidden="1" customWidth="1"/>
    <col min="10762" max="10762" width="20" style="748" customWidth="1"/>
    <col min="10763" max="10764" width="0" style="748" hidden="1" customWidth="1"/>
    <col min="10765" max="10765" width="23.5546875" style="748" customWidth="1"/>
    <col min="10766" max="10766" width="2.6640625" style="748" customWidth="1"/>
    <col min="10767" max="10786" width="0" style="748" hidden="1" customWidth="1"/>
    <col min="10787" max="10787" width="13.44140625" style="748" customWidth="1"/>
    <col min="10788" max="11008" width="11.44140625" style="748"/>
    <col min="11009" max="11009" width="14.5546875" style="748" customWidth="1"/>
    <col min="11010" max="11010" width="6.6640625" style="748" customWidth="1"/>
    <col min="11011" max="11011" width="49.88671875" style="748" customWidth="1"/>
    <col min="11012" max="11012" width="21.88671875" style="748" customWidth="1"/>
    <col min="11013" max="11013" width="18.5546875" style="748" customWidth="1"/>
    <col min="11014" max="11014" width="21.33203125" style="748" customWidth="1"/>
    <col min="11015" max="11017" width="0" style="748" hidden="1" customWidth="1"/>
    <col min="11018" max="11018" width="20" style="748" customWidth="1"/>
    <col min="11019" max="11020" width="0" style="748" hidden="1" customWidth="1"/>
    <col min="11021" max="11021" width="23.5546875" style="748" customWidth="1"/>
    <col min="11022" max="11022" width="2.6640625" style="748" customWidth="1"/>
    <col min="11023" max="11042" width="0" style="748" hidden="1" customWidth="1"/>
    <col min="11043" max="11043" width="13.44140625" style="748" customWidth="1"/>
    <col min="11044" max="11264" width="11.44140625" style="748"/>
    <col min="11265" max="11265" width="14.5546875" style="748" customWidth="1"/>
    <col min="11266" max="11266" width="6.6640625" style="748" customWidth="1"/>
    <col min="11267" max="11267" width="49.88671875" style="748" customWidth="1"/>
    <col min="11268" max="11268" width="21.88671875" style="748" customWidth="1"/>
    <col min="11269" max="11269" width="18.5546875" style="748" customWidth="1"/>
    <col min="11270" max="11270" width="21.33203125" style="748" customWidth="1"/>
    <col min="11271" max="11273" width="0" style="748" hidden="1" customWidth="1"/>
    <col min="11274" max="11274" width="20" style="748" customWidth="1"/>
    <col min="11275" max="11276" width="0" style="748" hidden="1" customWidth="1"/>
    <col min="11277" max="11277" width="23.5546875" style="748" customWidth="1"/>
    <col min="11278" max="11278" width="2.6640625" style="748" customWidth="1"/>
    <col min="11279" max="11298" width="0" style="748" hidden="1" customWidth="1"/>
    <col min="11299" max="11299" width="13.44140625" style="748" customWidth="1"/>
    <col min="11300" max="11520" width="11.44140625" style="748"/>
    <col min="11521" max="11521" width="14.5546875" style="748" customWidth="1"/>
    <col min="11522" max="11522" width="6.6640625" style="748" customWidth="1"/>
    <col min="11523" max="11523" width="49.88671875" style="748" customWidth="1"/>
    <col min="11524" max="11524" width="21.88671875" style="748" customWidth="1"/>
    <col min="11525" max="11525" width="18.5546875" style="748" customWidth="1"/>
    <col min="11526" max="11526" width="21.33203125" style="748" customWidth="1"/>
    <col min="11527" max="11529" width="0" style="748" hidden="1" customWidth="1"/>
    <col min="11530" max="11530" width="20" style="748" customWidth="1"/>
    <col min="11531" max="11532" width="0" style="748" hidden="1" customWidth="1"/>
    <col min="11533" max="11533" width="23.5546875" style="748" customWidth="1"/>
    <col min="11534" max="11534" width="2.6640625" style="748" customWidth="1"/>
    <col min="11535" max="11554" width="0" style="748" hidden="1" customWidth="1"/>
    <col min="11555" max="11555" width="13.44140625" style="748" customWidth="1"/>
    <col min="11556" max="11776" width="11.44140625" style="748"/>
    <col min="11777" max="11777" width="14.5546875" style="748" customWidth="1"/>
    <col min="11778" max="11778" width="6.6640625" style="748" customWidth="1"/>
    <col min="11779" max="11779" width="49.88671875" style="748" customWidth="1"/>
    <col min="11780" max="11780" width="21.88671875" style="748" customWidth="1"/>
    <col min="11781" max="11781" width="18.5546875" style="748" customWidth="1"/>
    <col min="11782" max="11782" width="21.33203125" style="748" customWidth="1"/>
    <col min="11783" max="11785" width="0" style="748" hidden="1" customWidth="1"/>
    <col min="11786" max="11786" width="20" style="748" customWidth="1"/>
    <col min="11787" max="11788" width="0" style="748" hidden="1" customWidth="1"/>
    <col min="11789" max="11789" width="23.5546875" style="748" customWidth="1"/>
    <col min="11790" max="11790" width="2.6640625" style="748" customWidth="1"/>
    <col min="11791" max="11810" width="0" style="748" hidden="1" customWidth="1"/>
    <col min="11811" max="11811" width="13.44140625" style="748" customWidth="1"/>
    <col min="11812" max="12032" width="11.44140625" style="748"/>
    <col min="12033" max="12033" width="14.5546875" style="748" customWidth="1"/>
    <col min="12034" max="12034" width="6.6640625" style="748" customWidth="1"/>
    <col min="12035" max="12035" width="49.88671875" style="748" customWidth="1"/>
    <col min="12036" max="12036" width="21.88671875" style="748" customWidth="1"/>
    <col min="12037" max="12037" width="18.5546875" style="748" customWidth="1"/>
    <col min="12038" max="12038" width="21.33203125" style="748" customWidth="1"/>
    <col min="12039" max="12041" width="0" style="748" hidden="1" customWidth="1"/>
    <col min="12042" max="12042" width="20" style="748" customWidth="1"/>
    <col min="12043" max="12044" width="0" style="748" hidden="1" customWidth="1"/>
    <col min="12045" max="12045" width="23.5546875" style="748" customWidth="1"/>
    <col min="12046" max="12046" width="2.6640625" style="748" customWidth="1"/>
    <col min="12047" max="12066" width="0" style="748" hidden="1" customWidth="1"/>
    <col min="12067" max="12067" width="13.44140625" style="748" customWidth="1"/>
    <col min="12068" max="12288" width="11.44140625" style="748"/>
    <col min="12289" max="12289" width="14.5546875" style="748" customWidth="1"/>
    <col min="12290" max="12290" width="6.6640625" style="748" customWidth="1"/>
    <col min="12291" max="12291" width="49.88671875" style="748" customWidth="1"/>
    <col min="12292" max="12292" width="21.88671875" style="748" customWidth="1"/>
    <col min="12293" max="12293" width="18.5546875" style="748" customWidth="1"/>
    <col min="12294" max="12294" width="21.33203125" style="748" customWidth="1"/>
    <col min="12295" max="12297" width="0" style="748" hidden="1" customWidth="1"/>
    <col min="12298" max="12298" width="20" style="748" customWidth="1"/>
    <col min="12299" max="12300" width="0" style="748" hidden="1" customWidth="1"/>
    <col min="12301" max="12301" width="23.5546875" style="748" customWidth="1"/>
    <col min="12302" max="12302" width="2.6640625" style="748" customWidth="1"/>
    <col min="12303" max="12322" width="0" style="748" hidden="1" customWidth="1"/>
    <col min="12323" max="12323" width="13.44140625" style="748" customWidth="1"/>
    <col min="12324" max="12544" width="11.44140625" style="748"/>
    <col min="12545" max="12545" width="14.5546875" style="748" customWidth="1"/>
    <col min="12546" max="12546" width="6.6640625" style="748" customWidth="1"/>
    <col min="12547" max="12547" width="49.88671875" style="748" customWidth="1"/>
    <col min="12548" max="12548" width="21.88671875" style="748" customWidth="1"/>
    <col min="12549" max="12549" width="18.5546875" style="748" customWidth="1"/>
    <col min="12550" max="12550" width="21.33203125" style="748" customWidth="1"/>
    <col min="12551" max="12553" width="0" style="748" hidden="1" customWidth="1"/>
    <col min="12554" max="12554" width="20" style="748" customWidth="1"/>
    <col min="12555" max="12556" width="0" style="748" hidden="1" customWidth="1"/>
    <col min="12557" max="12557" width="23.5546875" style="748" customWidth="1"/>
    <col min="12558" max="12558" width="2.6640625" style="748" customWidth="1"/>
    <col min="12559" max="12578" width="0" style="748" hidden="1" customWidth="1"/>
    <col min="12579" max="12579" width="13.44140625" style="748" customWidth="1"/>
    <col min="12580" max="12800" width="11.44140625" style="748"/>
    <col min="12801" max="12801" width="14.5546875" style="748" customWidth="1"/>
    <col min="12802" max="12802" width="6.6640625" style="748" customWidth="1"/>
    <col min="12803" max="12803" width="49.88671875" style="748" customWidth="1"/>
    <col min="12804" max="12804" width="21.88671875" style="748" customWidth="1"/>
    <col min="12805" max="12805" width="18.5546875" style="748" customWidth="1"/>
    <col min="12806" max="12806" width="21.33203125" style="748" customWidth="1"/>
    <col min="12807" max="12809" width="0" style="748" hidden="1" customWidth="1"/>
    <col min="12810" max="12810" width="20" style="748" customWidth="1"/>
    <col min="12811" max="12812" width="0" style="748" hidden="1" customWidth="1"/>
    <col min="12813" max="12813" width="23.5546875" style="748" customWidth="1"/>
    <col min="12814" max="12814" width="2.6640625" style="748" customWidth="1"/>
    <col min="12815" max="12834" width="0" style="748" hidden="1" customWidth="1"/>
    <col min="12835" max="12835" width="13.44140625" style="748" customWidth="1"/>
    <col min="12836" max="13056" width="11.44140625" style="748"/>
    <col min="13057" max="13057" width="14.5546875" style="748" customWidth="1"/>
    <col min="13058" max="13058" width="6.6640625" style="748" customWidth="1"/>
    <col min="13059" max="13059" width="49.88671875" style="748" customWidth="1"/>
    <col min="13060" max="13060" width="21.88671875" style="748" customWidth="1"/>
    <col min="13061" max="13061" width="18.5546875" style="748" customWidth="1"/>
    <col min="13062" max="13062" width="21.33203125" style="748" customWidth="1"/>
    <col min="13063" max="13065" width="0" style="748" hidden="1" customWidth="1"/>
    <col min="13066" max="13066" width="20" style="748" customWidth="1"/>
    <col min="13067" max="13068" width="0" style="748" hidden="1" customWidth="1"/>
    <col min="13069" max="13069" width="23.5546875" style="748" customWidth="1"/>
    <col min="13070" max="13070" width="2.6640625" style="748" customWidth="1"/>
    <col min="13071" max="13090" width="0" style="748" hidden="1" customWidth="1"/>
    <col min="13091" max="13091" width="13.44140625" style="748" customWidth="1"/>
    <col min="13092" max="13312" width="11.44140625" style="748"/>
    <col min="13313" max="13313" width="14.5546875" style="748" customWidth="1"/>
    <col min="13314" max="13314" width="6.6640625" style="748" customWidth="1"/>
    <col min="13315" max="13315" width="49.88671875" style="748" customWidth="1"/>
    <col min="13316" max="13316" width="21.88671875" style="748" customWidth="1"/>
    <col min="13317" max="13317" width="18.5546875" style="748" customWidth="1"/>
    <col min="13318" max="13318" width="21.33203125" style="748" customWidth="1"/>
    <col min="13319" max="13321" width="0" style="748" hidden="1" customWidth="1"/>
    <col min="13322" max="13322" width="20" style="748" customWidth="1"/>
    <col min="13323" max="13324" width="0" style="748" hidden="1" customWidth="1"/>
    <col min="13325" max="13325" width="23.5546875" style="748" customWidth="1"/>
    <col min="13326" max="13326" width="2.6640625" style="748" customWidth="1"/>
    <col min="13327" max="13346" width="0" style="748" hidden="1" customWidth="1"/>
    <col min="13347" max="13347" width="13.44140625" style="748" customWidth="1"/>
    <col min="13348" max="13568" width="11.44140625" style="748"/>
    <col min="13569" max="13569" width="14.5546875" style="748" customWidth="1"/>
    <col min="13570" max="13570" width="6.6640625" style="748" customWidth="1"/>
    <col min="13571" max="13571" width="49.88671875" style="748" customWidth="1"/>
    <col min="13572" max="13572" width="21.88671875" style="748" customWidth="1"/>
    <col min="13573" max="13573" width="18.5546875" style="748" customWidth="1"/>
    <col min="13574" max="13574" width="21.33203125" style="748" customWidth="1"/>
    <col min="13575" max="13577" width="0" style="748" hidden="1" customWidth="1"/>
    <col min="13578" max="13578" width="20" style="748" customWidth="1"/>
    <col min="13579" max="13580" width="0" style="748" hidden="1" customWidth="1"/>
    <col min="13581" max="13581" width="23.5546875" style="748" customWidth="1"/>
    <col min="13582" max="13582" width="2.6640625" style="748" customWidth="1"/>
    <col min="13583" max="13602" width="0" style="748" hidden="1" customWidth="1"/>
    <col min="13603" max="13603" width="13.44140625" style="748" customWidth="1"/>
    <col min="13604" max="13824" width="11.44140625" style="748"/>
    <col min="13825" max="13825" width="14.5546875" style="748" customWidth="1"/>
    <col min="13826" max="13826" width="6.6640625" style="748" customWidth="1"/>
    <col min="13827" max="13827" width="49.88671875" style="748" customWidth="1"/>
    <col min="13828" max="13828" width="21.88671875" style="748" customWidth="1"/>
    <col min="13829" max="13829" width="18.5546875" style="748" customWidth="1"/>
    <col min="13830" max="13830" width="21.33203125" style="748" customWidth="1"/>
    <col min="13831" max="13833" width="0" style="748" hidden="1" customWidth="1"/>
    <col min="13834" max="13834" width="20" style="748" customWidth="1"/>
    <col min="13835" max="13836" width="0" style="748" hidden="1" customWidth="1"/>
    <col min="13837" max="13837" width="23.5546875" style="748" customWidth="1"/>
    <col min="13838" max="13838" width="2.6640625" style="748" customWidth="1"/>
    <col min="13839" max="13858" width="0" style="748" hidden="1" customWidth="1"/>
    <col min="13859" max="13859" width="13.44140625" style="748" customWidth="1"/>
    <col min="13860" max="14080" width="11.44140625" style="748"/>
    <col min="14081" max="14081" width="14.5546875" style="748" customWidth="1"/>
    <col min="14082" max="14082" width="6.6640625" style="748" customWidth="1"/>
    <col min="14083" max="14083" width="49.88671875" style="748" customWidth="1"/>
    <col min="14084" max="14084" width="21.88671875" style="748" customWidth="1"/>
    <col min="14085" max="14085" width="18.5546875" style="748" customWidth="1"/>
    <col min="14086" max="14086" width="21.33203125" style="748" customWidth="1"/>
    <col min="14087" max="14089" width="0" style="748" hidden="1" customWidth="1"/>
    <col min="14090" max="14090" width="20" style="748" customWidth="1"/>
    <col min="14091" max="14092" width="0" style="748" hidden="1" customWidth="1"/>
    <col min="14093" max="14093" width="23.5546875" style="748" customWidth="1"/>
    <col min="14094" max="14094" width="2.6640625" style="748" customWidth="1"/>
    <col min="14095" max="14114" width="0" style="748" hidden="1" customWidth="1"/>
    <col min="14115" max="14115" width="13.44140625" style="748" customWidth="1"/>
    <col min="14116" max="14336" width="11.44140625" style="748"/>
    <col min="14337" max="14337" width="14.5546875" style="748" customWidth="1"/>
    <col min="14338" max="14338" width="6.6640625" style="748" customWidth="1"/>
    <col min="14339" max="14339" width="49.88671875" style="748" customWidth="1"/>
    <col min="14340" max="14340" width="21.88671875" style="748" customWidth="1"/>
    <col min="14341" max="14341" width="18.5546875" style="748" customWidth="1"/>
    <col min="14342" max="14342" width="21.33203125" style="748" customWidth="1"/>
    <col min="14343" max="14345" width="0" style="748" hidden="1" customWidth="1"/>
    <col min="14346" max="14346" width="20" style="748" customWidth="1"/>
    <col min="14347" max="14348" width="0" style="748" hidden="1" customWidth="1"/>
    <col min="14349" max="14349" width="23.5546875" style="748" customWidth="1"/>
    <col min="14350" max="14350" width="2.6640625" style="748" customWidth="1"/>
    <col min="14351" max="14370" width="0" style="748" hidden="1" customWidth="1"/>
    <col min="14371" max="14371" width="13.44140625" style="748" customWidth="1"/>
    <col min="14372" max="14592" width="11.44140625" style="748"/>
    <col min="14593" max="14593" width="14.5546875" style="748" customWidth="1"/>
    <col min="14594" max="14594" width="6.6640625" style="748" customWidth="1"/>
    <col min="14595" max="14595" width="49.88671875" style="748" customWidth="1"/>
    <col min="14596" max="14596" width="21.88671875" style="748" customWidth="1"/>
    <col min="14597" max="14597" width="18.5546875" style="748" customWidth="1"/>
    <col min="14598" max="14598" width="21.33203125" style="748" customWidth="1"/>
    <col min="14599" max="14601" width="0" style="748" hidden="1" customWidth="1"/>
    <col min="14602" max="14602" width="20" style="748" customWidth="1"/>
    <col min="14603" max="14604" width="0" style="748" hidden="1" customWidth="1"/>
    <col min="14605" max="14605" width="23.5546875" style="748" customWidth="1"/>
    <col min="14606" max="14606" width="2.6640625" style="748" customWidth="1"/>
    <col min="14607" max="14626" width="0" style="748" hidden="1" customWidth="1"/>
    <col min="14627" max="14627" width="13.44140625" style="748" customWidth="1"/>
    <col min="14628" max="14848" width="11.44140625" style="748"/>
    <col min="14849" max="14849" width="14.5546875" style="748" customWidth="1"/>
    <col min="14850" max="14850" width="6.6640625" style="748" customWidth="1"/>
    <col min="14851" max="14851" width="49.88671875" style="748" customWidth="1"/>
    <col min="14852" max="14852" width="21.88671875" style="748" customWidth="1"/>
    <col min="14853" max="14853" width="18.5546875" style="748" customWidth="1"/>
    <col min="14854" max="14854" width="21.33203125" style="748" customWidth="1"/>
    <col min="14855" max="14857" width="0" style="748" hidden="1" customWidth="1"/>
    <col min="14858" max="14858" width="20" style="748" customWidth="1"/>
    <col min="14859" max="14860" width="0" style="748" hidden="1" customWidth="1"/>
    <col min="14861" max="14861" width="23.5546875" style="748" customWidth="1"/>
    <col min="14862" max="14862" width="2.6640625" style="748" customWidth="1"/>
    <col min="14863" max="14882" width="0" style="748" hidden="1" customWidth="1"/>
    <col min="14883" max="14883" width="13.44140625" style="748" customWidth="1"/>
    <col min="14884" max="15104" width="11.44140625" style="748"/>
    <col min="15105" max="15105" width="14.5546875" style="748" customWidth="1"/>
    <col min="15106" max="15106" width="6.6640625" style="748" customWidth="1"/>
    <col min="15107" max="15107" width="49.88671875" style="748" customWidth="1"/>
    <col min="15108" max="15108" width="21.88671875" style="748" customWidth="1"/>
    <col min="15109" max="15109" width="18.5546875" style="748" customWidth="1"/>
    <col min="15110" max="15110" width="21.33203125" style="748" customWidth="1"/>
    <col min="15111" max="15113" width="0" style="748" hidden="1" customWidth="1"/>
    <col min="15114" max="15114" width="20" style="748" customWidth="1"/>
    <col min="15115" max="15116" width="0" style="748" hidden="1" customWidth="1"/>
    <col min="15117" max="15117" width="23.5546875" style="748" customWidth="1"/>
    <col min="15118" max="15118" width="2.6640625" style="748" customWidth="1"/>
    <col min="15119" max="15138" width="0" style="748" hidden="1" customWidth="1"/>
    <col min="15139" max="15139" width="13.44140625" style="748" customWidth="1"/>
    <col min="15140" max="15360" width="11.44140625" style="748"/>
    <col min="15361" max="15361" width="14.5546875" style="748" customWidth="1"/>
    <col min="15362" max="15362" width="6.6640625" style="748" customWidth="1"/>
    <col min="15363" max="15363" width="49.88671875" style="748" customWidth="1"/>
    <col min="15364" max="15364" width="21.88671875" style="748" customWidth="1"/>
    <col min="15365" max="15365" width="18.5546875" style="748" customWidth="1"/>
    <col min="15366" max="15366" width="21.33203125" style="748" customWidth="1"/>
    <col min="15367" max="15369" width="0" style="748" hidden="1" customWidth="1"/>
    <col min="15370" max="15370" width="20" style="748" customWidth="1"/>
    <col min="15371" max="15372" width="0" style="748" hidden="1" customWidth="1"/>
    <col min="15373" max="15373" width="23.5546875" style="748" customWidth="1"/>
    <col min="15374" max="15374" width="2.6640625" style="748" customWidth="1"/>
    <col min="15375" max="15394" width="0" style="748" hidden="1" customWidth="1"/>
    <col min="15395" max="15395" width="13.44140625" style="748" customWidth="1"/>
    <col min="15396" max="15616" width="11.44140625" style="748"/>
    <col min="15617" max="15617" width="14.5546875" style="748" customWidth="1"/>
    <col min="15618" max="15618" width="6.6640625" style="748" customWidth="1"/>
    <col min="15619" max="15619" width="49.88671875" style="748" customWidth="1"/>
    <col min="15620" max="15620" width="21.88671875" style="748" customWidth="1"/>
    <col min="15621" max="15621" width="18.5546875" style="748" customWidth="1"/>
    <col min="15622" max="15622" width="21.33203125" style="748" customWidth="1"/>
    <col min="15623" max="15625" width="0" style="748" hidden="1" customWidth="1"/>
    <col min="15626" max="15626" width="20" style="748" customWidth="1"/>
    <col min="15627" max="15628" width="0" style="748" hidden="1" customWidth="1"/>
    <col min="15629" max="15629" width="23.5546875" style="748" customWidth="1"/>
    <col min="15630" max="15630" width="2.6640625" style="748" customWidth="1"/>
    <col min="15631" max="15650" width="0" style="748" hidden="1" customWidth="1"/>
    <col min="15651" max="15651" width="13.44140625" style="748" customWidth="1"/>
    <col min="15652" max="15872" width="11.44140625" style="748"/>
    <col min="15873" max="15873" width="14.5546875" style="748" customWidth="1"/>
    <col min="15874" max="15874" width="6.6640625" style="748" customWidth="1"/>
    <col min="15875" max="15875" width="49.88671875" style="748" customWidth="1"/>
    <col min="15876" max="15876" width="21.88671875" style="748" customWidth="1"/>
    <col min="15877" max="15877" width="18.5546875" style="748" customWidth="1"/>
    <col min="15878" max="15878" width="21.33203125" style="748" customWidth="1"/>
    <col min="15879" max="15881" width="0" style="748" hidden="1" customWidth="1"/>
    <col min="15882" max="15882" width="20" style="748" customWidth="1"/>
    <col min="15883" max="15884" width="0" style="748" hidden="1" customWidth="1"/>
    <col min="15885" max="15885" width="23.5546875" style="748" customWidth="1"/>
    <col min="15886" max="15886" width="2.6640625" style="748" customWidth="1"/>
    <col min="15887" max="15906" width="0" style="748" hidden="1" customWidth="1"/>
    <col min="15907" max="15907" width="13.44140625" style="748" customWidth="1"/>
    <col min="15908" max="16128" width="11.44140625" style="748"/>
    <col min="16129" max="16129" width="14.5546875" style="748" customWidth="1"/>
    <col min="16130" max="16130" width="6.6640625" style="748" customWidth="1"/>
    <col min="16131" max="16131" width="49.88671875" style="748" customWidth="1"/>
    <col min="16132" max="16132" width="21.88671875" style="748" customWidth="1"/>
    <col min="16133" max="16133" width="18.5546875" style="748" customWidth="1"/>
    <col min="16134" max="16134" width="21.33203125" style="748" customWidth="1"/>
    <col min="16135" max="16137" width="0" style="748" hidden="1" customWidth="1"/>
    <col min="16138" max="16138" width="20" style="748" customWidth="1"/>
    <col min="16139" max="16140" width="0" style="748" hidden="1" customWidth="1"/>
    <col min="16141" max="16141" width="23.5546875" style="748" customWidth="1"/>
    <col min="16142" max="16142" width="2.6640625" style="748" customWidth="1"/>
    <col min="16143" max="16162" width="0" style="748" hidden="1" customWidth="1"/>
    <col min="16163" max="16163" width="13.44140625" style="748" customWidth="1"/>
    <col min="16164" max="16384" width="11.44140625" style="748"/>
  </cols>
  <sheetData>
    <row r="1" spans="1:15" ht="15" thickBot="1" x14ac:dyDescent="0.35"/>
    <row r="2" spans="1:15" x14ac:dyDescent="0.3">
      <c r="A2" s="853"/>
      <c r="B2" s="854"/>
      <c r="C2" s="855"/>
      <c r="D2" s="855"/>
      <c r="E2" s="856"/>
      <c r="F2" s="857"/>
      <c r="G2" s="857"/>
      <c r="H2" s="857"/>
      <c r="I2" s="857"/>
      <c r="J2" s="857"/>
      <c r="K2" s="857"/>
      <c r="L2" s="857"/>
      <c r="M2" s="858"/>
    </row>
    <row r="3" spans="1:15" s="859" customFormat="1" x14ac:dyDescent="0.3">
      <c r="A3" s="3807" t="s">
        <v>1</v>
      </c>
      <c r="B3" s="3808"/>
      <c r="C3" s="3808"/>
      <c r="D3" s="3808"/>
      <c r="E3" s="3808"/>
      <c r="F3" s="3808"/>
      <c r="G3" s="3808"/>
      <c r="H3" s="3808"/>
      <c r="I3" s="3808"/>
      <c r="J3" s="3808"/>
      <c r="K3" s="3808"/>
      <c r="L3" s="3808"/>
      <c r="M3" s="3809"/>
    </row>
    <row r="4" spans="1:15" s="859" customFormat="1" x14ac:dyDescent="0.3">
      <c r="A4" s="3807" t="s">
        <v>173</v>
      </c>
      <c r="B4" s="3808"/>
      <c r="C4" s="3808"/>
      <c r="D4" s="3808"/>
      <c r="E4" s="3808"/>
      <c r="F4" s="3808"/>
      <c r="G4" s="3808"/>
      <c r="H4" s="3808"/>
      <c r="I4" s="3808"/>
      <c r="J4" s="3808"/>
      <c r="K4" s="3808"/>
      <c r="L4" s="3808"/>
      <c r="M4" s="3809"/>
    </row>
    <row r="5" spans="1:15" ht="6" customHeight="1" x14ac:dyDescent="0.3">
      <c r="A5" s="749"/>
      <c r="M5" s="744"/>
    </row>
    <row r="6" spans="1:15" x14ac:dyDescent="0.3">
      <c r="A6" s="860" t="s">
        <v>0</v>
      </c>
      <c r="M6" s="744"/>
    </row>
    <row r="7" spans="1:15" ht="3" customHeight="1" x14ac:dyDescent="0.3">
      <c r="A7" s="749"/>
      <c r="M7" s="861"/>
    </row>
    <row r="8" spans="1:15" x14ac:dyDescent="0.3">
      <c r="A8" s="749" t="s">
        <v>3</v>
      </c>
      <c r="C8" s="748" t="s">
        <v>4</v>
      </c>
      <c r="F8" s="746" t="s">
        <v>97</v>
      </c>
      <c r="J8" s="746" t="s">
        <v>350</v>
      </c>
      <c r="K8" s="748"/>
      <c r="M8" s="744" t="s">
        <v>209</v>
      </c>
    </row>
    <row r="9" spans="1:15" ht="6" customHeight="1" thickBot="1" x14ac:dyDescent="0.35">
      <c r="A9" s="862"/>
      <c r="B9" s="863"/>
      <c r="C9" s="864"/>
      <c r="D9" s="864"/>
      <c r="E9" s="865"/>
      <c r="F9" s="866"/>
      <c r="G9" s="866"/>
      <c r="H9" s="866"/>
      <c r="I9" s="866"/>
      <c r="J9" s="866"/>
      <c r="K9" s="866"/>
      <c r="L9" s="866"/>
      <c r="M9" s="867"/>
    </row>
    <row r="10" spans="1:15" ht="15" thickBot="1" x14ac:dyDescent="0.35">
      <c r="A10" s="3810"/>
      <c r="B10" s="3811"/>
      <c r="C10" s="3811"/>
      <c r="D10" s="3811"/>
      <c r="E10" s="3811"/>
      <c r="F10" s="3811"/>
      <c r="G10" s="3811"/>
      <c r="H10" s="3811"/>
      <c r="I10" s="3811"/>
      <c r="J10" s="3811"/>
      <c r="K10" s="3811"/>
      <c r="L10" s="3811"/>
      <c r="M10" s="3812"/>
    </row>
    <row r="11" spans="1:15" s="859" customFormat="1" ht="64.95" customHeight="1" thickBot="1" x14ac:dyDescent="0.35">
      <c r="A11" s="868" t="s">
        <v>351</v>
      </c>
      <c r="B11" s="869"/>
      <c r="C11" s="869" t="s">
        <v>352</v>
      </c>
      <c r="D11" s="870" t="s">
        <v>176</v>
      </c>
      <c r="E11" s="871" t="s">
        <v>177</v>
      </c>
      <c r="F11" s="870" t="s">
        <v>178</v>
      </c>
      <c r="G11" s="870"/>
      <c r="H11" s="870"/>
      <c r="I11" s="870"/>
      <c r="J11" s="870" t="s">
        <v>179</v>
      </c>
      <c r="K11" s="870" t="s">
        <v>180</v>
      </c>
      <c r="L11" s="870" t="s">
        <v>181</v>
      </c>
      <c r="M11" s="872" t="s">
        <v>182</v>
      </c>
    </row>
    <row r="12" spans="1:15" s="859" customFormat="1" ht="16.2" thickBot="1" x14ac:dyDescent="0.35">
      <c r="A12" s="873" t="s">
        <v>12</v>
      </c>
      <c r="B12" s="874"/>
      <c r="C12" s="875" t="s">
        <v>13</v>
      </c>
      <c r="D12" s="876">
        <f>+D13+D18</f>
        <v>296737873.88999999</v>
      </c>
      <c r="E12" s="877">
        <f>+E13+E18</f>
        <v>0</v>
      </c>
      <c r="F12" s="876">
        <f>+F15+F18</f>
        <v>296737873.88999999</v>
      </c>
      <c r="G12" s="878"/>
      <c r="H12" s="878"/>
      <c r="I12" s="878"/>
      <c r="J12" s="876">
        <f>+J13+J18</f>
        <v>2322702.89</v>
      </c>
      <c r="K12" s="876" t="e">
        <f>+K13+K18+#REF!</f>
        <v>#REF!</v>
      </c>
      <c r="L12" s="876" t="e">
        <f>+L13+L18+#REF!</f>
        <v>#REF!</v>
      </c>
      <c r="M12" s="879">
        <f>+M13+M18</f>
        <v>2322702.89</v>
      </c>
      <c r="O12" s="880">
        <f>+M12/F12</f>
        <v>7.8274568040513099E-3</v>
      </c>
    </row>
    <row r="13" spans="1:15" s="859" customFormat="1" ht="15.6" x14ac:dyDescent="0.3">
      <c r="A13" s="881">
        <v>1</v>
      </c>
      <c r="B13" s="882"/>
      <c r="C13" s="883" t="s">
        <v>14</v>
      </c>
      <c r="D13" s="884">
        <f>+D14</f>
        <v>292916522</v>
      </c>
      <c r="E13" s="885">
        <f>+E14</f>
        <v>0</v>
      </c>
      <c r="F13" s="884">
        <f>+D13-E13</f>
        <v>292916522</v>
      </c>
      <c r="G13" s="886"/>
      <c r="H13" s="884"/>
      <c r="I13" s="884"/>
      <c r="J13" s="885">
        <f>+J14</f>
        <v>0</v>
      </c>
      <c r="K13" s="885"/>
      <c r="L13" s="885"/>
      <c r="M13" s="887">
        <f>+M14</f>
        <v>0</v>
      </c>
      <c r="O13" s="880">
        <f t="shared" ref="O13:O24" si="0">+M13/F13</f>
        <v>0</v>
      </c>
    </row>
    <row r="14" spans="1:15" s="859" customFormat="1" ht="15.6" x14ac:dyDescent="0.3">
      <c r="A14" s="888">
        <v>10</v>
      </c>
      <c r="B14" s="889"/>
      <c r="C14" s="890" t="s">
        <v>14</v>
      </c>
      <c r="D14" s="891">
        <f>+D15</f>
        <v>292916522</v>
      </c>
      <c r="E14" s="892">
        <f>+E15</f>
        <v>0</v>
      </c>
      <c r="F14" s="891">
        <f>+D14-E14</f>
        <v>292916522</v>
      </c>
      <c r="G14" s="893"/>
      <c r="H14" s="891"/>
      <c r="I14" s="891"/>
      <c r="J14" s="892">
        <f>+J15</f>
        <v>0</v>
      </c>
      <c r="K14" s="892"/>
      <c r="L14" s="892"/>
      <c r="M14" s="894">
        <f>+M15</f>
        <v>0</v>
      </c>
      <c r="O14" s="880">
        <f t="shared" si="0"/>
        <v>0</v>
      </c>
    </row>
    <row r="15" spans="1:15" s="859" customFormat="1" ht="15.6" x14ac:dyDescent="0.3">
      <c r="A15" s="888">
        <v>102</v>
      </c>
      <c r="B15" s="889"/>
      <c r="C15" s="890" t="s">
        <v>31</v>
      </c>
      <c r="D15" s="891">
        <f>+D16+D17</f>
        <v>292916522</v>
      </c>
      <c r="E15" s="892">
        <f>+E16+E17</f>
        <v>0</v>
      </c>
      <c r="F15" s="891">
        <f t="shared" ref="F15:F36" si="1">+D15-E15</f>
        <v>292916522</v>
      </c>
      <c r="G15" s="893"/>
      <c r="H15" s="891"/>
      <c r="I15" s="891"/>
      <c r="J15" s="892">
        <f>+J16+J17</f>
        <v>0</v>
      </c>
      <c r="K15" s="892"/>
      <c r="L15" s="892"/>
      <c r="M15" s="894">
        <f>+M16+M17</f>
        <v>0</v>
      </c>
      <c r="O15" s="880">
        <f t="shared" si="0"/>
        <v>0</v>
      </c>
    </row>
    <row r="16" spans="1:15" ht="15.6" x14ac:dyDescent="0.3">
      <c r="A16" s="895">
        <v>10212</v>
      </c>
      <c r="B16" s="896">
        <v>20</v>
      </c>
      <c r="C16" s="897" t="s">
        <v>32</v>
      </c>
      <c r="D16" s="898">
        <v>290000000</v>
      </c>
      <c r="E16" s="898">
        <v>0</v>
      </c>
      <c r="F16" s="899">
        <f t="shared" si="1"/>
        <v>290000000</v>
      </c>
      <c r="G16" s="900"/>
      <c r="H16" s="899"/>
      <c r="I16" s="899"/>
      <c r="J16" s="898">
        <v>0</v>
      </c>
      <c r="K16" s="898" t="e">
        <f>+K22+#REF!+#REF!</f>
        <v>#REF!</v>
      </c>
      <c r="L16" s="898" t="e">
        <f>+L22+#REF!+#REF!</f>
        <v>#REF!</v>
      </c>
      <c r="M16" s="901">
        <v>0</v>
      </c>
      <c r="O16" s="902">
        <f t="shared" si="0"/>
        <v>0</v>
      </c>
    </row>
    <row r="17" spans="1:35" ht="15.6" x14ac:dyDescent="0.3">
      <c r="A17" s="895">
        <v>10214</v>
      </c>
      <c r="B17" s="896">
        <v>20</v>
      </c>
      <c r="C17" s="897" t="s">
        <v>33</v>
      </c>
      <c r="D17" s="898">
        <v>2916522</v>
      </c>
      <c r="E17" s="898">
        <v>0</v>
      </c>
      <c r="F17" s="898">
        <f>+D17-E17</f>
        <v>2916522</v>
      </c>
      <c r="G17" s="898"/>
      <c r="H17" s="898"/>
      <c r="I17" s="898"/>
      <c r="J17" s="898">
        <v>0</v>
      </c>
      <c r="K17" s="898" t="e">
        <f>+#REF!+#REF!+#REF!</f>
        <v>#REF!</v>
      </c>
      <c r="L17" s="898" t="e">
        <f>+#REF!+#REF!+#REF!</f>
        <v>#REF!</v>
      </c>
      <c r="M17" s="901">
        <v>0</v>
      </c>
      <c r="O17" s="902">
        <f t="shared" si="0"/>
        <v>0</v>
      </c>
      <c r="AI17" s="852"/>
    </row>
    <row r="18" spans="1:35" s="859" customFormat="1" ht="15.6" x14ac:dyDescent="0.3">
      <c r="A18" s="888">
        <v>2</v>
      </c>
      <c r="B18" s="889"/>
      <c r="C18" s="890" t="s">
        <v>45</v>
      </c>
      <c r="D18" s="891">
        <f>+D19</f>
        <v>3821351.89</v>
      </c>
      <c r="E18" s="892">
        <f>+E19</f>
        <v>0</v>
      </c>
      <c r="F18" s="891">
        <f t="shared" si="1"/>
        <v>3821351.89</v>
      </c>
      <c r="G18" s="893"/>
      <c r="H18" s="891"/>
      <c r="I18" s="891"/>
      <c r="J18" s="892">
        <f>+J19</f>
        <v>2322702.89</v>
      </c>
      <c r="K18" s="892"/>
      <c r="L18" s="892"/>
      <c r="M18" s="894">
        <f>+M19</f>
        <v>2322702.89</v>
      </c>
      <c r="O18" s="880">
        <f t="shared" si="0"/>
        <v>0.60782229872057136</v>
      </c>
    </row>
    <row r="19" spans="1:35" s="859" customFormat="1" ht="15.6" x14ac:dyDescent="0.3">
      <c r="A19" s="888">
        <v>20</v>
      </c>
      <c r="B19" s="889"/>
      <c r="C19" s="890" t="s">
        <v>45</v>
      </c>
      <c r="D19" s="891">
        <f>+D20</f>
        <v>3821351.89</v>
      </c>
      <c r="E19" s="892">
        <f>+E20</f>
        <v>0</v>
      </c>
      <c r="F19" s="891">
        <f t="shared" si="1"/>
        <v>3821351.89</v>
      </c>
      <c r="G19" s="893"/>
      <c r="H19" s="891"/>
      <c r="I19" s="891"/>
      <c r="J19" s="892">
        <f>+J20</f>
        <v>2322702.89</v>
      </c>
      <c r="K19" s="892"/>
      <c r="L19" s="892"/>
      <c r="M19" s="894">
        <f>+M20</f>
        <v>2322702.89</v>
      </c>
      <c r="O19" s="880">
        <f t="shared" si="0"/>
        <v>0.60782229872057136</v>
      </c>
    </row>
    <row r="20" spans="1:35" s="859" customFormat="1" ht="15.6" x14ac:dyDescent="0.3">
      <c r="A20" s="888">
        <v>204</v>
      </c>
      <c r="B20" s="889"/>
      <c r="C20" s="890" t="s">
        <v>46</v>
      </c>
      <c r="D20" s="891">
        <f>+D21+D23</f>
        <v>3821351.89</v>
      </c>
      <c r="E20" s="892">
        <f>+E21+E23</f>
        <v>0</v>
      </c>
      <c r="F20" s="891">
        <f>+D20-E20</f>
        <v>3821351.89</v>
      </c>
      <c r="G20" s="893"/>
      <c r="H20" s="891"/>
      <c r="I20" s="891"/>
      <c r="J20" s="892">
        <f>+J21+J23</f>
        <v>2322702.89</v>
      </c>
      <c r="K20" s="892" t="e">
        <f>+K21+#REF!+K23+#REF!+#REF!</f>
        <v>#REF!</v>
      </c>
      <c r="L20" s="892" t="e">
        <f>+L21+#REF!+L23+#REF!+#REF!</f>
        <v>#REF!</v>
      </c>
      <c r="M20" s="894">
        <f>+M21+M23</f>
        <v>2322702.89</v>
      </c>
      <c r="O20" s="880">
        <f t="shared" si="0"/>
        <v>0.60782229872057136</v>
      </c>
    </row>
    <row r="21" spans="1:35" s="859" customFormat="1" ht="15.6" x14ac:dyDescent="0.3">
      <c r="A21" s="888">
        <v>2046</v>
      </c>
      <c r="B21" s="889"/>
      <c r="C21" s="890" t="s">
        <v>55</v>
      </c>
      <c r="D21" s="891">
        <f>+D22</f>
        <v>2322702.89</v>
      </c>
      <c r="E21" s="892">
        <f>+E22</f>
        <v>0</v>
      </c>
      <c r="F21" s="891">
        <f t="shared" si="1"/>
        <v>2322702.89</v>
      </c>
      <c r="G21" s="893"/>
      <c r="H21" s="891"/>
      <c r="I21" s="891"/>
      <c r="J21" s="892">
        <f>+J22</f>
        <v>2322702.89</v>
      </c>
      <c r="K21" s="892"/>
      <c r="L21" s="892"/>
      <c r="M21" s="894">
        <f>+M22</f>
        <v>2322702.89</v>
      </c>
      <c r="O21" s="880"/>
    </row>
    <row r="22" spans="1:35" ht="15.6" x14ac:dyDescent="0.3">
      <c r="A22" s="895">
        <v>20465</v>
      </c>
      <c r="B22" s="896">
        <v>20</v>
      </c>
      <c r="C22" s="897" t="s">
        <v>57</v>
      </c>
      <c r="D22" s="899">
        <v>2322702.89</v>
      </c>
      <c r="E22" s="898">
        <v>0</v>
      </c>
      <c r="F22" s="899">
        <f t="shared" si="1"/>
        <v>2322702.89</v>
      </c>
      <c r="G22" s="900"/>
      <c r="H22" s="899"/>
      <c r="I22" s="899"/>
      <c r="J22" s="899">
        <v>2322702.89</v>
      </c>
      <c r="K22" s="899"/>
      <c r="L22" s="899"/>
      <c r="M22" s="903">
        <v>2322702.89</v>
      </c>
      <c r="O22" s="902"/>
    </row>
    <row r="23" spans="1:35" s="859" customFormat="1" ht="15.6" x14ac:dyDescent="0.3">
      <c r="A23" s="888">
        <v>2048</v>
      </c>
      <c r="B23" s="889"/>
      <c r="C23" s="890" t="s">
        <v>60</v>
      </c>
      <c r="D23" s="891">
        <f>+D24</f>
        <v>1498649</v>
      </c>
      <c r="E23" s="892">
        <f>+E24</f>
        <v>0</v>
      </c>
      <c r="F23" s="891">
        <f t="shared" si="1"/>
        <v>1498649</v>
      </c>
      <c r="G23" s="893"/>
      <c r="H23" s="891"/>
      <c r="I23" s="891"/>
      <c r="J23" s="892">
        <f>+J24</f>
        <v>0</v>
      </c>
      <c r="K23" s="892">
        <v>0</v>
      </c>
      <c r="L23" s="892">
        <v>0</v>
      </c>
      <c r="M23" s="894">
        <f>+M24</f>
        <v>0</v>
      </c>
      <c r="O23" s="880">
        <f t="shared" si="0"/>
        <v>0</v>
      </c>
    </row>
    <row r="24" spans="1:35" ht="16.2" thickBot="1" x14ac:dyDescent="0.35">
      <c r="A24" s="904">
        <v>20486</v>
      </c>
      <c r="B24" s="905">
        <v>20</v>
      </c>
      <c r="C24" s="906" t="s">
        <v>183</v>
      </c>
      <c r="D24" s="907">
        <v>1498649</v>
      </c>
      <c r="E24" s="908">
        <v>0</v>
      </c>
      <c r="F24" s="907">
        <f t="shared" si="1"/>
        <v>1498649</v>
      </c>
      <c r="G24" s="909"/>
      <c r="H24" s="909"/>
      <c r="I24" s="909"/>
      <c r="J24" s="908">
        <v>0</v>
      </c>
      <c r="K24" s="908"/>
      <c r="L24" s="908"/>
      <c r="M24" s="910">
        <v>0</v>
      </c>
      <c r="O24" s="902">
        <f t="shared" si="0"/>
        <v>0</v>
      </c>
    </row>
    <row r="25" spans="1:35" ht="16.2" thickBot="1" x14ac:dyDescent="0.35">
      <c r="A25" s="911" t="s">
        <v>71</v>
      </c>
      <c r="B25" s="874"/>
      <c r="C25" s="912" t="s">
        <v>72</v>
      </c>
      <c r="D25" s="913">
        <f>+D26+D32+D48+D51</f>
        <v>412900058467.84998</v>
      </c>
      <c r="E25" s="913">
        <f>+E26+E32+E48+E51</f>
        <v>33952470</v>
      </c>
      <c r="F25" s="913">
        <f t="shared" si="1"/>
        <v>412866105997.84998</v>
      </c>
      <c r="G25" s="913"/>
      <c r="H25" s="913"/>
      <c r="I25" s="914"/>
      <c r="J25" s="913">
        <f>+J26+J32+J48+J51</f>
        <v>4901801758.3900003</v>
      </c>
      <c r="K25" s="915" t="e">
        <f>+K26+K48+K51+#REF!</f>
        <v>#REF!</v>
      </c>
      <c r="L25" s="915" t="e">
        <f>+L26+L48+L51+#REF!</f>
        <v>#REF!</v>
      </c>
      <c r="M25" s="916">
        <f>+M26+M32+M48+M51</f>
        <v>4881274258.3900003</v>
      </c>
      <c r="O25" s="902">
        <f>+M25/F25</f>
        <v>1.1822898967675055E-2</v>
      </c>
    </row>
    <row r="26" spans="1:35" s="859" customFormat="1" ht="34.5" customHeight="1" x14ac:dyDescent="0.3">
      <c r="A26" s="917">
        <v>2401</v>
      </c>
      <c r="B26" s="918"/>
      <c r="C26" s="919" t="s">
        <v>149</v>
      </c>
      <c r="D26" s="920">
        <f>+D27</f>
        <v>396585907049.76001</v>
      </c>
      <c r="E26" s="921">
        <f>+E27</f>
        <v>0</v>
      </c>
      <c r="F26" s="922">
        <f t="shared" si="1"/>
        <v>396585907049.76001</v>
      </c>
      <c r="G26" s="920"/>
      <c r="H26" s="920"/>
      <c r="I26" s="922"/>
      <c r="J26" s="921">
        <f>+J27</f>
        <v>88778571.719999999</v>
      </c>
      <c r="K26" s="921">
        <v>0</v>
      </c>
      <c r="L26" s="921">
        <v>0</v>
      </c>
      <c r="M26" s="923">
        <f>+M27</f>
        <v>88778571.719999999</v>
      </c>
      <c r="O26" s="880">
        <f>+M26/F26</f>
        <v>2.2385710168178232E-4</v>
      </c>
    </row>
    <row r="27" spans="1:35" s="859" customFormat="1" ht="15" customHeight="1" x14ac:dyDescent="0.3">
      <c r="A27" s="888">
        <v>2401600</v>
      </c>
      <c r="B27" s="889"/>
      <c r="C27" s="924" t="s">
        <v>73</v>
      </c>
      <c r="D27" s="893">
        <f>SUM(D28:D31)</f>
        <v>396585907049.76001</v>
      </c>
      <c r="E27" s="892">
        <f>SUM(E28:E31)</f>
        <v>0</v>
      </c>
      <c r="F27" s="891">
        <f t="shared" si="1"/>
        <v>396585907049.76001</v>
      </c>
      <c r="G27" s="893"/>
      <c r="H27" s="893"/>
      <c r="I27" s="891"/>
      <c r="J27" s="892">
        <f>SUM(J28:J31)</f>
        <v>88778571.719999999</v>
      </c>
      <c r="K27" s="892">
        <f>SUM(K28:K30)</f>
        <v>0</v>
      </c>
      <c r="L27" s="892">
        <f>SUM(L28:L30)</f>
        <v>0</v>
      </c>
      <c r="M27" s="894">
        <f>SUM(M28:M31)</f>
        <v>88778571.719999999</v>
      </c>
      <c r="O27" s="880">
        <f>+M27/F27</f>
        <v>2.2385710168178232E-4</v>
      </c>
    </row>
    <row r="28" spans="1:35" ht="45" customHeight="1" x14ac:dyDescent="0.3">
      <c r="A28" s="895">
        <v>240106003</v>
      </c>
      <c r="B28" s="896">
        <v>11</v>
      </c>
      <c r="C28" s="925" t="s">
        <v>81</v>
      </c>
      <c r="D28" s="900">
        <v>2893969159.4200001</v>
      </c>
      <c r="E28" s="898">
        <v>0</v>
      </c>
      <c r="F28" s="899">
        <f t="shared" si="1"/>
        <v>2893969159.4200001</v>
      </c>
      <c r="G28" s="900"/>
      <c r="H28" s="900"/>
      <c r="I28" s="899"/>
      <c r="J28" s="898">
        <v>0</v>
      </c>
      <c r="K28" s="898">
        <v>0</v>
      </c>
      <c r="L28" s="898">
        <v>0</v>
      </c>
      <c r="M28" s="901">
        <v>0</v>
      </c>
      <c r="O28" s="902">
        <f>+M28/F28</f>
        <v>0</v>
      </c>
    </row>
    <row r="29" spans="1:35" ht="45" customHeight="1" x14ac:dyDescent="0.3">
      <c r="A29" s="895">
        <v>240106003</v>
      </c>
      <c r="B29" s="896">
        <v>13</v>
      </c>
      <c r="C29" s="925" t="s">
        <v>81</v>
      </c>
      <c r="D29" s="900">
        <v>2540310928.3400002</v>
      </c>
      <c r="E29" s="898">
        <v>0</v>
      </c>
      <c r="F29" s="899">
        <f t="shared" si="1"/>
        <v>2540310928.3400002</v>
      </c>
      <c r="G29" s="900"/>
      <c r="H29" s="900"/>
      <c r="I29" s="899"/>
      <c r="J29" s="898">
        <v>88778571.719999999</v>
      </c>
      <c r="K29" s="898">
        <v>0</v>
      </c>
      <c r="L29" s="898">
        <v>0</v>
      </c>
      <c r="M29" s="901">
        <v>88778571.719999999</v>
      </c>
      <c r="O29" s="902"/>
    </row>
    <row r="30" spans="1:35" ht="45" customHeight="1" x14ac:dyDescent="0.3">
      <c r="A30" s="895">
        <v>240106003</v>
      </c>
      <c r="B30" s="896">
        <v>20</v>
      </c>
      <c r="C30" s="925" t="s">
        <v>81</v>
      </c>
      <c r="D30" s="900">
        <v>1481163638</v>
      </c>
      <c r="E30" s="898">
        <v>0</v>
      </c>
      <c r="F30" s="899">
        <f t="shared" si="1"/>
        <v>1481163638</v>
      </c>
      <c r="G30" s="900"/>
      <c r="H30" s="900"/>
      <c r="I30" s="899"/>
      <c r="J30" s="898">
        <v>0</v>
      </c>
      <c r="K30" s="898">
        <v>0</v>
      </c>
      <c r="L30" s="898">
        <v>0</v>
      </c>
      <c r="M30" s="901">
        <v>0</v>
      </c>
      <c r="O30" s="902"/>
    </row>
    <row r="31" spans="1:35" ht="45" customHeight="1" x14ac:dyDescent="0.3">
      <c r="A31" s="895">
        <v>2401060012</v>
      </c>
      <c r="B31" s="896">
        <v>11</v>
      </c>
      <c r="C31" s="925" t="s">
        <v>76</v>
      </c>
      <c r="D31" s="900">
        <v>389670463324</v>
      </c>
      <c r="E31" s="898">
        <v>0</v>
      </c>
      <c r="F31" s="899">
        <f t="shared" si="1"/>
        <v>389670463324</v>
      </c>
      <c r="G31" s="900"/>
      <c r="H31" s="900"/>
      <c r="I31" s="899"/>
      <c r="J31" s="898">
        <v>0</v>
      </c>
      <c r="K31" s="898"/>
      <c r="L31" s="898"/>
      <c r="M31" s="901">
        <v>0</v>
      </c>
      <c r="O31" s="902"/>
    </row>
    <row r="32" spans="1:35" s="859" customFormat="1" ht="33" customHeight="1" x14ac:dyDescent="0.3">
      <c r="A32" s="888">
        <v>2404</v>
      </c>
      <c r="B32" s="889"/>
      <c r="C32" s="924" t="s">
        <v>157</v>
      </c>
      <c r="D32" s="893">
        <f>+D33</f>
        <v>1828209102</v>
      </c>
      <c r="E32" s="892">
        <f>+E33</f>
        <v>0</v>
      </c>
      <c r="F32" s="891">
        <f t="shared" si="1"/>
        <v>1828209102</v>
      </c>
      <c r="G32" s="893"/>
      <c r="H32" s="893"/>
      <c r="I32" s="891"/>
      <c r="J32" s="892">
        <f>+J33</f>
        <v>1291397523</v>
      </c>
      <c r="K32" s="892">
        <v>0</v>
      </c>
      <c r="L32" s="892">
        <v>0</v>
      </c>
      <c r="M32" s="894">
        <f>+M33</f>
        <v>1291397523</v>
      </c>
      <c r="O32" s="880"/>
    </row>
    <row r="33" spans="1:15" s="859" customFormat="1" ht="33" customHeight="1" x14ac:dyDescent="0.3">
      <c r="A33" s="888">
        <v>2404600</v>
      </c>
      <c r="B33" s="889"/>
      <c r="C33" s="924" t="s">
        <v>73</v>
      </c>
      <c r="D33" s="893">
        <f>SUM(D34:D36)</f>
        <v>1828209102</v>
      </c>
      <c r="E33" s="892">
        <f>SUM(E34:E36)</f>
        <v>0</v>
      </c>
      <c r="F33" s="891">
        <f t="shared" si="1"/>
        <v>1828209102</v>
      </c>
      <c r="G33" s="893"/>
      <c r="H33" s="893"/>
      <c r="I33" s="891"/>
      <c r="J33" s="893">
        <f>+J34+J35+J36</f>
        <v>1291397523</v>
      </c>
      <c r="K33" s="893">
        <f>SUM(K34:K36)</f>
        <v>0</v>
      </c>
      <c r="L33" s="893">
        <f>SUM(L34:L36)</f>
        <v>0</v>
      </c>
      <c r="M33" s="893">
        <f>+M34+M35+M36</f>
        <v>1291397523</v>
      </c>
      <c r="O33" s="880"/>
    </row>
    <row r="34" spans="1:15" ht="52.5" customHeight="1" x14ac:dyDescent="0.3">
      <c r="A34" s="895">
        <v>240406001</v>
      </c>
      <c r="B34" s="896">
        <v>10</v>
      </c>
      <c r="C34" s="925" t="s">
        <v>77</v>
      </c>
      <c r="D34" s="900">
        <v>370845778</v>
      </c>
      <c r="E34" s="898">
        <v>0</v>
      </c>
      <c r="F34" s="899">
        <f t="shared" si="1"/>
        <v>370845778</v>
      </c>
      <c r="G34" s="900"/>
      <c r="H34" s="900"/>
      <c r="I34" s="899"/>
      <c r="J34" s="898">
        <v>185422890</v>
      </c>
      <c r="K34" s="898"/>
      <c r="L34" s="898"/>
      <c r="M34" s="901">
        <v>185422890</v>
      </c>
      <c r="O34" s="902"/>
    </row>
    <row r="35" spans="1:15" ht="57" customHeight="1" x14ac:dyDescent="0.3">
      <c r="A35" s="895">
        <v>240406001</v>
      </c>
      <c r="B35" s="896">
        <v>13</v>
      </c>
      <c r="C35" s="925" t="s">
        <v>77</v>
      </c>
      <c r="D35" s="900">
        <v>318759268</v>
      </c>
      <c r="E35" s="898">
        <v>0</v>
      </c>
      <c r="F35" s="899">
        <f t="shared" si="1"/>
        <v>318759268</v>
      </c>
      <c r="G35" s="900"/>
      <c r="H35" s="900"/>
      <c r="I35" s="899"/>
      <c r="J35" s="898">
        <v>318759268</v>
      </c>
      <c r="K35" s="898"/>
      <c r="L35" s="898"/>
      <c r="M35" s="901">
        <v>318759268</v>
      </c>
      <c r="O35" s="902"/>
    </row>
    <row r="36" spans="1:15" ht="57" customHeight="1" thickBot="1" x14ac:dyDescent="0.35">
      <c r="A36" s="926">
        <v>240406001</v>
      </c>
      <c r="B36" s="927">
        <v>20</v>
      </c>
      <c r="C36" s="928" t="s">
        <v>77</v>
      </c>
      <c r="D36" s="929">
        <v>1138604056</v>
      </c>
      <c r="E36" s="930">
        <v>0</v>
      </c>
      <c r="F36" s="931">
        <f t="shared" si="1"/>
        <v>1138604056</v>
      </c>
      <c r="G36" s="929"/>
      <c r="H36" s="929"/>
      <c r="I36" s="931"/>
      <c r="J36" s="930">
        <v>787215365</v>
      </c>
      <c r="K36" s="930">
        <v>0</v>
      </c>
      <c r="L36" s="930">
        <v>0</v>
      </c>
      <c r="M36" s="932">
        <v>787215365</v>
      </c>
      <c r="O36" s="902"/>
    </row>
    <row r="37" spans="1:15" ht="22.5" customHeight="1" x14ac:dyDescent="0.3">
      <c r="A37" s="933"/>
      <c r="B37" s="934"/>
      <c r="C37" s="935"/>
      <c r="D37" s="936"/>
      <c r="E37" s="937"/>
      <c r="F37" s="938"/>
      <c r="G37" s="936"/>
      <c r="H37" s="936"/>
      <c r="I37" s="938"/>
      <c r="J37" s="938"/>
      <c r="K37" s="938"/>
      <c r="L37" s="938"/>
      <c r="M37" s="938"/>
      <c r="O37" s="902"/>
    </row>
    <row r="38" spans="1:15" ht="12.75" customHeight="1" thickBot="1" x14ac:dyDescent="0.35">
      <c r="A38" s="939"/>
      <c r="C38" s="747"/>
      <c r="D38" s="940"/>
      <c r="E38" s="941"/>
      <c r="F38" s="942"/>
      <c r="G38" s="940"/>
      <c r="H38" s="940"/>
      <c r="I38" s="942"/>
      <c r="J38" s="942"/>
      <c r="K38" s="942"/>
      <c r="L38" s="942"/>
      <c r="M38" s="942"/>
      <c r="O38" s="902"/>
    </row>
    <row r="39" spans="1:15" x14ac:dyDescent="0.3">
      <c r="A39" s="3813" t="s">
        <v>1</v>
      </c>
      <c r="B39" s="3814"/>
      <c r="C39" s="3814"/>
      <c r="D39" s="3814"/>
      <c r="E39" s="3814"/>
      <c r="F39" s="3814"/>
      <c r="G39" s="3814"/>
      <c r="H39" s="3814"/>
      <c r="I39" s="3814"/>
      <c r="J39" s="3814"/>
      <c r="K39" s="3814"/>
      <c r="L39" s="3814"/>
      <c r="M39" s="3815"/>
    </row>
    <row r="40" spans="1:15" x14ac:dyDescent="0.3">
      <c r="A40" s="3807" t="s">
        <v>173</v>
      </c>
      <c r="B40" s="3808"/>
      <c r="C40" s="3808"/>
      <c r="D40" s="3808"/>
      <c r="E40" s="3808"/>
      <c r="F40" s="3808"/>
      <c r="G40" s="3808"/>
      <c r="H40" s="3808"/>
      <c r="I40" s="3808"/>
      <c r="J40" s="3808"/>
      <c r="K40" s="3808"/>
      <c r="L40" s="3808"/>
      <c r="M40" s="3809"/>
    </row>
    <row r="41" spans="1:15" ht="3" customHeight="1" x14ac:dyDescent="0.3">
      <c r="A41" s="749"/>
      <c r="M41" s="744"/>
    </row>
    <row r="42" spans="1:15" ht="13.5" customHeight="1" x14ac:dyDescent="0.3">
      <c r="A42" s="860" t="s">
        <v>0</v>
      </c>
      <c r="D42" s="943"/>
      <c r="M42" s="744"/>
    </row>
    <row r="43" spans="1:15" ht="2.25" customHeight="1" x14ac:dyDescent="0.3">
      <c r="A43" s="749"/>
      <c r="M43" s="861"/>
    </row>
    <row r="44" spans="1:15" ht="18.75" customHeight="1" x14ac:dyDescent="0.3">
      <c r="A44" s="749" t="s">
        <v>3</v>
      </c>
      <c r="C44" s="748" t="s">
        <v>4</v>
      </c>
      <c r="F44" s="746" t="str">
        <f>F8</f>
        <v>MES:</v>
      </c>
      <c r="J44" s="746" t="str">
        <f>J8</f>
        <v>ABRIL</v>
      </c>
      <c r="K44" s="748"/>
      <c r="M44" s="744" t="str">
        <f>M8</f>
        <v>VIGENCIA: 2018</v>
      </c>
    </row>
    <row r="45" spans="1:15" ht="4.5" customHeight="1" thickBot="1" x14ac:dyDescent="0.35">
      <c r="A45" s="862"/>
      <c r="B45" s="863"/>
      <c r="C45" s="864"/>
      <c r="D45" s="864"/>
      <c r="E45" s="865"/>
      <c r="F45" s="866"/>
      <c r="G45" s="866"/>
      <c r="H45" s="866"/>
      <c r="I45" s="866"/>
      <c r="J45" s="866"/>
      <c r="K45" s="866"/>
      <c r="L45" s="866"/>
      <c r="M45" s="867"/>
    </row>
    <row r="46" spans="1:15" ht="14.25" customHeight="1" thickBot="1" x14ac:dyDescent="0.35">
      <c r="A46" s="3816"/>
      <c r="B46" s="3817"/>
      <c r="C46" s="3817"/>
      <c r="D46" s="3817"/>
      <c r="E46" s="3817"/>
      <c r="F46" s="3817"/>
      <c r="G46" s="3817"/>
      <c r="H46" s="3817"/>
      <c r="I46" s="3817"/>
      <c r="J46" s="3817"/>
      <c r="K46" s="3817"/>
      <c r="L46" s="3817"/>
      <c r="M46" s="3818"/>
    </row>
    <row r="47" spans="1:15" s="859" customFormat="1" ht="64.5" customHeight="1" thickBot="1" x14ac:dyDescent="0.35">
      <c r="A47" s="868" t="s">
        <v>351</v>
      </c>
      <c r="B47" s="869"/>
      <c r="C47" s="869" t="s">
        <v>352</v>
      </c>
      <c r="D47" s="944" t="s">
        <v>176</v>
      </c>
      <c r="E47" s="945" t="s">
        <v>177</v>
      </c>
      <c r="F47" s="944" t="s">
        <v>178</v>
      </c>
      <c r="G47" s="944"/>
      <c r="H47" s="944"/>
      <c r="I47" s="944"/>
      <c r="J47" s="944" t="s">
        <v>179</v>
      </c>
      <c r="K47" s="944" t="s">
        <v>180</v>
      </c>
      <c r="L47" s="944" t="s">
        <v>181</v>
      </c>
      <c r="M47" s="946" t="s">
        <v>182</v>
      </c>
    </row>
    <row r="48" spans="1:15" s="953" customFormat="1" ht="33" customHeight="1" x14ac:dyDescent="0.3">
      <c r="A48" s="947">
        <v>2405</v>
      </c>
      <c r="B48" s="948"/>
      <c r="C48" s="949" t="s">
        <v>158</v>
      </c>
      <c r="D48" s="950">
        <f>+D49</f>
        <v>183746710.66</v>
      </c>
      <c r="E48" s="885">
        <f>+E49</f>
        <v>0</v>
      </c>
      <c r="F48" s="884">
        <f t="shared" ref="F48:F59" si="2">+D48-E48</f>
        <v>183746710.66</v>
      </c>
      <c r="G48" s="950"/>
      <c r="H48" s="950"/>
      <c r="I48" s="951"/>
      <c r="J48" s="884">
        <f>+J49</f>
        <v>103714536.67</v>
      </c>
      <c r="K48" s="884"/>
      <c r="L48" s="884"/>
      <c r="M48" s="952">
        <f>+M49</f>
        <v>103714536.67</v>
      </c>
      <c r="O48" s="880">
        <f t="shared" ref="O48:O54" si="3">+M48/F48</f>
        <v>0.56444295681521406</v>
      </c>
    </row>
    <row r="49" spans="1:189" s="953" customFormat="1" ht="23.25" customHeight="1" x14ac:dyDescent="0.3">
      <c r="A49" s="954">
        <v>2405600</v>
      </c>
      <c r="B49" s="955"/>
      <c r="C49" s="924" t="s">
        <v>73</v>
      </c>
      <c r="D49" s="956">
        <f>+D50</f>
        <v>183746710.66</v>
      </c>
      <c r="E49" s="892">
        <f>+E50</f>
        <v>0</v>
      </c>
      <c r="F49" s="891">
        <f t="shared" si="2"/>
        <v>183746710.66</v>
      </c>
      <c r="G49" s="956"/>
      <c r="H49" s="956"/>
      <c r="I49" s="957"/>
      <c r="J49" s="891">
        <f>+J50</f>
        <v>103714536.67</v>
      </c>
      <c r="K49" s="891"/>
      <c r="L49" s="891"/>
      <c r="M49" s="958">
        <f>+M50</f>
        <v>103714536.67</v>
      </c>
      <c r="O49" s="880">
        <f t="shared" si="3"/>
        <v>0.56444295681521406</v>
      </c>
    </row>
    <row r="50" spans="1:189" s="747" customFormat="1" ht="62.25" customHeight="1" x14ac:dyDescent="0.3">
      <c r="A50" s="959">
        <v>24056001</v>
      </c>
      <c r="B50" s="960">
        <v>20</v>
      </c>
      <c r="C50" s="925" t="s">
        <v>78</v>
      </c>
      <c r="D50" s="961">
        <v>183746710.66</v>
      </c>
      <c r="E50" s="898">
        <v>0</v>
      </c>
      <c r="F50" s="899">
        <f t="shared" si="2"/>
        <v>183746710.66</v>
      </c>
      <c r="G50" s="961"/>
      <c r="H50" s="961"/>
      <c r="I50" s="962"/>
      <c r="J50" s="899">
        <v>103714536.67</v>
      </c>
      <c r="K50" s="899"/>
      <c r="L50" s="899"/>
      <c r="M50" s="903">
        <v>103714536.67</v>
      </c>
      <c r="O50" s="902">
        <f t="shared" si="3"/>
        <v>0.56444295681521406</v>
      </c>
    </row>
    <row r="51" spans="1:189" s="953" customFormat="1" ht="57.75" customHeight="1" x14ac:dyDescent="0.3">
      <c r="A51" s="954">
        <v>2499</v>
      </c>
      <c r="B51" s="955"/>
      <c r="C51" s="924" t="s">
        <v>159</v>
      </c>
      <c r="D51" s="956">
        <f>+D52</f>
        <v>14302195605.43</v>
      </c>
      <c r="E51" s="891">
        <f>+E52</f>
        <v>33952470</v>
      </c>
      <c r="F51" s="956">
        <f t="shared" si="2"/>
        <v>14268243135.43</v>
      </c>
      <c r="G51" s="956"/>
      <c r="H51" s="956"/>
      <c r="I51" s="957"/>
      <c r="J51" s="891">
        <f>+J52</f>
        <v>3417911127</v>
      </c>
      <c r="K51" s="891">
        <f>+K52</f>
        <v>0</v>
      </c>
      <c r="L51" s="891">
        <f>+L52</f>
        <v>0</v>
      </c>
      <c r="M51" s="958">
        <f>+M52</f>
        <v>3397383627</v>
      </c>
      <c r="O51" s="880">
        <f t="shared" si="3"/>
        <v>0.23810805540338961</v>
      </c>
      <c r="P51" s="963">
        <f>+M51-10384330698</f>
        <v>-6986947071</v>
      </c>
    </row>
    <row r="52" spans="1:189" s="953" customFormat="1" ht="15.75" customHeight="1" x14ac:dyDescent="0.3">
      <c r="A52" s="954">
        <v>2499600</v>
      </c>
      <c r="B52" s="955"/>
      <c r="C52" s="924" t="s">
        <v>73</v>
      </c>
      <c r="D52" s="956">
        <f>SUM(D53:D58)</f>
        <v>14302195605.43</v>
      </c>
      <c r="E52" s="891">
        <f>SUM(E53:E58)</f>
        <v>33952470</v>
      </c>
      <c r="F52" s="956">
        <f t="shared" si="2"/>
        <v>14268243135.43</v>
      </c>
      <c r="G52" s="956"/>
      <c r="H52" s="956"/>
      <c r="I52" s="957"/>
      <c r="J52" s="956">
        <f>SUM(J53:J58)</f>
        <v>3417911127</v>
      </c>
      <c r="K52" s="891">
        <v>0</v>
      </c>
      <c r="L52" s="891">
        <v>0</v>
      </c>
      <c r="M52" s="964">
        <f>SUM(M53:M58)</f>
        <v>3397383627</v>
      </c>
      <c r="O52" s="880">
        <f t="shared" si="3"/>
        <v>0.23810805540338961</v>
      </c>
    </row>
    <row r="53" spans="1:189" s="747" customFormat="1" ht="32.25" customHeight="1" x14ac:dyDescent="0.3">
      <c r="A53" s="959">
        <v>249906001</v>
      </c>
      <c r="B53" s="960">
        <v>10</v>
      </c>
      <c r="C53" s="925" t="s">
        <v>80</v>
      </c>
      <c r="D53" s="961">
        <v>2607722263</v>
      </c>
      <c r="E53" s="898">
        <v>7080500</v>
      </c>
      <c r="F53" s="899">
        <f t="shared" si="2"/>
        <v>2600641763</v>
      </c>
      <c r="G53" s="961"/>
      <c r="H53" s="961"/>
      <c r="I53" s="962"/>
      <c r="J53" s="965">
        <v>357617500</v>
      </c>
      <c r="K53" s="965"/>
      <c r="L53" s="965"/>
      <c r="M53" s="966">
        <v>337090000</v>
      </c>
      <c r="O53" s="902">
        <f t="shared" si="3"/>
        <v>0.12961800613827948</v>
      </c>
    </row>
    <row r="54" spans="1:189" s="747" customFormat="1" ht="45" customHeight="1" x14ac:dyDescent="0.3">
      <c r="A54" s="959">
        <v>249906001</v>
      </c>
      <c r="B54" s="960">
        <v>13</v>
      </c>
      <c r="C54" s="925" t="s">
        <v>80</v>
      </c>
      <c r="D54" s="961">
        <v>459103190</v>
      </c>
      <c r="E54" s="898">
        <v>0</v>
      </c>
      <c r="F54" s="899">
        <f t="shared" si="2"/>
        <v>459103190</v>
      </c>
      <c r="G54" s="961"/>
      <c r="H54" s="961"/>
      <c r="I54" s="962"/>
      <c r="J54" s="965">
        <v>120448693</v>
      </c>
      <c r="K54" s="965"/>
      <c r="L54" s="965"/>
      <c r="M54" s="966">
        <v>120448693</v>
      </c>
      <c r="O54" s="902">
        <f t="shared" si="3"/>
        <v>0.26235647153747721</v>
      </c>
    </row>
    <row r="55" spans="1:189" s="747" customFormat="1" ht="39" customHeight="1" x14ac:dyDescent="0.3">
      <c r="A55" s="959">
        <v>249906001</v>
      </c>
      <c r="B55" s="960">
        <v>20</v>
      </c>
      <c r="C55" s="925" t="s">
        <v>80</v>
      </c>
      <c r="D55" s="961">
        <v>8783151039</v>
      </c>
      <c r="E55" s="898">
        <v>14955774</v>
      </c>
      <c r="F55" s="899">
        <f t="shared" si="2"/>
        <v>8768195265</v>
      </c>
      <c r="G55" s="961"/>
      <c r="H55" s="961"/>
      <c r="I55" s="962"/>
      <c r="J55" s="965">
        <v>2244139410</v>
      </c>
      <c r="K55" s="965"/>
      <c r="L55" s="965"/>
      <c r="M55" s="966">
        <v>2244139410</v>
      </c>
      <c r="O55" s="902"/>
    </row>
    <row r="56" spans="1:189" s="747" customFormat="1" ht="52.5" customHeight="1" x14ac:dyDescent="0.3">
      <c r="A56" s="959">
        <v>249906002</v>
      </c>
      <c r="B56" s="960">
        <v>21</v>
      </c>
      <c r="C56" s="925" t="s">
        <v>160</v>
      </c>
      <c r="D56" s="961">
        <v>18914800</v>
      </c>
      <c r="E56" s="898">
        <v>2016800</v>
      </c>
      <c r="F56" s="899">
        <f t="shared" si="2"/>
        <v>16898000</v>
      </c>
      <c r="G56" s="961"/>
      <c r="H56" s="961"/>
      <c r="I56" s="962"/>
      <c r="J56" s="899">
        <v>16898000</v>
      </c>
      <c r="K56" s="899"/>
      <c r="L56" s="899"/>
      <c r="M56" s="903">
        <v>16898000</v>
      </c>
      <c r="O56" s="902"/>
    </row>
    <row r="57" spans="1:189" s="747" customFormat="1" ht="63.75" customHeight="1" x14ac:dyDescent="0.3">
      <c r="A57" s="959">
        <v>249906003</v>
      </c>
      <c r="B57" s="960">
        <v>20</v>
      </c>
      <c r="C57" s="925" t="s">
        <v>79</v>
      </c>
      <c r="D57" s="961">
        <v>820725497.42999995</v>
      </c>
      <c r="E57" s="898">
        <v>0</v>
      </c>
      <c r="F57" s="899">
        <f t="shared" si="2"/>
        <v>820725497.42999995</v>
      </c>
      <c r="G57" s="961"/>
      <c r="H57" s="961"/>
      <c r="I57" s="962"/>
      <c r="J57" s="899">
        <v>165592960</v>
      </c>
      <c r="K57" s="899"/>
      <c r="L57" s="899"/>
      <c r="M57" s="903">
        <v>165592960</v>
      </c>
      <c r="O57" s="902"/>
    </row>
    <row r="58" spans="1:189" s="747" customFormat="1" ht="37.950000000000003" customHeight="1" thickBot="1" x14ac:dyDescent="0.35">
      <c r="A58" s="967">
        <v>249906004</v>
      </c>
      <c r="B58" s="968">
        <v>20</v>
      </c>
      <c r="C58" s="928" t="s">
        <v>161</v>
      </c>
      <c r="D58" s="969">
        <v>1612578816</v>
      </c>
      <c r="E58" s="930">
        <f>2453972+7445424</f>
        <v>9899396</v>
      </c>
      <c r="F58" s="931">
        <f t="shared" si="2"/>
        <v>1602679420</v>
      </c>
      <c r="G58" s="969"/>
      <c r="H58" s="969"/>
      <c r="I58" s="970"/>
      <c r="J58" s="971">
        <v>513214564</v>
      </c>
      <c r="K58" s="931"/>
      <c r="L58" s="931"/>
      <c r="M58" s="972">
        <v>513214564</v>
      </c>
      <c r="O58" s="902">
        <f>+M58/F58</f>
        <v>0.32022284531487899</v>
      </c>
    </row>
    <row r="59" spans="1:189" ht="16.2" thickBot="1" x14ac:dyDescent="0.35">
      <c r="A59" s="3804" t="s">
        <v>184</v>
      </c>
      <c r="B59" s="3805"/>
      <c r="C59" s="3805"/>
      <c r="D59" s="973">
        <f>+D12+D25</f>
        <v>413196796341.73999</v>
      </c>
      <c r="E59" s="973">
        <f>+E12+E25</f>
        <v>33952470</v>
      </c>
      <c r="F59" s="973">
        <f t="shared" si="2"/>
        <v>413162843871.73999</v>
      </c>
      <c r="G59" s="974"/>
      <c r="H59" s="974"/>
      <c r="I59" s="975" t="e">
        <f>+I20+#REF!+#REF!+I26+I51+#REF!</f>
        <v>#REF!</v>
      </c>
      <c r="J59" s="976">
        <f>+J12+J25</f>
        <v>4904124461.2800007</v>
      </c>
      <c r="K59" s="973" t="e">
        <f>+K12+K25</f>
        <v>#REF!</v>
      </c>
      <c r="L59" s="973" t="e">
        <f>+L12+L25</f>
        <v>#REF!</v>
      </c>
      <c r="M59" s="976">
        <f>+M12+M25</f>
        <v>4883596961.2800007</v>
      </c>
      <c r="O59" s="902">
        <f>+M59/F59</f>
        <v>1.182002939934269E-2</v>
      </c>
    </row>
    <row r="60" spans="1:189" s="983" customFormat="1" ht="10.5" customHeight="1" x14ac:dyDescent="0.3">
      <c r="A60" s="977"/>
      <c r="B60" s="978"/>
      <c r="C60" s="979"/>
      <c r="D60" s="980"/>
      <c r="E60" s="981"/>
      <c r="F60" s="980"/>
      <c r="G60" s="982"/>
      <c r="H60" s="980"/>
      <c r="I60" s="980" t="s">
        <v>185</v>
      </c>
      <c r="J60" s="980"/>
      <c r="K60" s="980" t="s">
        <v>186</v>
      </c>
      <c r="L60" s="980"/>
      <c r="M60" s="982"/>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c r="AO60" s="748"/>
      <c r="AP60" s="748"/>
      <c r="AQ60" s="748"/>
      <c r="AR60" s="748"/>
      <c r="AS60" s="748"/>
      <c r="AT60" s="748"/>
      <c r="AU60" s="748"/>
      <c r="AV60" s="748"/>
      <c r="AW60" s="748"/>
      <c r="AX60" s="748"/>
      <c r="AY60" s="748"/>
      <c r="AZ60" s="748"/>
      <c r="BA60" s="748"/>
      <c r="BB60" s="748"/>
      <c r="BC60" s="748"/>
      <c r="BD60" s="748"/>
      <c r="BE60" s="748"/>
      <c r="BF60" s="748"/>
      <c r="BG60" s="748"/>
      <c r="BH60" s="748"/>
      <c r="BI60" s="748"/>
      <c r="BJ60" s="748"/>
      <c r="BK60" s="748"/>
      <c r="BL60" s="748"/>
      <c r="BM60" s="748"/>
      <c r="BN60" s="748"/>
      <c r="BO60" s="748"/>
      <c r="BP60" s="748"/>
      <c r="BQ60" s="748"/>
      <c r="BR60" s="748"/>
      <c r="BS60" s="748"/>
      <c r="BT60" s="748"/>
      <c r="BU60" s="748"/>
      <c r="BV60" s="748"/>
      <c r="BW60" s="748"/>
      <c r="BX60" s="748"/>
      <c r="BY60" s="748"/>
      <c r="BZ60" s="748"/>
      <c r="CA60" s="748"/>
      <c r="CB60" s="748"/>
      <c r="CC60" s="748"/>
      <c r="CD60" s="748"/>
      <c r="CE60" s="748"/>
      <c r="CF60" s="748"/>
      <c r="CG60" s="748"/>
      <c r="CH60" s="748"/>
      <c r="CI60" s="748"/>
      <c r="CJ60" s="748"/>
      <c r="CK60" s="748"/>
      <c r="CL60" s="748"/>
      <c r="CM60" s="748"/>
      <c r="CN60" s="748"/>
      <c r="CO60" s="748"/>
      <c r="CP60" s="748"/>
      <c r="CQ60" s="748"/>
      <c r="CR60" s="748"/>
      <c r="CS60" s="748"/>
      <c r="CT60" s="748"/>
      <c r="CU60" s="748"/>
      <c r="CV60" s="748"/>
      <c r="CW60" s="748"/>
      <c r="CX60" s="748"/>
      <c r="CY60" s="748"/>
      <c r="CZ60" s="748"/>
      <c r="DA60" s="748"/>
      <c r="DB60" s="748"/>
      <c r="DC60" s="748"/>
      <c r="DD60" s="748"/>
      <c r="DE60" s="748"/>
      <c r="DF60" s="748"/>
      <c r="DG60" s="748"/>
      <c r="DH60" s="748"/>
      <c r="DI60" s="748"/>
      <c r="DJ60" s="748"/>
      <c r="DK60" s="748"/>
      <c r="DL60" s="748"/>
      <c r="DM60" s="748"/>
      <c r="DN60" s="748"/>
      <c r="DO60" s="748"/>
      <c r="DP60" s="748"/>
      <c r="DQ60" s="748"/>
      <c r="DR60" s="748"/>
      <c r="DS60" s="748"/>
      <c r="DT60" s="748"/>
      <c r="DU60" s="748"/>
      <c r="DV60" s="748"/>
      <c r="DW60" s="748"/>
      <c r="DX60" s="748"/>
      <c r="DY60" s="748"/>
      <c r="DZ60" s="748"/>
      <c r="EA60" s="748"/>
      <c r="EB60" s="748"/>
      <c r="EC60" s="748"/>
      <c r="ED60" s="748"/>
      <c r="EE60" s="748"/>
      <c r="EF60" s="748"/>
      <c r="EG60" s="748"/>
      <c r="EH60" s="748"/>
      <c r="EI60" s="748"/>
      <c r="EJ60" s="748"/>
      <c r="EK60" s="748"/>
      <c r="EL60" s="748"/>
      <c r="EM60" s="748"/>
      <c r="EN60" s="748"/>
      <c r="EO60" s="748"/>
      <c r="EP60" s="748"/>
      <c r="EQ60" s="748"/>
      <c r="ER60" s="748"/>
      <c r="ES60" s="748"/>
      <c r="ET60" s="748"/>
      <c r="EU60" s="748"/>
      <c r="EV60" s="748"/>
      <c r="EW60" s="748"/>
      <c r="EX60" s="748"/>
      <c r="EY60" s="748"/>
      <c r="EZ60" s="748"/>
      <c r="FA60" s="748"/>
      <c r="FB60" s="748"/>
      <c r="FC60" s="748"/>
      <c r="FD60" s="748"/>
      <c r="FE60" s="748"/>
      <c r="FF60" s="748"/>
      <c r="FG60" s="748"/>
      <c r="FH60" s="748"/>
      <c r="FI60" s="748"/>
      <c r="FJ60" s="748"/>
      <c r="FK60" s="748"/>
      <c r="FL60" s="748"/>
      <c r="FM60" s="748"/>
      <c r="FN60" s="748"/>
      <c r="FO60" s="748"/>
      <c r="FP60" s="748"/>
      <c r="FQ60" s="748"/>
      <c r="FR60" s="748"/>
      <c r="FS60" s="748"/>
      <c r="FT60" s="748"/>
      <c r="FU60" s="748"/>
      <c r="FV60" s="748"/>
      <c r="FW60" s="748"/>
      <c r="FX60" s="748"/>
      <c r="FY60" s="748"/>
      <c r="FZ60" s="748"/>
      <c r="GA60" s="748"/>
      <c r="GB60" s="748"/>
      <c r="GC60" s="748"/>
      <c r="GD60" s="748"/>
      <c r="GE60" s="748"/>
      <c r="GF60" s="748"/>
      <c r="GG60" s="748"/>
    </row>
    <row r="61" spans="1:189" s="983" customFormat="1" x14ac:dyDescent="0.3">
      <c r="A61" s="984"/>
      <c r="B61" s="985"/>
      <c r="D61" s="986"/>
      <c r="E61" s="987"/>
      <c r="F61" s="986"/>
      <c r="G61" s="988"/>
      <c r="H61" s="986"/>
      <c r="I61" s="986"/>
      <c r="J61" s="986"/>
      <c r="K61" s="986"/>
      <c r="L61" s="986"/>
      <c r="M61" s="98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c r="AO61" s="748"/>
      <c r="AP61" s="748"/>
      <c r="AQ61" s="748"/>
      <c r="AR61" s="748"/>
      <c r="AS61" s="748"/>
      <c r="AT61" s="748"/>
      <c r="AU61" s="748"/>
      <c r="AV61" s="748"/>
      <c r="AW61" s="748"/>
      <c r="AX61" s="748"/>
      <c r="AY61" s="748"/>
      <c r="AZ61" s="748"/>
      <c r="BA61" s="748"/>
      <c r="BB61" s="748"/>
      <c r="BC61" s="748"/>
      <c r="BD61" s="748"/>
      <c r="BE61" s="748"/>
      <c r="BF61" s="748"/>
      <c r="BG61" s="748"/>
      <c r="BH61" s="748"/>
      <c r="BI61" s="748"/>
      <c r="BJ61" s="748"/>
      <c r="BK61" s="748"/>
      <c r="BL61" s="748"/>
      <c r="BM61" s="748"/>
      <c r="BN61" s="748"/>
      <c r="BO61" s="748"/>
      <c r="BP61" s="748"/>
      <c r="BQ61" s="748"/>
      <c r="BR61" s="748"/>
      <c r="BS61" s="748"/>
      <c r="BT61" s="748"/>
      <c r="BU61" s="748"/>
      <c r="BV61" s="748"/>
      <c r="BW61" s="748"/>
      <c r="BX61" s="748"/>
      <c r="BY61" s="748"/>
      <c r="BZ61" s="748"/>
      <c r="CA61" s="748"/>
      <c r="CB61" s="748"/>
      <c r="CC61" s="748"/>
      <c r="CD61" s="748"/>
      <c r="CE61" s="748"/>
      <c r="CF61" s="748"/>
      <c r="CG61" s="748"/>
      <c r="CH61" s="748"/>
      <c r="CI61" s="748"/>
      <c r="CJ61" s="748"/>
      <c r="CK61" s="748"/>
      <c r="CL61" s="748"/>
      <c r="CM61" s="748"/>
      <c r="CN61" s="748"/>
      <c r="CO61" s="748"/>
      <c r="CP61" s="748"/>
      <c r="CQ61" s="748"/>
      <c r="CR61" s="748"/>
      <c r="CS61" s="748"/>
      <c r="CT61" s="748"/>
      <c r="CU61" s="748"/>
      <c r="CV61" s="748"/>
      <c r="CW61" s="748"/>
      <c r="CX61" s="748"/>
      <c r="CY61" s="748"/>
      <c r="CZ61" s="748"/>
      <c r="DA61" s="748"/>
      <c r="DB61" s="748"/>
      <c r="DC61" s="748"/>
      <c r="DD61" s="748"/>
      <c r="DE61" s="748"/>
      <c r="DF61" s="748"/>
      <c r="DG61" s="748"/>
      <c r="DH61" s="748"/>
      <c r="DI61" s="748"/>
      <c r="DJ61" s="748"/>
      <c r="DK61" s="748"/>
      <c r="DL61" s="748"/>
      <c r="DM61" s="748"/>
      <c r="DN61" s="748"/>
      <c r="DO61" s="748"/>
      <c r="DP61" s="748"/>
      <c r="DQ61" s="748"/>
      <c r="DR61" s="748"/>
      <c r="DS61" s="748"/>
      <c r="DT61" s="748"/>
      <c r="DU61" s="748"/>
      <c r="DV61" s="748"/>
      <c r="DW61" s="748"/>
      <c r="DX61" s="748"/>
      <c r="DY61" s="748"/>
      <c r="DZ61" s="748"/>
      <c r="EA61" s="748"/>
      <c r="EB61" s="748"/>
      <c r="EC61" s="748"/>
      <c r="ED61" s="748"/>
      <c r="EE61" s="748"/>
      <c r="EF61" s="748"/>
      <c r="EG61" s="748"/>
      <c r="EH61" s="748"/>
      <c r="EI61" s="748"/>
      <c r="EJ61" s="748"/>
      <c r="EK61" s="748"/>
      <c r="EL61" s="748"/>
      <c r="EM61" s="748"/>
      <c r="EN61" s="748"/>
      <c r="EO61" s="748"/>
      <c r="EP61" s="748"/>
      <c r="EQ61" s="748"/>
      <c r="ER61" s="748"/>
      <c r="ES61" s="748"/>
      <c r="ET61" s="748"/>
      <c r="EU61" s="748"/>
      <c r="EV61" s="748"/>
      <c r="EW61" s="748"/>
      <c r="EX61" s="748"/>
      <c r="EY61" s="748"/>
      <c r="EZ61" s="748"/>
      <c r="FA61" s="748"/>
      <c r="FB61" s="748"/>
      <c r="FC61" s="748"/>
      <c r="FD61" s="748"/>
      <c r="FE61" s="748"/>
      <c r="FF61" s="748"/>
      <c r="FG61" s="748"/>
      <c r="FH61" s="748"/>
      <c r="FI61" s="748"/>
      <c r="FJ61" s="748"/>
      <c r="FK61" s="748"/>
      <c r="FL61" s="748"/>
      <c r="FM61" s="748"/>
      <c r="FN61" s="748"/>
      <c r="FO61" s="748"/>
      <c r="FP61" s="748"/>
      <c r="FQ61" s="748"/>
      <c r="FR61" s="748"/>
      <c r="FS61" s="748"/>
      <c r="FT61" s="748"/>
      <c r="FU61" s="748"/>
      <c r="FV61" s="748"/>
      <c r="FW61" s="748"/>
      <c r="FX61" s="748"/>
      <c r="FY61" s="748"/>
      <c r="FZ61" s="748"/>
      <c r="GA61" s="748"/>
      <c r="GB61" s="748"/>
      <c r="GC61" s="748"/>
      <c r="GD61" s="748"/>
      <c r="GE61" s="748"/>
      <c r="GF61" s="748"/>
      <c r="GG61" s="748"/>
    </row>
    <row r="62" spans="1:189" s="983" customFormat="1" x14ac:dyDescent="0.3">
      <c r="A62" s="984"/>
      <c r="B62" s="985"/>
      <c r="D62" s="986"/>
      <c r="E62" s="987"/>
      <c r="F62" s="986"/>
      <c r="G62" s="988"/>
      <c r="H62" s="986"/>
      <c r="I62" s="986"/>
      <c r="J62" s="986"/>
      <c r="K62" s="986"/>
      <c r="L62" s="986"/>
      <c r="M62" s="98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c r="AO62" s="748"/>
      <c r="AP62" s="748"/>
      <c r="AQ62" s="748"/>
      <c r="AR62" s="748"/>
      <c r="AS62" s="748"/>
      <c r="AT62" s="748"/>
      <c r="AU62" s="748"/>
      <c r="AV62" s="748"/>
      <c r="AW62" s="748"/>
      <c r="AX62" s="748"/>
      <c r="AY62" s="748"/>
      <c r="AZ62" s="748"/>
      <c r="BA62" s="748"/>
      <c r="BB62" s="748"/>
      <c r="BC62" s="748"/>
      <c r="BD62" s="748"/>
      <c r="BE62" s="748"/>
      <c r="BF62" s="748"/>
      <c r="BG62" s="748"/>
      <c r="BH62" s="748"/>
      <c r="BI62" s="748"/>
      <c r="BJ62" s="748"/>
      <c r="BK62" s="748"/>
      <c r="BL62" s="748"/>
      <c r="BM62" s="748"/>
      <c r="BN62" s="748"/>
      <c r="BO62" s="748"/>
      <c r="BP62" s="748"/>
      <c r="BQ62" s="748"/>
      <c r="BR62" s="748"/>
      <c r="BS62" s="748"/>
      <c r="BT62" s="748"/>
      <c r="BU62" s="748"/>
      <c r="BV62" s="748"/>
      <c r="BW62" s="748"/>
      <c r="BX62" s="748"/>
      <c r="BY62" s="748"/>
      <c r="BZ62" s="748"/>
      <c r="CA62" s="748"/>
      <c r="CB62" s="748"/>
      <c r="CC62" s="748"/>
      <c r="CD62" s="748"/>
      <c r="CE62" s="748"/>
      <c r="CF62" s="748"/>
      <c r="CG62" s="748"/>
      <c r="CH62" s="748"/>
      <c r="CI62" s="748"/>
      <c r="CJ62" s="748"/>
      <c r="CK62" s="748"/>
      <c r="CL62" s="748"/>
      <c r="CM62" s="748"/>
      <c r="CN62" s="748"/>
      <c r="CO62" s="748"/>
      <c r="CP62" s="748"/>
      <c r="CQ62" s="748"/>
      <c r="CR62" s="748"/>
      <c r="CS62" s="748"/>
      <c r="CT62" s="748"/>
      <c r="CU62" s="748"/>
      <c r="CV62" s="748"/>
      <c r="CW62" s="748"/>
      <c r="CX62" s="748"/>
      <c r="CY62" s="748"/>
      <c r="CZ62" s="748"/>
      <c r="DA62" s="748"/>
      <c r="DB62" s="748"/>
      <c r="DC62" s="748"/>
      <c r="DD62" s="748"/>
      <c r="DE62" s="748"/>
      <c r="DF62" s="748"/>
      <c r="DG62" s="748"/>
      <c r="DH62" s="748"/>
      <c r="DI62" s="748"/>
      <c r="DJ62" s="748"/>
      <c r="DK62" s="748"/>
      <c r="DL62" s="748"/>
      <c r="DM62" s="748"/>
      <c r="DN62" s="748"/>
      <c r="DO62" s="748"/>
      <c r="DP62" s="748"/>
      <c r="DQ62" s="748"/>
      <c r="DR62" s="748"/>
      <c r="DS62" s="748"/>
      <c r="DT62" s="748"/>
      <c r="DU62" s="748"/>
      <c r="DV62" s="748"/>
      <c r="DW62" s="748"/>
      <c r="DX62" s="748"/>
      <c r="DY62" s="748"/>
      <c r="DZ62" s="748"/>
      <c r="EA62" s="748"/>
      <c r="EB62" s="748"/>
      <c r="EC62" s="748"/>
      <c r="ED62" s="748"/>
      <c r="EE62" s="748"/>
      <c r="EF62" s="748"/>
      <c r="EG62" s="748"/>
      <c r="EH62" s="748"/>
      <c r="EI62" s="748"/>
      <c r="EJ62" s="748"/>
      <c r="EK62" s="748"/>
      <c r="EL62" s="748"/>
      <c r="EM62" s="748"/>
      <c r="EN62" s="748"/>
      <c r="EO62" s="748"/>
      <c r="EP62" s="748"/>
      <c r="EQ62" s="748"/>
      <c r="ER62" s="748"/>
      <c r="ES62" s="748"/>
      <c r="ET62" s="748"/>
      <c r="EU62" s="748"/>
      <c r="EV62" s="748"/>
      <c r="EW62" s="748"/>
      <c r="EX62" s="748"/>
      <c r="EY62" s="748"/>
      <c r="EZ62" s="748"/>
      <c r="FA62" s="748"/>
      <c r="FB62" s="748"/>
      <c r="FC62" s="748"/>
      <c r="FD62" s="748"/>
      <c r="FE62" s="748"/>
      <c r="FF62" s="748"/>
      <c r="FG62" s="748"/>
      <c r="FH62" s="748"/>
      <c r="FI62" s="748"/>
      <c r="FJ62" s="748"/>
      <c r="FK62" s="748"/>
      <c r="FL62" s="748"/>
      <c r="FM62" s="748"/>
      <c r="FN62" s="748"/>
      <c r="FO62" s="748"/>
      <c r="FP62" s="748"/>
      <c r="FQ62" s="748"/>
      <c r="FR62" s="748"/>
      <c r="FS62" s="748"/>
      <c r="FT62" s="748"/>
      <c r="FU62" s="748"/>
      <c r="FV62" s="748"/>
      <c r="FW62" s="748"/>
      <c r="FX62" s="748"/>
      <c r="FY62" s="748"/>
      <c r="FZ62" s="748"/>
      <c r="GA62" s="748"/>
      <c r="GB62" s="748"/>
      <c r="GC62" s="748"/>
      <c r="GD62" s="748"/>
      <c r="GE62" s="748"/>
      <c r="GF62" s="748"/>
      <c r="GG62" s="748"/>
    </row>
    <row r="63" spans="1:189" s="983" customFormat="1" x14ac:dyDescent="0.3">
      <c r="A63" s="984"/>
      <c r="B63" s="985"/>
      <c r="D63" s="986"/>
      <c r="E63" s="987"/>
      <c r="F63" s="986"/>
      <c r="G63" s="988"/>
      <c r="H63" s="986"/>
      <c r="I63" s="986"/>
      <c r="J63" s="986"/>
      <c r="K63" s="986"/>
      <c r="L63" s="986"/>
      <c r="M63" s="98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c r="AO63" s="748"/>
      <c r="AP63" s="748"/>
      <c r="AQ63" s="748"/>
      <c r="AR63" s="748"/>
      <c r="AS63" s="748"/>
      <c r="AT63" s="748"/>
      <c r="AU63" s="748"/>
      <c r="AV63" s="748"/>
      <c r="AW63" s="748"/>
      <c r="AX63" s="748"/>
      <c r="AY63" s="748"/>
      <c r="AZ63" s="748"/>
      <c r="BA63" s="748"/>
      <c r="BB63" s="748"/>
      <c r="BC63" s="748"/>
      <c r="BD63" s="748"/>
      <c r="BE63" s="748"/>
      <c r="BF63" s="748"/>
      <c r="BG63" s="748"/>
      <c r="BH63" s="748"/>
      <c r="BI63" s="748"/>
      <c r="BJ63" s="748"/>
      <c r="BK63" s="748"/>
      <c r="BL63" s="748"/>
      <c r="BM63" s="748"/>
      <c r="BN63" s="748"/>
      <c r="BO63" s="748"/>
      <c r="BP63" s="748"/>
      <c r="BQ63" s="748"/>
      <c r="BR63" s="748"/>
      <c r="BS63" s="748"/>
      <c r="BT63" s="748"/>
      <c r="BU63" s="748"/>
      <c r="BV63" s="748"/>
      <c r="BW63" s="748"/>
      <c r="BX63" s="748"/>
      <c r="BY63" s="748"/>
      <c r="BZ63" s="748"/>
      <c r="CA63" s="748"/>
      <c r="CB63" s="748"/>
      <c r="CC63" s="748"/>
      <c r="CD63" s="748"/>
      <c r="CE63" s="748"/>
      <c r="CF63" s="748"/>
      <c r="CG63" s="748"/>
      <c r="CH63" s="748"/>
      <c r="CI63" s="748"/>
      <c r="CJ63" s="748"/>
      <c r="CK63" s="748"/>
      <c r="CL63" s="748"/>
      <c r="CM63" s="748"/>
      <c r="CN63" s="748"/>
      <c r="CO63" s="748"/>
      <c r="CP63" s="748"/>
      <c r="CQ63" s="748"/>
      <c r="CR63" s="748"/>
      <c r="CS63" s="748"/>
      <c r="CT63" s="748"/>
      <c r="CU63" s="748"/>
      <c r="CV63" s="748"/>
      <c r="CW63" s="748"/>
      <c r="CX63" s="748"/>
      <c r="CY63" s="748"/>
      <c r="CZ63" s="748"/>
      <c r="DA63" s="748"/>
      <c r="DB63" s="748"/>
      <c r="DC63" s="748"/>
      <c r="DD63" s="748"/>
      <c r="DE63" s="748"/>
      <c r="DF63" s="748"/>
      <c r="DG63" s="748"/>
      <c r="DH63" s="748"/>
      <c r="DI63" s="748"/>
      <c r="DJ63" s="748"/>
      <c r="DK63" s="748"/>
      <c r="DL63" s="748"/>
      <c r="DM63" s="748"/>
      <c r="DN63" s="748"/>
      <c r="DO63" s="748"/>
      <c r="DP63" s="748"/>
      <c r="DQ63" s="748"/>
      <c r="DR63" s="748"/>
      <c r="DS63" s="748"/>
      <c r="DT63" s="748"/>
      <c r="DU63" s="748"/>
      <c r="DV63" s="748"/>
      <c r="DW63" s="748"/>
      <c r="DX63" s="748"/>
      <c r="DY63" s="748"/>
      <c r="DZ63" s="748"/>
      <c r="EA63" s="748"/>
      <c r="EB63" s="748"/>
      <c r="EC63" s="748"/>
      <c r="ED63" s="748"/>
      <c r="EE63" s="748"/>
      <c r="EF63" s="748"/>
      <c r="EG63" s="748"/>
      <c r="EH63" s="748"/>
      <c r="EI63" s="748"/>
      <c r="EJ63" s="748"/>
      <c r="EK63" s="748"/>
      <c r="EL63" s="748"/>
      <c r="EM63" s="748"/>
      <c r="EN63" s="748"/>
      <c r="EO63" s="748"/>
      <c r="EP63" s="748"/>
      <c r="EQ63" s="748"/>
      <c r="ER63" s="748"/>
      <c r="ES63" s="748"/>
      <c r="ET63" s="748"/>
      <c r="EU63" s="748"/>
      <c r="EV63" s="748"/>
      <c r="EW63" s="748"/>
      <c r="EX63" s="748"/>
      <c r="EY63" s="748"/>
      <c r="EZ63" s="748"/>
      <c r="FA63" s="748"/>
      <c r="FB63" s="748"/>
      <c r="FC63" s="748"/>
      <c r="FD63" s="748"/>
      <c r="FE63" s="748"/>
      <c r="FF63" s="748"/>
      <c r="FG63" s="748"/>
      <c r="FH63" s="748"/>
      <c r="FI63" s="748"/>
      <c r="FJ63" s="748"/>
      <c r="FK63" s="748"/>
      <c r="FL63" s="748"/>
      <c r="FM63" s="748"/>
      <c r="FN63" s="748"/>
      <c r="FO63" s="748"/>
      <c r="FP63" s="748"/>
      <c r="FQ63" s="748"/>
      <c r="FR63" s="748"/>
      <c r="FS63" s="748"/>
      <c r="FT63" s="748"/>
      <c r="FU63" s="748"/>
      <c r="FV63" s="748"/>
      <c r="FW63" s="748"/>
      <c r="FX63" s="748"/>
      <c r="FY63" s="748"/>
      <c r="FZ63" s="748"/>
      <c r="GA63" s="748"/>
      <c r="GB63" s="748"/>
      <c r="GC63" s="748"/>
      <c r="GD63" s="748"/>
      <c r="GE63" s="748"/>
      <c r="GF63" s="748"/>
      <c r="GG63" s="748"/>
    </row>
    <row r="64" spans="1:189" s="983" customFormat="1" x14ac:dyDescent="0.3">
      <c r="A64" s="989" t="s">
        <v>83</v>
      </c>
      <c r="B64" s="990"/>
      <c r="C64" s="991"/>
      <c r="D64" s="991"/>
      <c r="E64" s="992"/>
      <c r="F64" s="992" t="s">
        <v>84</v>
      </c>
      <c r="G64" s="992"/>
      <c r="H64" s="993"/>
      <c r="I64" s="994"/>
      <c r="J64" s="995"/>
      <c r="K64" s="996"/>
      <c r="L64" s="995"/>
      <c r="M64" s="997"/>
      <c r="N64" s="99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8"/>
      <c r="AT64" s="748"/>
      <c r="AU64" s="748"/>
      <c r="AV64" s="748"/>
      <c r="AW64" s="748"/>
      <c r="AX64" s="748"/>
      <c r="AY64" s="748"/>
      <c r="AZ64" s="748"/>
      <c r="BA64" s="748"/>
      <c r="BB64" s="748"/>
      <c r="BC64" s="748"/>
      <c r="BD64" s="748"/>
      <c r="BE64" s="748"/>
      <c r="BF64" s="748"/>
      <c r="BG64" s="748"/>
      <c r="BH64" s="748"/>
      <c r="BI64" s="748"/>
      <c r="BJ64" s="748"/>
      <c r="BK64" s="748"/>
      <c r="BL64" s="748"/>
      <c r="BM64" s="748"/>
      <c r="BN64" s="748"/>
      <c r="BO64" s="748"/>
      <c r="BP64" s="748"/>
      <c r="BQ64" s="748"/>
      <c r="BR64" s="748"/>
      <c r="BS64" s="748"/>
      <c r="BT64" s="748"/>
      <c r="BU64" s="748"/>
      <c r="BV64" s="748"/>
      <c r="BW64" s="748"/>
      <c r="BX64" s="748"/>
      <c r="BY64" s="748"/>
      <c r="BZ64" s="748"/>
      <c r="CA64" s="748"/>
      <c r="CB64" s="748"/>
      <c r="CC64" s="748"/>
      <c r="CD64" s="748"/>
      <c r="CE64" s="748"/>
      <c r="CF64" s="748"/>
      <c r="CG64" s="748"/>
      <c r="CH64" s="748"/>
      <c r="CI64" s="748"/>
      <c r="CJ64" s="748"/>
      <c r="CK64" s="748"/>
      <c r="CL64" s="748"/>
      <c r="CM64" s="748"/>
      <c r="CN64" s="748"/>
      <c r="CO64" s="748"/>
      <c r="CP64" s="748"/>
      <c r="CQ64" s="748"/>
      <c r="CR64" s="748"/>
      <c r="CS64" s="748"/>
      <c r="CT64" s="748"/>
      <c r="CU64" s="748"/>
      <c r="CV64" s="748"/>
      <c r="CW64" s="748"/>
      <c r="CX64" s="748"/>
      <c r="CY64" s="748"/>
      <c r="CZ64" s="748"/>
      <c r="DA64" s="748"/>
      <c r="DB64" s="748"/>
      <c r="DC64" s="748"/>
      <c r="DD64" s="748"/>
      <c r="DE64" s="748"/>
      <c r="DF64" s="748"/>
      <c r="DG64" s="748"/>
      <c r="DH64" s="748"/>
      <c r="DI64" s="748"/>
      <c r="DJ64" s="748"/>
      <c r="DK64" s="748"/>
      <c r="DL64" s="748"/>
      <c r="DM64" s="748"/>
      <c r="DN64" s="748"/>
      <c r="DO64" s="748"/>
      <c r="DP64" s="748"/>
      <c r="DQ64" s="748"/>
      <c r="DR64" s="748"/>
      <c r="DS64" s="748"/>
      <c r="DT64" s="748"/>
      <c r="DU64" s="748"/>
      <c r="DV64" s="748"/>
      <c r="DW64" s="748"/>
      <c r="DX64" s="748"/>
      <c r="DY64" s="748"/>
      <c r="DZ64" s="748"/>
      <c r="EA64" s="748"/>
      <c r="EB64" s="748"/>
      <c r="EC64" s="748"/>
      <c r="ED64" s="748"/>
      <c r="EE64" s="748"/>
      <c r="EF64" s="748"/>
      <c r="EG64" s="748"/>
      <c r="EH64" s="748"/>
      <c r="EI64" s="748"/>
      <c r="EJ64" s="748"/>
      <c r="EK64" s="748"/>
      <c r="EL64" s="748"/>
      <c r="EM64" s="748"/>
      <c r="EN64" s="748"/>
      <c r="EO64" s="748"/>
      <c r="EP64" s="748"/>
      <c r="EQ64" s="748"/>
      <c r="ER64" s="748"/>
      <c r="ES64" s="748"/>
      <c r="ET64" s="748"/>
      <c r="EU64" s="748"/>
      <c r="EV64" s="748"/>
      <c r="EW64" s="748"/>
      <c r="EX64" s="748"/>
      <c r="EY64" s="748"/>
      <c r="EZ64" s="748"/>
      <c r="FA64" s="748"/>
      <c r="FB64" s="748"/>
      <c r="FC64" s="748"/>
      <c r="FD64" s="748"/>
      <c r="FE64" s="748"/>
      <c r="FF64" s="748"/>
      <c r="FG64" s="748"/>
      <c r="FH64" s="748"/>
      <c r="FI64" s="748"/>
      <c r="FJ64" s="748"/>
      <c r="FK64" s="748"/>
      <c r="FL64" s="748"/>
      <c r="FM64" s="748"/>
      <c r="FN64" s="748"/>
      <c r="FO64" s="748"/>
      <c r="FP64" s="748"/>
      <c r="FQ64" s="748"/>
      <c r="FR64" s="748"/>
      <c r="FS64" s="748"/>
      <c r="FT64" s="748"/>
      <c r="FU64" s="748"/>
      <c r="FV64" s="748"/>
      <c r="FW64" s="748"/>
      <c r="FX64" s="748"/>
      <c r="FY64" s="748"/>
      <c r="FZ64" s="748"/>
      <c r="GA64" s="748"/>
      <c r="GB64" s="748"/>
      <c r="GC64" s="748"/>
      <c r="GD64" s="748"/>
      <c r="GE64" s="748"/>
      <c r="GF64" s="748"/>
      <c r="GG64" s="748"/>
    </row>
    <row r="65" spans="1:189" s="983" customFormat="1" x14ac:dyDescent="0.3">
      <c r="A65" s="999" t="s">
        <v>193</v>
      </c>
      <c r="B65" s="990"/>
      <c r="C65" s="991"/>
      <c r="D65" s="991"/>
      <c r="E65" s="1000"/>
      <c r="F65" s="1000" t="s">
        <v>85</v>
      </c>
      <c r="G65" s="1000"/>
      <c r="H65" s="1001"/>
      <c r="I65" s="994"/>
      <c r="J65" s="995"/>
      <c r="K65" s="1002"/>
      <c r="L65" s="995"/>
      <c r="M65" s="997"/>
      <c r="N65" s="99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c r="AO65" s="748"/>
      <c r="AP65" s="748"/>
      <c r="AQ65" s="748"/>
      <c r="AR65" s="748"/>
      <c r="AS65" s="748"/>
      <c r="AT65" s="748"/>
      <c r="AU65" s="748"/>
      <c r="AV65" s="748"/>
      <c r="AW65" s="748"/>
      <c r="AX65" s="748"/>
      <c r="AY65" s="748"/>
      <c r="AZ65" s="748"/>
      <c r="BA65" s="748"/>
      <c r="BB65" s="748"/>
      <c r="BC65" s="748"/>
      <c r="BD65" s="748"/>
      <c r="BE65" s="748"/>
      <c r="BF65" s="748"/>
      <c r="BG65" s="748"/>
      <c r="BH65" s="748"/>
      <c r="BI65" s="748"/>
      <c r="BJ65" s="748"/>
      <c r="BK65" s="748"/>
      <c r="BL65" s="748"/>
      <c r="BM65" s="748"/>
      <c r="BN65" s="748"/>
      <c r="BO65" s="748"/>
      <c r="BP65" s="748"/>
      <c r="BQ65" s="748"/>
      <c r="BR65" s="748"/>
      <c r="BS65" s="748"/>
      <c r="BT65" s="748"/>
      <c r="BU65" s="748"/>
      <c r="BV65" s="748"/>
      <c r="BW65" s="748"/>
      <c r="BX65" s="748"/>
      <c r="BY65" s="748"/>
      <c r="BZ65" s="748"/>
      <c r="CA65" s="748"/>
      <c r="CB65" s="748"/>
      <c r="CC65" s="748"/>
      <c r="CD65" s="748"/>
      <c r="CE65" s="748"/>
      <c r="CF65" s="748"/>
      <c r="CG65" s="748"/>
      <c r="CH65" s="748"/>
      <c r="CI65" s="748"/>
      <c r="CJ65" s="748"/>
      <c r="CK65" s="748"/>
      <c r="CL65" s="748"/>
      <c r="CM65" s="748"/>
      <c r="CN65" s="748"/>
      <c r="CO65" s="748"/>
      <c r="CP65" s="748"/>
      <c r="CQ65" s="748"/>
      <c r="CR65" s="748"/>
      <c r="CS65" s="748"/>
      <c r="CT65" s="748"/>
      <c r="CU65" s="748"/>
      <c r="CV65" s="748"/>
      <c r="CW65" s="748"/>
      <c r="CX65" s="748"/>
      <c r="CY65" s="748"/>
      <c r="CZ65" s="748"/>
      <c r="DA65" s="748"/>
      <c r="DB65" s="748"/>
      <c r="DC65" s="748"/>
      <c r="DD65" s="748"/>
      <c r="DE65" s="748"/>
      <c r="DF65" s="748"/>
      <c r="DG65" s="748"/>
      <c r="DH65" s="748"/>
      <c r="DI65" s="748"/>
      <c r="DJ65" s="748"/>
      <c r="DK65" s="748"/>
      <c r="DL65" s="748"/>
      <c r="DM65" s="748"/>
      <c r="DN65" s="748"/>
      <c r="DO65" s="748"/>
      <c r="DP65" s="748"/>
      <c r="DQ65" s="748"/>
      <c r="DR65" s="748"/>
      <c r="DS65" s="748"/>
      <c r="DT65" s="748"/>
      <c r="DU65" s="748"/>
      <c r="DV65" s="748"/>
      <c r="DW65" s="748"/>
      <c r="DX65" s="748"/>
      <c r="DY65" s="748"/>
      <c r="DZ65" s="748"/>
      <c r="EA65" s="748"/>
      <c r="EB65" s="748"/>
      <c r="EC65" s="748"/>
      <c r="ED65" s="748"/>
      <c r="EE65" s="748"/>
      <c r="EF65" s="748"/>
      <c r="EG65" s="748"/>
      <c r="EH65" s="748"/>
      <c r="EI65" s="748"/>
      <c r="EJ65" s="748"/>
      <c r="EK65" s="748"/>
      <c r="EL65" s="748"/>
      <c r="EM65" s="748"/>
      <c r="EN65" s="748"/>
      <c r="EO65" s="748"/>
      <c r="EP65" s="748"/>
      <c r="EQ65" s="748"/>
      <c r="ER65" s="748"/>
      <c r="ES65" s="748"/>
      <c r="ET65" s="748"/>
      <c r="EU65" s="748"/>
      <c r="EV65" s="748"/>
      <c r="EW65" s="748"/>
      <c r="EX65" s="748"/>
      <c r="EY65" s="748"/>
      <c r="EZ65" s="748"/>
      <c r="FA65" s="748"/>
      <c r="FB65" s="748"/>
      <c r="FC65" s="748"/>
      <c r="FD65" s="748"/>
      <c r="FE65" s="748"/>
      <c r="FF65" s="748"/>
      <c r="FG65" s="748"/>
      <c r="FH65" s="748"/>
      <c r="FI65" s="748"/>
      <c r="FJ65" s="748"/>
      <c r="FK65" s="748"/>
      <c r="FL65" s="748"/>
      <c r="FM65" s="748"/>
      <c r="FN65" s="748"/>
      <c r="FO65" s="748"/>
      <c r="FP65" s="748"/>
      <c r="FQ65" s="748"/>
      <c r="FR65" s="748"/>
      <c r="FS65" s="748"/>
      <c r="FT65" s="748"/>
      <c r="FU65" s="748"/>
      <c r="FV65" s="748"/>
      <c r="FW65" s="748"/>
      <c r="FX65" s="748"/>
      <c r="FY65" s="748"/>
      <c r="FZ65" s="748"/>
      <c r="GA65" s="748"/>
      <c r="GB65" s="748"/>
      <c r="GC65" s="748"/>
      <c r="GD65" s="748"/>
      <c r="GE65" s="748"/>
      <c r="GF65" s="748"/>
      <c r="GG65" s="748"/>
    </row>
    <row r="66" spans="1:189" s="983" customFormat="1" x14ac:dyDescent="0.3">
      <c r="A66" s="999" t="s">
        <v>194</v>
      </c>
      <c r="B66" s="990"/>
      <c r="C66" s="991"/>
      <c r="D66" s="991"/>
      <c r="E66" s="1003"/>
      <c r="F66" s="1003" t="s">
        <v>86</v>
      </c>
      <c r="G66" s="992"/>
      <c r="H66" s="993"/>
      <c r="I66" s="994"/>
      <c r="J66" s="995"/>
      <c r="K66" s="996"/>
      <c r="L66" s="995"/>
      <c r="M66" s="997"/>
      <c r="N66" s="99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748"/>
      <c r="AT66" s="748"/>
      <c r="AU66" s="748"/>
      <c r="AV66" s="748"/>
      <c r="AW66" s="748"/>
      <c r="AX66" s="748"/>
      <c r="AY66" s="748"/>
      <c r="AZ66" s="748"/>
      <c r="BA66" s="748"/>
      <c r="BB66" s="748"/>
      <c r="BC66" s="748"/>
      <c r="BD66" s="748"/>
      <c r="BE66" s="748"/>
      <c r="BF66" s="748"/>
      <c r="BG66" s="748"/>
      <c r="BH66" s="748"/>
      <c r="BI66" s="748"/>
      <c r="BJ66" s="748"/>
      <c r="BK66" s="748"/>
      <c r="BL66" s="748"/>
      <c r="BM66" s="748"/>
      <c r="BN66" s="748"/>
      <c r="BO66" s="748"/>
      <c r="BP66" s="748"/>
      <c r="BQ66" s="748"/>
      <c r="BR66" s="748"/>
      <c r="BS66" s="748"/>
      <c r="BT66" s="748"/>
      <c r="BU66" s="748"/>
      <c r="BV66" s="748"/>
      <c r="BW66" s="748"/>
      <c r="BX66" s="748"/>
      <c r="BY66" s="748"/>
      <c r="BZ66" s="748"/>
      <c r="CA66" s="748"/>
      <c r="CB66" s="748"/>
      <c r="CC66" s="748"/>
      <c r="CD66" s="748"/>
      <c r="CE66" s="748"/>
      <c r="CF66" s="748"/>
      <c r="CG66" s="748"/>
      <c r="CH66" s="748"/>
      <c r="CI66" s="748"/>
      <c r="CJ66" s="748"/>
      <c r="CK66" s="748"/>
      <c r="CL66" s="748"/>
      <c r="CM66" s="748"/>
      <c r="CN66" s="748"/>
      <c r="CO66" s="748"/>
      <c r="CP66" s="748"/>
      <c r="CQ66" s="748"/>
      <c r="CR66" s="748"/>
      <c r="CS66" s="748"/>
      <c r="CT66" s="748"/>
      <c r="CU66" s="748"/>
      <c r="CV66" s="748"/>
      <c r="CW66" s="748"/>
      <c r="CX66" s="748"/>
      <c r="CY66" s="748"/>
      <c r="CZ66" s="748"/>
      <c r="DA66" s="748"/>
      <c r="DB66" s="748"/>
      <c r="DC66" s="748"/>
      <c r="DD66" s="748"/>
      <c r="DE66" s="748"/>
      <c r="DF66" s="748"/>
      <c r="DG66" s="748"/>
      <c r="DH66" s="748"/>
      <c r="DI66" s="748"/>
      <c r="DJ66" s="748"/>
      <c r="DK66" s="748"/>
      <c r="DL66" s="748"/>
      <c r="DM66" s="748"/>
      <c r="DN66" s="748"/>
      <c r="DO66" s="748"/>
      <c r="DP66" s="748"/>
      <c r="DQ66" s="748"/>
      <c r="DR66" s="748"/>
      <c r="DS66" s="748"/>
      <c r="DT66" s="748"/>
      <c r="DU66" s="748"/>
      <c r="DV66" s="748"/>
      <c r="DW66" s="748"/>
      <c r="DX66" s="748"/>
      <c r="DY66" s="748"/>
      <c r="DZ66" s="748"/>
      <c r="EA66" s="748"/>
      <c r="EB66" s="748"/>
      <c r="EC66" s="748"/>
      <c r="ED66" s="748"/>
      <c r="EE66" s="748"/>
      <c r="EF66" s="748"/>
      <c r="EG66" s="748"/>
      <c r="EH66" s="748"/>
      <c r="EI66" s="748"/>
      <c r="EJ66" s="748"/>
      <c r="EK66" s="748"/>
      <c r="EL66" s="748"/>
      <c r="EM66" s="748"/>
      <c r="EN66" s="748"/>
      <c r="EO66" s="748"/>
      <c r="EP66" s="748"/>
      <c r="EQ66" s="748"/>
      <c r="ER66" s="748"/>
      <c r="ES66" s="748"/>
      <c r="ET66" s="748"/>
      <c r="EU66" s="748"/>
      <c r="EV66" s="748"/>
      <c r="EW66" s="748"/>
      <c r="EX66" s="748"/>
      <c r="EY66" s="748"/>
      <c r="EZ66" s="748"/>
      <c r="FA66" s="748"/>
      <c r="FB66" s="748"/>
      <c r="FC66" s="748"/>
      <c r="FD66" s="748"/>
      <c r="FE66" s="748"/>
      <c r="FF66" s="748"/>
      <c r="FG66" s="748"/>
      <c r="FH66" s="748"/>
      <c r="FI66" s="748"/>
      <c r="FJ66" s="748"/>
      <c r="FK66" s="748"/>
      <c r="FL66" s="748"/>
      <c r="FM66" s="748"/>
      <c r="FN66" s="748"/>
      <c r="FO66" s="748"/>
      <c r="FP66" s="748"/>
      <c r="FQ66" s="748"/>
      <c r="FR66" s="748"/>
      <c r="FS66" s="748"/>
      <c r="FT66" s="748"/>
      <c r="FU66" s="748"/>
      <c r="FV66" s="748"/>
      <c r="FW66" s="748"/>
      <c r="FX66" s="748"/>
      <c r="FY66" s="748"/>
      <c r="FZ66" s="748"/>
      <c r="GA66" s="748"/>
      <c r="GB66" s="748"/>
      <c r="GC66" s="748"/>
      <c r="GD66" s="748"/>
      <c r="GE66" s="748"/>
      <c r="GF66" s="748"/>
      <c r="GG66" s="748"/>
    </row>
    <row r="67" spans="1:189" s="983" customFormat="1" x14ac:dyDescent="0.3">
      <c r="A67" s="999"/>
      <c r="B67" s="990"/>
      <c r="C67" s="991"/>
      <c r="D67" s="991"/>
      <c r="E67" s="1000"/>
      <c r="F67" s="1000"/>
      <c r="G67" s="1000"/>
      <c r="H67" s="1001"/>
      <c r="I67" s="995"/>
      <c r="J67" s="995"/>
      <c r="K67" s="995"/>
      <c r="L67" s="995"/>
      <c r="M67" s="997"/>
      <c r="N67" s="99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c r="AO67" s="748"/>
      <c r="AP67" s="748"/>
      <c r="AQ67" s="748"/>
      <c r="AR67" s="748"/>
      <c r="AS67" s="748"/>
      <c r="AT67" s="748"/>
      <c r="AU67" s="748"/>
      <c r="AV67" s="748"/>
      <c r="AW67" s="748"/>
      <c r="AX67" s="748"/>
      <c r="AY67" s="748"/>
      <c r="AZ67" s="748"/>
      <c r="BA67" s="748"/>
      <c r="BB67" s="748"/>
      <c r="BC67" s="748"/>
      <c r="BD67" s="748"/>
      <c r="BE67" s="748"/>
      <c r="BF67" s="748"/>
      <c r="BG67" s="748"/>
      <c r="BH67" s="748"/>
      <c r="BI67" s="748"/>
      <c r="BJ67" s="748"/>
      <c r="BK67" s="748"/>
      <c r="BL67" s="748"/>
      <c r="BM67" s="748"/>
      <c r="BN67" s="748"/>
      <c r="BO67" s="748"/>
      <c r="BP67" s="748"/>
      <c r="BQ67" s="748"/>
      <c r="BR67" s="748"/>
      <c r="BS67" s="748"/>
      <c r="BT67" s="748"/>
      <c r="BU67" s="748"/>
      <c r="BV67" s="748"/>
      <c r="BW67" s="748"/>
      <c r="BX67" s="748"/>
      <c r="BY67" s="748"/>
      <c r="BZ67" s="748"/>
      <c r="CA67" s="748"/>
      <c r="CB67" s="748"/>
      <c r="CC67" s="748"/>
      <c r="CD67" s="748"/>
      <c r="CE67" s="748"/>
      <c r="CF67" s="748"/>
      <c r="CG67" s="748"/>
      <c r="CH67" s="748"/>
      <c r="CI67" s="748"/>
      <c r="CJ67" s="748"/>
      <c r="CK67" s="748"/>
      <c r="CL67" s="748"/>
      <c r="CM67" s="748"/>
      <c r="CN67" s="748"/>
      <c r="CO67" s="748"/>
      <c r="CP67" s="748"/>
      <c r="CQ67" s="748"/>
      <c r="CR67" s="748"/>
      <c r="CS67" s="748"/>
      <c r="CT67" s="748"/>
      <c r="CU67" s="748"/>
      <c r="CV67" s="748"/>
      <c r="CW67" s="748"/>
      <c r="CX67" s="748"/>
      <c r="CY67" s="748"/>
      <c r="CZ67" s="748"/>
      <c r="DA67" s="748"/>
      <c r="DB67" s="748"/>
      <c r="DC67" s="748"/>
      <c r="DD67" s="748"/>
      <c r="DE67" s="748"/>
      <c r="DF67" s="748"/>
      <c r="DG67" s="748"/>
      <c r="DH67" s="748"/>
      <c r="DI67" s="748"/>
      <c r="DJ67" s="748"/>
      <c r="DK67" s="748"/>
      <c r="DL67" s="748"/>
      <c r="DM67" s="748"/>
      <c r="DN67" s="748"/>
      <c r="DO67" s="748"/>
      <c r="DP67" s="748"/>
      <c r="DQ67" s="748"/>
      <c r="DR67" s="748"/>
      <c r="DS67" s="748"/>
      <c r="DT67" s="748"/>
      <c r="DU67" s="748"/>
      <c r="DV67" s="748"/>
      <c r="DW67" s="748"/>
      <c r="DX67" s="748"/>
      <c r="DY67" s="748"/>
      <c r="DZ67" s="748"/>
      <c r="EA67" s="748"/>
      <c r="EB67" s="748"/>
      <c r="EC67" s="748"/>
      <c r="ED67" s="748"/>
      <c r="EE67" s="748"/>
      <c r="EF67" s="748"/>
      <c r="EG67" s="748"/>
      <c r="EH67" s="748"/>
      <c r="EI67" s="748"/>
      <c r="EJ67" s="748"/>
      <c r="EK67" s="748"/>
      <c r="EL67" s="748"/>
      <c r="EM67" s="748"/>
      <c r="EN67" s="748"/>
      <c r="EO67" s="748"/>
      <c r="EP67" s="748"/>
      <c r="EQ67" s="748"/>
      <c r="ER67" s="748"/>
      <c r="ES67" s="748"/>
      <c r="ET67" s="748"/>
      <c r="EU67" s="748"/>
      <c r="EV67" s="748"/>
      <c r="EW67" s="748"/>
      <c r="EX67" s="748"/>
      <c r="EY67" s="748"/>
      <c r="EZ67" s="748"/>
      <c r="FA67" s="748"/>
      <c r="FB67" s="748"/>
      <c r="FC67" s="748"/>
      <c r="FD67" s="748"/>
      <c r="FE67" s="748"/>
      <c r="FF67" s="748"/>
      <c r="FG67" s="748"/>
      <c r="FH67" s="748"/>
      <c r="FI67" s="748"/>
      <c r="FJ67" s="748"/>
      <c r="FK67" s="748"/>
      <c r="FL67" s="748"/>
      <c r="FM67" s="748"/>
      <c r="FN67" s="748"/>
      <c r="FO67" s="748"/>
      <c r="FP67" s="748"/>
      <c r="FQ67" s="748"/>
      <c r="FR67" s="748"/>
      <c r="FS67" s="748"/>
      <c r="FT67" s="748"/>
      <c r="FU67" s="748"/>
      <c r="FV67" s="748"/>
      <c r="FW67" s="748"/>
      <c r="FX67" s="748"/>
      <c r="FY67" s="748"/>
      <c r="FZ67" s="748"/>
      <c r="GA67" s="748"/>
      <c r="GB67" s="748"/>
      <c r="GC67" s="748"/>
      <c r="GD67" s="748"/>
      <c r="GE67" s="748"/>
      <c r="GF67" s="748"/>
      <c r="GG67" s="748"/>
    </row>
    <row r="68" spans="1:189" s="983" customFormat="1" x14ac:dyDescent="0.3">
      <c r="A68" s="989"/>
      <c r="B68" s="990"/>
      <c r="C68" s="991"/>
      <c r="D68" s="1003"/>
      <c r="E68" s="1004"/>
      <c r="F68" s="1003"/>
      <c r="G68" s="993"/>
      <c r="H68" s="995"/>
      <c r="I68" s="995"/>
      <c r="J68" s="995"/>
      <c r="K68" s="995"/>
      <c r="L68" s="995"/>
      <c r="M68" s="997"/>
      <c r="N68" s="998"/>
      <c r="O68" s="748"/>
      <c r="P68" s="748"/>
      <c r="Q68" s="748"/>
      <c r="R68" s="748"/>
      <c r="S68" s="748"/>
      <c r="T68" s="748"/>
      <c r="U68" s="748"/>
      <c r="V68" s="748"/>
      <c r="W68" s="748"/>
      <c r="X68" s="748"/>
      <c r="Y68" s="748"/>
      <c r="Z68" s="748"/>
      <c r="AA68" s="748"/>
      <c r="AB68" s="748"/>
      <c r="AC68" s="748"/>
      <c r="AD68" s="748"/>
      <c r="AE68" s="748"/>
      <c r="AF68" s="748"/>
      <c r="AG68" s="748"/>
      <c r="AH68" s="748"/>
      <c r="AI68" s="748"/>
      <c r="AJ68" s="748"/>
      <c r="AK68" s="748"/>
      <c r="AL68" s="748"/>
      <c r="AM68" s="748"/>
      <c r="AN68" s="748"/>
      <c r="AO68" s="748"/>
      <c r="AP68" s="748"/>
      <c r="AQ68" s="748"/>
      <c r="AR68" s="748"/>
      <c r="AS68" s="748"/>
      <c r="AT68" s="748"/>
      <c r="AU68" s="748"/>
      <c r="AV68" s="748"/>
      <c r="AW68" s="748"/>
      <c r="AX68" s="748"/>
      <c r="AY68" s="748"/>
      <c r="AZ68" s="748"/>
      <c r="BA68" s="748"/>
      <c r="BB68" s="748"/>
      <c r="BC68" s="748"/>
      <c r="BD68" s="748"/>
      <c r="BE68" s="748"/>
      <c r="BF68" s="748"/>
      <c r="BG68" s="748"/>
      <c r="BH68" s="748"/>
      <c r="BI68" s="748"/>
      <c r="BJ68" s="748"/>
      <c r="BK68" s="748"/>
      <c r="BL68" s="748"/>
      <c r="BM68" s="748"/>
      <c r="BN68" s="748"/>
      <c r="BO68" s="748"/>
      <c r="BP68" s="748"/>
      <c r="BQ68" s="748"/>
      <c r="BR68" s="748"/>
      <c r="BS68" s="748"/>
      <c r="BT68" s="748"/>
      <c r="BU68" s="748"/>
      <c r="BV68" s="748"/>
      <c r="BW68" s="748"/>
      <c r="BX68" s="748"/>
      <c r="BY68" s="748"/>
      <c r="BZ68" s="748"/>
      <c r="CA68" s="748"/>
      <c r="CB68" s="748"/>
      <c r="CC68" s="748"/>
      <c r="CD68" s="748"/>
      <c r="CE68" s="748"/>
      <c r="CF68" s="748"/>
      <c r="CG68" s="748"/>
      <c r="CH68" s="748"/>
      <c r="CI68" s="748"/>
      <c r="CJ68" s="748"/>
      <c r="CK68" s="748"/>
      <c r="CL68" s="748"/>
      <c r="CM68" s="748"/>
      <c r="CN68" s="748"/>
      <c r="CO68" s="748"/>
      <c r="CP68" s="748"/>
      <c r="CQ68" s="748"/>
      <c r="CR68" s="748"/>
      <c r="CS68" s="748"/>
      <c r="CT68" s="748"/>
      <c r="CU68" s="748"/>
      <c r="CV68" s="748"/>
      <c r="CW68" s="748"/>
      <c r="CX68" s="748"/>
      <c r="CY68" s="748"/>
      <c r="CZ68" s="748"/>
      <c r="DA68" s="748"/>
      <c r="DB68" s="748"/>
      <c r="DC68" s="748"/>
      <c r="DD68" s="748"/>
      <c r="DE68" s="748"/>
      <c r="DF68" s="748"/>
      <c r="DG68" s="748"/>
      <c r="DH68" s="748"/>
      <c r="DI68" s="748"/>
      <c r="DJ68" s="748"/>
      <c r="DK68" s="748"/>
      <c r="DL68" s="748"/>
      <c r="DM68" s="748"/>
      <c r="DN68" s="748"/>
      <c r="DO68" s="748"/>
      <c r="DP68" s="748"/>
      <c r="DQ68" s="748"/>
      <c r="DR68" s="748"/>
      <c r="DS68" s="748"/>
      <c r="DT68" s="748"/>
      <c r="DU68" s="748"/>
      <c r="DV68" s="748"/>
      <c r="DW68" s="748"/>
      <c r="DX68" s="748"/>
      <c r="DY68" s="748"/>
      <c r="DZ68" s="748"/>
      <c r="EA68" s="748"/>
      <c r="EB68" s="748"/>
      <c r="EC68" s="748"/>
      <c r="ED68" s="748"/>
      <c r="EE68" s="748"/>
      <c r="EF68" s="748"/>
      <c r="EG68" s="748"/>
      <c r="EH68" s="748"/>
      <c r="EI68" s="748"/>
      <c r="EJ68" s="748"/>
      <c r="EK68" s="748"/>
      <c r="EL68" s="748"/>
      <c r="EM68" s="748"/>
      <c r="EN68" s="748"/>
      <c r="EO68" s="748"/>
      <c r="EP68" s="748"/>
      <c r="EQ68" s="748"/>
      <c r="ER68" s="748"/>
      <c r="ES68" s="748"/>
      <c r="ET68" s="748"/>
      <c r="EU68" s="748"/>
      <c r="EV68" s="748"/>
      <c r="EW68" s="748"/>
      <c r="EX68" s="748"/>
      <c r="EY68" s="748"/>
      <c r="EZ68" s="748"/>
      <c r="FA68" s="748"/>
      <c r="FB68" s="748"/>
      <c r="FC68" s="748"/>
      <c r="FD68" s="748"/>
      <c r="FE68" s="748"/>
      <c r="FF68" s="748"/>
      <c r="FG68" s="748"/>
      <c r="FH68" s="748"/>
      <c r="FI68" s="748"/>
      <c r="FJ68" s="748"/>
      <c r="FK68" s="748"/>
      <c r="FL68" s="748"/>
      <c r="FM68" s="748"/>
      <c r="FN68" s="748"/>
      <c r="FO68" s="748"/>
      <c r="FP68" s="748"/>
      <c r="FQ68" s="748"/>
      <c r="FR68" s="748"/>
      <c r="FS68" s="748"/>
      <c r="FT68" s="748"/>
      <c r="FU68" s="748"/>
      <c r="FV68" s="748"/>
      <c r="FW68" s="748"/>
      <c r="FX68" s="748"/>
      <c r="FY68" s="748"/>
      <c r="FZ68" s="748"/>
      <c r="GA68" s="748"/>
      <c r="GB68" s="748"/>
      <c r="GC68" s="748"/>
      <c r="GD68" s="748"/>
      <c r="GE68" s="748"/>
      <c r="GF68" s="748"/>
      <c r="GG68" s="748"/>
    </row>
    <row r="69" spans="1:189" s="983" customFormat="1" x14ac:dyDescent="0.3">
      <c r="A69" s="989"/>
      <c r="B69" s="3806" t="s">
        <v>353</v>
      </c>
      <c r="C69" s="3806"/>
      <c r="D69" s="1000" t="s">
        <v>88</v>
      </c>
      <c r="E69" s="1000"/>
      <c r="F69" s="1003"/>
      <c r="G69" s="1003"/>
      <c r="H69" s="1003"/>
      <c r="I69" s="1005"/>
      <c r="J69" s="1000" t="s">
        <v>191</v>
      </c>
      <c r="K69" s="1000"/>
      <c r="L69" s="1000"/>
      <c r="M69" s="1001"/>
      <c r="N69" s="998"/>
      <c r="O69" s="748"/>
      <c r="P69" s="748"/>
      <c r="Q69" s="748"/>
      <c r="R69" s="748"/>
      <c r="S69" s="748"/>
      <c r="T69" s="748"/>
      <c r="U69" s="748"/>
      <c r="V69" s="748"/>
      <c r="W69" s="748"/>
      <c r="X69" s="748"/>
      <c r="Y69" s="748"/>
      <c r="Z69" s="748"/>
      <c r="AA69" s="748"/>
      <c r="AB69" s="748"/>
      <c r="AC69" s="748"/>
      <c r="AD69" s="748"/>
      <c r="AE69" s="748"/>
      <c r="AF69" s="748"/>
      <c r="AG69" s="748"/>
      <c r="AH69" s="748"/>
      <c r="AI69" s="748"/>
      <c r="AJ69" s="748"/>
      <c r="AK69" s="748"/>
      <c r="AL69" s="748"/>
      <c r="AM69" s="748"/>
      <c r="AN69" s="748"/>
      <c r="AO69" s="748"/>
      <c r="AP69" s="748"/>
      <c r="AQ69" s="748"/>
      <c r="AR69" s="748"/>
      <c r="AS69" s="748"/>
      <c r="AT69" s="748"/>
      <c r="AU69" s="748"/>
      <c r="AV69" s="748"/>
      <c r="AW69" s="748"/>
      <c r="AX69" s="748"/>
      <c r="AY69" s="748"/>
      <c r="AZ69" s="748"/>
      <c r="BA69" s="748"/>
      <c r="BB69" s="748"/>
      <c r="BC69" s="748"/>
      <c r="BD69" s="748"/>
      <c r="BE69" s="748"/>
      <c r="BF69" s="748"/>
      <c r="BG69" s="748"/>
      <c r="BH69" s="748"/>
      <c r="BI69" s="748"/>
      <c r="BJ69" s="748"/>
      <c r="BK69" s="748"/>
      <c r="BL69" s="748"/>
      <c r="BM69" s="748"/>
      <c r="BN69" s="748"/>
      <c r="BO69" s="748"/>
      <c r="BP69" s="748"/>
      <c r="BQ69" s="748"/>
      <c r="BR69" s="748"/>
      <c r="BS69" s="748"/>
      <c r="BT69" s="748"/>
      <c r="BU69" s="748"/>
      <c r="BV69" s="748"/>
      <c r="BW69" s="748"/>
      <c r="BX69" s="748"/>
      <c r="BY69" s="748"/>
      <c r="BZ69" s="748"/>
      <c r="CA69" s="748"/>
      <c r="CB69" s="748"/>
      <c r="CC69" s="748"/>
      <c r="CD69" s="748"/>
      <c r="CE69" s="748"/>
      <c r="CF69" s="748"/>
      <c r="CG69" s="748"/>
      <c r="CH69" s="748"/>
      <c r="CI69" s="748"/>
      <c r="CJ69" s="748"/>
      <c r="CK69" s="748"/>
      <c r="CL69" s="748"/>
      <c r="CM69" s="748"/>
      <c r="CN69" s="748"/>
      <c r="CO69" s="748"/>
      <c r="CP69" s="748"/>
      <c r="CQ69" s="748"/>
      <c r="CR69" s="748"/>
      <c r="CS69" s="748"/>
      <c r="CT69" s="748"/>
      <c r="CU69" s="748"/>
      <c r="CV69" s="748"/>
      <c r="CW69" s="748"/>
      <c r="CX69" s="748"/>
      <c r="CY69" s="748"/>
      <c r="CZ69" s="748"/>
      <c r="DA69" s="748"/>
      <c r="DB69" s="748"/>
      <c r="DC69" s="748"/>
      <c r="DD69" s="748"/>
      <c r="DE69" s="748"/>
      <c r="DF69" s="748"/>
      <c r="DG69" s="748"/>
      <c r="DH69" s="748"/>
      <c r="DI69" s="748"/>
      <c r="DJ69" s="748"/>
      <c r="DK69" s="748"/>
      <c r="DL69" s="748"/>
      <c r="DM69" s="748"/>
      <c r="DN69" s="748"/>
      <c r="DO69" s="748"/>
      <c r="DP69" s="748"/>
      <c r="DQ69" s="748"/>
      <c r="DR69" s="748"/>
      <c r="DS69" s="748"/>
      <c r="DT69" s="748"/>
      <c r="DU69" s="748"/>
      <c r="DV69" s="748"/>
      <c r="DW69" s="748"/>
      <c r="DX69" s="748"/>
      <c r="DY69" s="748"/>
      <c r="DZ69" s="748"/>
      <c r="EA69" s="748"/>
      <c r="EB69" s="748"/>
      <c r="EC69" s="748"/>
      <c r="ED69" s="748"/>
      <c r="EE69" s="748"/>
      <c r="EF69" s="748"/>
      <c r="EG69" s="748"/>
      <c r="EH69" s="748"/>
      <c r="EI69" s="748"/>
      <c r="EJ69" s="748"/>
      <c r="EK69" s="748"/>
      <c r="EL69" s="748"/>
      <c r="EM69" s="748"/>
      <c r="EN69" s="748"/>
      <c r="EO69" s="748"/>
      <c r="EP69" s="748"/>
      <c r="EQ69" s="748"/>
      <c r="ER69" s="748"/>
      <c r="ES69" s="748"/>
      <c r="ET69" s="748"/>
      <c r="EU69" s="748"/>
      <c r="EV69" s="748"/>
      <c r="EW69" s="748"/>
      <c r="EX69" s="748"/>
      <c r="EY69" s="748"/>
      <c r="EZ69" s="748"/>
      <c r="FA69" s="748"/>
      <c r="FB69" s="748"/>
      <c r="FC69" s="748"/>
      <c r="FD69" s="748"/>
      <c r="FE69" s="748"/>
      <c r="FF69" s="748"/>
      <c r="FG69" s="748"/>
      <c r="FH69" s="748"/>
      <c r="FI69" s="748"/>
      <c r="FJ69" s="748"/>
      <c r="FK69" s="748"/>
      <c r="FL69" s="748"/>
      <c r="FM69" s="748"/>
      <c r="FN69" s="748"/>
      <c r="FO69" s="748"/>
      <c r="FP69" s="748"/>
      <c r="FQ69" s="748"/>
      <c r="FR69" s="748"/>
      <c r="FS69" s="748"/>
      <c r="FT69" s="748"/>
      <c r="FU69" s="748"/>
      <c r="FV69" s="748"/>
      <c r="FW69" s="748"/>
      <c r="FX69" s="748"/>
      <c r="FY69" s="748"/>
      <c r="FZ69" s="748"/>
      <c r="GA69" s="748"/>
      <c r="GB69" s="748"/>
      <c r="GC69" s="748"/>
      <c r="GD69" s="748"/>
      <c r="GE69" s="748"/>
      <c r="GF69" s="748"/>
      <c r="GG69" s="748"/>
    </row>
    <row r="70" spans="1:189" s="983" customFormat="1" x14ac:dyDescent="0.3">
      <c r="A70" s="999"/>
      <c r="B70" s="3806" t="s">
        <v>354</v>
      </c>
      <c r="C70" s="3806"/>
      <c r="D70" s="1000" t="s">
        <v>90</v>
      </c>
      <c r="E70" s="1000"/>
      <c r="F70" s="1000"/>
      <c r="G70" s="1000"/>
      <c r="H70" s="1000"/>
      <c r="I70" s="1001"/>
      <c r="J70" s="1003" t="s">
        <v>188</v>
      </c>
      <c r="K70" s="1003"/>
      <c r="L70" s="1003"/>
      <c r="M70" s="1005"/>
      <c r="N70" s="998"/>
      <c r="O70" s="748"/>
      <c r="P70" s="748"/>
      <c r="Q70" s="748"/>
      <c r="R70" s="748"/>
      <c r="S70" s="748"/>
      <c r="T70" s="748"/>
      <c r="U70" s="748"/>
      <c r="V70" s="748"/>
      <c r="W70" s="748"/>
      <c r="X70" s="748"/>
      <c r="Y70" s="748"/>
      <c r="Z70" s="748"/>
      <c r="AA70" s="748"/>
      <c r="AB70" s="748"/>
      <c r="AC70" s="748"/>
      <c r="AD70" s="748"/>
      <c r="AE70" s="748"/>
      <c r="AF70" s="748"/>
      <c r="AG70" s="748"/>
      <c r="AH70" s="748"/>
      <c r="AI70" s="748"/>
      <c r="AJ70" s="748"/>
      <c r="AK70" s="748"/>
      <c r="AL70" s="748"/>
      <c r="AM70" s="748"/>
      <c r="AN70" s="748"/>
      <c r="AO70" s="748"/>
      <c r="AP70" s="748"/>
      <c r="AQ70" s="748"/>
      <c r="AR70" s="748"/>
      <c r="AS70" s="748"/>
      <c r="AT70" s="748"/>
      <c r="AU70" s="748"/>
      <c r="AV70" s="748"/>
      <c r="AW70" s="748"/>
      <c r="AX70" s="748"/>
      <c r="AY70" s="748"/>
      <c r="AZ70" s="748"/>
      <c r="BA70" s="748"/>
      <c r="BB70" s="748"/>
      <c r="BC70" s="748"/>
      <c r="BD70" s="748"/>
      <c r="BE70" s="748"/>
      <c r="BF70" s="748"/>
      <c r="BG70" s="748"/>
      <c r="BH70" s="748"/>
      <c r="BI70" s="748"/>
      <c r="BJ70" s="748"/>
      <c r="BK70" s="748"/>
      <c r="BL70" s="748"/>
      <c r="BM70" s="748"/>
      <c r="BN70" s="748"/>
      <c r="BO70" s="748"/>
      <c r="BP70" s="748"/>
      <c r="BQ70" s="748"/>
      <c r="BR70" s="748"/>
      <c r="BS70" s="748"/>
      <c r="BT70" s="748"/>
      <c r="BU70" s="748"/>
      <c r="BV70" s="748"/>
      <c r="BW70" s="748"/>
      <c r="BX70" s="748"/>
      <c r="BY70" s="748"/>
      <c r="BZ70" s="748"/>
      <c r="CA70" s="748"/>
      <c r="CB70" s="748"/>
      <c r="CC70" s="748"/>
      <c r="CD70" s="748"/>
      <c r="CE70" s="748"/>
      <c r="CF70" s="748"/>
      <c r="CG70" s="748"/>
      <c r="CH70" s="748"/>
      <c r="CI70" s="748"/>
      <c r="CJ70" s="748"/>
      <c r="CK70" s="748"/>
      <c r="CL70" s="748"/>
      <c r="CM70" s="748"/>
      <c r="CN70" s="748"/>
      <c r="CO70" s="748"/>
      <c r="CP70" s="748"/>
      <c r="CQ70" s="748"/>
      <c r="CR70" s="748"/>
      <c r="CS70" s="748"/>
      <c r="CT70" s="748"/>
      <c r="CU70" s="748"/>
      <c r="CV70" s="748"/>
      <c r="CW70" s="748"/>
      <c r="CX70" s="748"/>
      <c r="CY70" s="748"/>
      <c r="CZ70" s="748"/>
      <c r="DA70" s="748"/>
      <c r="DB70" s="748"/>
      <c r="DC70" s="748"/>
      <c r="DD70" s="748"/>
      <c r="DE70" s="748"/>
      <c r="DF70" s="748"/>
      <c r="DG70" s="748"/>
      <c r="DH70" s="748"/>
      <c r="DI70" s="748"/>
      <c r="DJ70" s="748"/>
      <c r="DK70" s="748"/>
      <c r="DL70" s="748"/>
      <c r="DM70" s="748"/>
      <c r="DN70" s="748"/>
      <c r="DO70" s="748"/>
      <c r="DP70" s="748"/>
      <c r="DQ70" s="748"/>
      <c r="DR70" s="748"/>
      <c r="DS70" s="748"/>
      <c r="DT70" s="748"/>
      <c r="DU70" s="748"/>
      <c r="DV70" s="748"/>
      <c r="DW70" s="748"/>
      <c r="DX70" s="748"/>
      <c r="DY70" s="748"/>
      <c r="DZ70" s="748"/>
      <c r="EA70" s="748"/>
      <c r="EB70" s="748"/>
      <c r="EC70" s="748"/>
      <c r="ED70" s="748"/>
      <c r="EE70" s="748"/>
      <c r="EF70" s="748"/>
      <c r="EG70" s="748"/>
      <c r="EH70" s="748"/>
      <c r="EI70" s="748"/>
      <c r="EJ70" s="748"/>
      <c r="EK70" s="748"/>
      <c r="EL70" s="748"/>
      <c r="EM70" s="748"/>
      <c r="EN70" s="748"/>
      <c r="EO70" s="748"/>
      <c r="EP70" s="748"/>
      <c r="EQ70" s="748"/>
      <c r="ER70" s="748"/>
      <c r="ES70" s="748"/>
      <c r="ET70" s="748"/>
      <c r="EU70" s="748"/>
      <c r="EV70" s="748"/>
      <c r="EW70" s="748"/>
      <c r="EX70" s="748"/>
      <c r="EY70" s="748"/>
      <c r="EZ70" s="748"/>
      <c r="FA70" s="748"/>
      <c r="FB70" s="748"/>
      <c r="FC70" s="748"/>
      <c r="FD70" s="748"/>
      <c r="FE70" s="748"/>
      <c r="FF70" s="748"/>
      <c r="FG70" s="748"/>
      <c r="FH70" s="748"/>
      <c r="FI70" s="748"/>
      <c r="FJ70" s="748"/>
      <c r="FK70" s="748"/>
      <c r="FL70" s="748"/>
      <c r="FM70" s="748"/>
      <c r="FN70" s="748"/>
      <c r="FO70" s="748"/>
      <c r="FP70" s="748"/>
      <c r="FQ70" s="748"/>
      <c r="FR70" s="748"/>
      <c r="FS70" s="748"/>
      <c r="FT70" s="748"/>
      <c r="FU70" s="748"/>
      <c r="FV70" s="748"/>
      <c r="FW70" s="748"/>
      <c r="FX70" s="748"/>
      <c r="FY70" s="748"/>
      <c r="FZ70" s="748"/>
      <c r="GA70" s="748"/>
      <c r="GB70" s="748"/>
      <c r="GC70" s="748"/>
      <c r="GD70" s="748"/>
      <c r="GE70" s="748"/>
      <c r="GF70" s="748"/>
      <c r="GG70" s="748"/>
    </row>
    <row r="71" spans="1:189" s="983" customFormat="1" x14ac:dyDescent="0.3">
      <c r="A71" s="989"/>
      <c r="B71" s="1006" t="s">
        <v>355</v>
      </c>
      <c r="C71" s="1007"/>
      <c r="D71" s="1000" t="s">
        <v>93</v>
      </c>
      <c r="E71" s="1000"/>
      <c r="F71" s="1003"/>
      <c r="G71" s="1003"/>
      <c r="H71" s="1003"/>
      <c r="I71" s="1005"/>
      <c r="J71" s="1000" t="s">
        <v>172</v>
      </c>
      <c r="K71" s="1000"/>
      <c r="L71" s="1000"/>
      <c r="M71" s="1001"/>
      <c r="N71" s="998"/>
      <c r="O71" s="748"/>
      <c r="P71" s="748"/>
      <c r="Q71" s="748"/>
      <c r="R71" s="748"/>
      <c r="S71" s="748"/>
      <c r="T71" s="748"/>
      <c r="U71" s="748"/>
      <c r="V71" s="748"/>
      <c r="W71" s="748"/>
      <c r="X71" s="748"/>
      <c r="Y71" s="748"/>
      <c r="Z71" s="748"/>
      <c r="AA71" s="748"/>
      <c r="AB71" s="748"/>
      <c r="AC71" s="748"/>
      <c r="AD71" s="748"/>
      <c r="AE71" s="748"/>
      <c r="AF71" s="748"/>
      <c r="AG71" s="748"/>
      <c r="AH71" s="748"/>
      <c r="AI71" s="748"/>
      <c r="AJ71" s="748"/>
      <c r="AK71" s="748"/>
      <c r="AL71" s="748"/>
      <c r="AM71" s="748"/>
      <c r="AN71" s="748"/>
      <c r="AO71" s="748"/>
      <c r="AP71" s="748"/>
      <c r="AQ71" s="748"/>
      <c r="AR71" s="748"/>
      <c r="AS71" s="748"/>
      <c r="AT71" s="748"/>
      <c r="AU71" s="748"/>
      <c r="AV71" s="748"/>
      <c r="AW71" s="748"/>
      <c r="AX71" s="748"/>
      <c r="AY71" s="748"/>
      <c r="AZ71" s="748"/>
      <c r="BA71" s="748"/>
      <c r="BB71" s="748"/>
      <c r="BC71" s="748"/>
      <c r="BD71" s="748"/>
      <c r="BE71" s="748"/>
      <c r="BF71" s="748"/>
      <c r="BG71" s="748"/>
      <c r="BH71" s="748"/>
      <c r="BI71" s="748"/>
      <c r="BJ71" s="748"/>
      <c r="BK71" s="748"/>
      <c r="BL71" s="748"/>
      <c r="BM71" s="748"/>
      <c r="BN71" s="748"/>
      <c r="BO71" s="748"/>
      <c r="BP71" s="748"/>
      <c r="BQ71" s="748"/>
      <c r="BR71" s="748"/>
      <c r="BS71" s="748"/>
      <c r="BT71" s="748"/>
      <c r="BU71" s="748"/>
      <c r="BV71" s="748"/>
      <c r="BW71" s="748"/>
      <c r="BX71" s="748"/>
      <c r="BY71" s="748"/>
      <c r="BZ71" s="748"/>
      <c r="CA71" s="748"/>
      <c r="CB71" s="748"/>
      <c r="CC71" s="748"/>
      <c r="CD71" s="748"/>
      <c r="CE71" s="748"/>
      <c r="CF71" s="748"/>
      <c r="CG71" s="748"/>
      <c r="CH71" s="748"/>
      <c r="CI71" s="748"/>
      <c r="CJ71" s="748"/>
      <c r="CK71" s="748"/>
      <c r="CL71" s="748"/>
      <c r="CM71" s="748"/>
      <c r="CN71" s="748"/>
      <c r="CO71" s="748"/>
      <c r="CP71" s="748"/>
      <c r="CQ71" s="748"/>
      <c r="CR71" s="748"/>
      <c r="CS71" s="748"/>
      <c r="CT71" s="748"/>
      <c r="CU71" s="748"/>
      <c r="CV71" s="748"/>
      <c r="CW71" s="748"/>
      <c r="CX71" s="748"/>
      <c r="CY71" s="748"/>
      <c r="CZ71" s="748"/>
      <c r="DA71" s="748"/>
      <c r="DB71" s="748"/>
      <c r="DC71" s="748"/>
      <c r="DD71" s="748"/>
      <c r="DE71" s="748"/>
      <c r="DF71" s="748"/>
      <c r="DG71" s="748"/>
      <c r="DH71" s="748"/>
      <c r="DI71" s="748"/>
      <c r="DJ71" s="748"/>
      <c r="DK71" s="748"/>
      <c r="DL71" s="748"/>
      <c r="DM71" s="748"/>
      <c r="DN71" s="748"/>
      <c r="DO71" s="748"/>
      <c r="DP71" s="748"/>
      <c r="DQ71" s="748"/>
      <c r="DR71" s="748"/>
      <c r="DS71" s="748"/>
      <c r="DT71" s="748"/>
      <c r="DU71" s="748"/>
      <c r="DV71" s="748"/>
      <c r="DW71" s="748"/>
      <c r="DX71" s="748"/>
      <c r="DY71" s="748"/>
      <c r="DZ71" s="748"/>
      <c r="EA71" s="748"/>
      <c r="EB71" s="748"/>
      <c r="EC71" s="748"/>
      <c r="ED71" s="748"/>
      <c r="EE71" s="748"/>
      <c r="EF71" s="748"/>
      <c r="EG71" s="748"/>
      <c r="EH71" s="748"/>
      <c r="EI71" s="748"/>
      <c r="EJ71" s="748"/>
      <c r="EK71" s="748"/>
      <c r="EL71" s="748"/>
      <c r="EM71" s="748"/>
      <c r="EN71" s="748"/>
      <c r="EO71" s="748"/>
      <c r="EP71" s="748"/>
      <c r="EQ71" s="748"/>
      <c r="ER71" s="748"/>
      <c r="ES71" s="748"/>
      <c r="ET71" s="748"/>
      <c r="EU71" s="748"/>
      <c r="EV71" s="748"/>
      <c r="EW71" s="748"/>
      <c r="EX71" s="748"/>
      <c r="EY71" s="748"/>
      <c r="EZ71" s="748"/>
      <c r="FA71" s="748"/>
      <c r="FB71" s="748"/>
      <c r="FC71" s="748"/>
      <c r="FD71" s="748"/>
      <c r="FE71" s="748"/>
      <c r="FF71" s="748"/>
      <c r="FG71" s="748"/>
      <c r="FH71" s="748"/>
      <c r="FI71" s="748"/>
      <c r="FJ71" s="748"/>
      <c r="FK71" s="748"/>
      <c r="FL71" s="748"/>
      <c r="FM71" s="748"/>
      <c r="FN71" s="748"/>
      <c r="FO71" s="748"/>
      <c r="FP71" s="748"/>
      <c r="FQ71" s="748"/>
      <c r="FR71" s="748"/>
      <c r="FS71" s="748"/>
      <c r="FT71" s="748"/>
      <c r="FU71" s="748"/>
      <c r="FV71" s="748"/>
      <c r="FW71" s="748"/>
      <c r="FX71" s="748"/>
      <c r="FY71" s="748"/>
      <c r="FZ71" s="748"/>
      <c r="GA71" s="748"/>
      <c r="GB71" s="748"/>
      <c r="GC71" s="748"/>
      <c r="GD71" s="748"/>
      <c r="GE71" s="748"/>
      <c r="GF71" s="748"/>
      <c r="GG71" s="748"/>
    </row>
    <row r="72" spans="1:189" s="983" customFormat="1" x14ac:dyDescent="0.3">
      <c r="A72" s="999"/>
      <c r="B72" s="990"/>
      <c r="C72" s="1000"/>
      <c r="D72" s="1000"/>
      <c r="E72" s="1000"/>
      <c r="F72" s="1000"/>
      <c r="G72" s="1000"/>
      <c r="H72" s="1000"/>
      <c r="I72" s="1001"/>
      <c r="J72" s="1003"/>
      <c r="K72" s="1003"/>
      <c r="L72" s="1003"/>
      <c r="M72" s="1005"/>
      <c r="N72" s="998"/>
      <c r="O72" s="748"/>
      <c r="P72" s="748"/>
      <c r="Q72" s="748"/>
      <c r="R72" s="748"/>
      <c r="S72" s="748"/>
      <c r="T72" s="748"/>
      <c r="U72" s="748"/>
      <c r="V72" s="748"/>
      <c r="W72" s="748"/>
      <c r="X72" s="748"/>
      <c r="Y72" s="748"/>
      <c r="Z72" s="748"/>
      <c r="AA72" s="748"/>
      <c r="AB72" s="748"/>
      <c r="AC72" s="748"/>
      <c r="AD72" s="748"/>
      <c r="AE72" s="748"/>
      <c r="AF72" s="748"/>
      <c r="AG72" s="748"/>
      <c r="AH72" s="748"/>
      <c r="AI72" s="748"/>
      <c r="AJ72" s="748"/>
      <c r="AK72" s="748"/>
      <c r="AL72" s="748"/>
      <c r="AM72" s="748"/>
      <c r="AN72" s="748"/>
      <c r="AO72" s="748"/>
      <c r="AP72" s="748"/>
      <c r="AQ72" s="748"/>
      <c r="AR72" s="748"/>
      <c r="AS72" s="748"/>
      <c r="AT72" s="748"/>
      <c r="AU72" s="748"/>
      <c r="AV72" s="748"/>
      <c r="AW72" s="748"/>
      <c r="AX72" s="748"/>
      <c r="AY72" s="748"/>
      <c r="AZ72" s="748"/>
      <c r="BA72" s="748"/>
      <c r="BB72" s="748"/>
      <c r="BC72" s="748"/>
      <c r="BD72" s="748"/>
      <c r="BE72" s="748"/>
      <c r="BF72" s="748"/>
      <c r="BG72" s="748"/>
      <c r="BH72" s="748"/>
      <c r="BI72" s="748"/>
      <c r="BJ72" s="748"/>
      <c r="BK72" s="748"/>
      <c r="BL72" s="748"/>
      <c r="BM72" s="748"/>
      <c r="BN72" s="748"/>
      <c r="BO72" s="748"/>
      <c r="BP72" s="748"/>
      <c r="BQ72" s="748"/>
      <c r="BR72" s="748"/>
      <c r="BS72" s="748"/>
      <c r="BT72" s="748"/>
      <c r="BU72" s="748"/>
      <c r="BV72" s="748"/>
      <c r="BW72" s="748"/>
      <c r="BX72" s="748"/>
      <c r="BY72" s="748"/>
      <c r="BZ72" s="748"/>
      <c r="CA72" s="748"/>
      <c r="CB72" s="748"/>
      <c r="CC72" s="748"/>
      <c r="CD72" s="748"/>
      <c r="CE72" s="748"/>
      <c r="CF72" s="748"/>
      <c r="CG72" s="748"/>
      <c r="CH72" s="748"/>
      <c r="CI72" s="748"/>
      <c r="CJ72" s="748"/>
      <c r="CK72" s="748"/>
      <c r="CL72" s="748"/>
      <c r="CM72" s="748"/>
      <c r="CN72" s="748"/>
      <c r="CO72" s="748"/>
      <c r="CP72" s="748"/>
      <c r="CQ72" s="748"/>
      <c r="CR72" s="748"/>
      <c r="CS72" s="748"/>
      <c r="CT72" s="748"/>
      <c r="CU72" s="748"/>
      <c r="CV72" s="748"/>
      <c r="CW72" s="748"/>
      <c r="CX72" s="748"/>
      <c r="CY72" s="748"/>
      <c r="CZ72" s="748"/>
      <c r="DA72" s="748"/>
      <c r="DB72" s="748"/>
      <c r="DC72" s="748"/>
      <c r="DD72" s="748"/>
      <c r="DE72" s="748"/>
      <c r="DF72" s="748"/>
      <c r="DG72" s="748"/>
      <c r="DH72" s="748"/>
      <c r="DI72" s="748"/>
      <c r="DJ72" s="748"/>
      <c r="DK72" s="748"/>
      <c r="DL72" s="748"/>
      <c r="DM72" s="748"/>
      <c r="DN72" s="748"/>
      <c r="DO72" s="748"/>
      <c r="DP72" s="748"/>
      <c r="DQ72" s="748"/>
      <c r="DR72" s="748"/>
      <c r="DS72" s="748"/>
      <c r="DT72" s="748"/>
      <c r="DU72" s="748"/>
      <c r="DV72" s="748"/>
      <c r="DW72" s="748"/>
      <c r="DX72" s="748"/>
      <c r="DY72" s="748"/>
      <c r="DZ72" s="748"/>
      <c r="EA72" s="748"/>
      <c r="EB72" s="748"/>
      <c r="EC72" s="748"/>
      <c r="ED72" s="748"/>
      <c r="EE72" s="748"/>
      <c r="EF72" s="748"/>
      <c r="EG72" s="748"/>
      <c r="EH72" s="748"/>
      <c r="EI72" s="748"/>
      <c r="EJ72" s="748"/>
      <c r="EK72" s="748"/>
      <c r="EL72" s="748"/>
      <c r="EM72" s="748"/>
      <c r="EN72" s="748"/>
      <c r="EO72" s="748"/>
      <c r="EP72" s="748"/>
      <c r="EQ72" s="748"/>
      <c r="ER72" s="748"/>
      <c r="ES72" s="748"/>
      <c r="ET72" s="748"/>
      <c r="EU72" s="748"/>
      <c r="EV72" s="748"/>
      <c r="EW72" s="748"/>
      <c r="EX72" s="748"/>
      <c r="EY72" s="748"/>
      <c r="EZ72" s="748"/>
      <c r="FA72" s="748"/>
      <c r="FB72" s="748"/>
      <c r="FC72" s="748"/>
      <c r="FD72" s="748"/>
      <c r="FE72" s="748"/>
      <c r="FF72" s="748"/>
      <c r="FG72" s="748"/>
      <c r="FH72" s="748"/>
      <c r="FI72" s="748"/>
      <c r="FJ72" s="748"/>
      <c r="FK72" s="748"/>
      <c r="FL72" s="748"/>
      <c r="FM72" s="748"/>
      <c r="FN72" s="748"/>
      <c r="FO72" s="748"/>
      <c r="FP72" s="748"/>
      <c r="FQ72" s="748"/>
      <c r="FR72" s="748"/>
      <c r="FS72" s="748"/>
      <c r="FT72" s="748"/>
      <c r="FU72" s="748"/>
      <c r="FV72" s="748"/>
      <c r="FW72" s="748"/>
      <c r="FX72" s="748"/>
      <c r="FY72" s="748"/>
      <c r="FZ72" s="748"/>
      <c r="GA72" s="748"/>
      <c r="GB72" s="748"/>
      <c r="GC72" s="748"/>
      <c r="GD72" s="748"/>
      <c r="GE72" s="748"/>
      <c r="GF72" s="748"/>
      <c r="GG72" s="748"/>
    </row>
    <row r="73" spans="1:189" s="983" customFormat="1" ht="6.75" customHeight="1" thickBot="1" x14ac:dyDescent="0.35">
      <c r="A73" s="1008"/>
      <c r="B73" s="1009"/>
      <c r="C73" s="1010"/>
      <c r="D73" s="1010"/>
      <c r="E73" s="1011"/>
      <c r="F73" s="1012"/>
      <c r="G73" s="1012"/>
      <c r="H73" s="1012"/>
      <c r="I73" s="1012"/>
      <c r="J73" s="1012"/>
      <c r="K73" s="1012"/>
      <c r="L73" s="1012"/>
      <c r="M73" s="1013"/>
      <c r="N73" s="998"/>
      <c r="O73" s="748"/>
      <c r="P73" s="748"/>
      <c r="Q73" s="748"/>
      <c r="R73" s="748"/>
      <c r="S73" s="748"/>
      <c r="T73" s="748"/>
      <c r="U73" s="748"/>
      <c r="V73" s="748"/>
      <c r="W73" s="748"/>
      <c r="X73" s="748"/>
      <c r="Y73" s="748"/>
      <c r="Z73" s="748"/>
      <c r="AA73" s="748"/>
      <c r="AB73" s="748"/>
      <c r="AC73" s="748"/>
      <c r="AD73" s="748"/>
      <c r="AE73" s="748"/>
      <c r="AF73" s="748"/>
      <c r="AG73" s="748"/>
      <c r="AH73" s="748"/>
      <c r="AI73" s="748"/>
      <c r="AJ73" s="748"/>
      <c r="AK73" s="748"/>
      <c r="AL73" s="748"/>
      <c r="AM73" s="748"/>
      <c r="AN73" s="748"/>
      <c r="AO73" s="748"/>
      <c r="AP73" s="748"/>
      <c r="AQ73" s="748"/>
      <c r="AR73" s="748"/>
      <c r="AS73" s="748"/>
      <c r="AT73" s="748"/>
      <c r="AU73" s="748"/>
      <c r="AV73" s="748"/>
      <c r="AW73" s="748"/>
      <c r="AX73" s="748"/>
      <c r="AY73" s="748"/>
      <c r="AZ73" s="748"/>
      <c r="BA73" s="748"/>
      <c r="BB73" s="748"/>
      <c r="BC73" s="748"/>
      <c r="BD73" s="748"/>
      <c r="BE73" s="748"/>
      <c r="BF73" s="748"/>
      <c r="BG73" s="748"/>
      <c r="BH73" s="748"/>
      <c r="BI73" s="748"/>
      <c r="BJ73" s="748"/>
      <c r="BK73" s="748"/>
      <c r="BL73" s="748"/>
      <c r="BM73" s="748"/>
      <c r="BN73" s="748"/>
      <c r="BO73" s="748"/>
      <c r="BP73" s="748"/>
      <c r="BQ73" s="748"/>
      <c r="BR73" s="748"/>
      <c r="BS73" s="748"/>
      <c r="BT73" s="748"/>
      <c r="BU73" s="748"/>
      <c r="BV73" s="748"/>
      <c r="BW73" s="748"/>
      <c r="BX73" s="748"/>
      <c r="BY73" s="748"/>
      <c r="BZ73" s="748"/>
      <c r="CA73" s="748"/>
      <c r="CB73" s="748"/>
      <c r="CC73" s="748"/>
      <c r="CD73" s="748"/>
      <c r="CE73" s="748"/>
      <c r="CF73" s="748"/>
      <c r="CG73" s="748"/>
      <c r="CH73" s="748"/>
      <c r="CI73" s="748"/>
      <c r="CJ73" s="748"/>
      <c r="CK73" s="748"/>
      <c r="CL73" s="748"/>
      <c r="CM73" s="748"/>
      <c r="CN73" s="748"/>
      <c r="CO73" s="748"/>
      <c r="CP73" s="748"/>
      <c r="CQ73" s="748"/>
      <c r="CR73" s="748"/>
      <c r="CS73" s="748"/>
      <c r="CT73" s="748"/>
      <c r="CU73" s="748"/>
      <c r="CV73" s="748"/>
      <c r="CW73" s="748"/>
      <c r="CX73" s="748"/>
      <c r="CY73" s="748"/>
      <c r="CZ73" s="748"/>
      <c r="DA73" s="748"/>
      <c r="DB73" s="748"/>
      <c r="DC73" s="748"/>
      <c r="DD73" s="748"/>
      <c r="DE73" s="748"/>
      <c r="DF73" s="748"/>
      <c r="DG73" s="748"/>
      <c r="DH73" s="748"/>
      <c r="DI73" s="748"/>
      <c r="DJ73" s="748"/>
      <c r="DK73" s="748"/>
      <c r="DL73" s="748"/>
      <c r="DM73" s="748"/>
      <c r="DN73" s="748"/>
      <c r="DO73" s="748"/>
      <c r="DP73" s="748"/>
      <c r="DQ73" s="748"/>
      <c r="DR73" s="748"/>
      <c r="DS73" s="748"/>
      <c r="DT73" s="748"/>
      <c r="DU73" s="748"/>
      <c r="DV73" s="748"/>
      <c r="DW73" s="748"/>
      <c r="DX73" s="748"/>
      <c r="DY73" s="748"/>
      <c r="DZ73" s="748"/>
      <c r="EA73" s="748"/>
      <c r="EB73" s="748"/>
      <c r="EC73" s="748"/>
      <c r="ED73" s="748"/>
      <c r="EE73" s="748"/>
      <c r="EF73" s="748"/>
      <c r="EG73" s="748"/>
      <c r="EH73" s="748"/>
      <c r="EI73" s="748"/>
      <c r="EJ73" s="748"/>
      <c r="EK73" s="748"/>
      <c r="EL73" s="748"/>
      <c r="EM73" s="748"/>
      <c r="EN73" s="748"/>
      <c r="EO73" s="748"/>
      <c r="EP73" s="748"/>
      <c r="EQ73" s="748"/>
      <c r="ER73" s="748"/>
      <c r="ES73" s="748"/>
      <c r="ET73" s="748"/>
      <c r="EU73" s="748"/>
      <c r="EV73" s="748"/>
      <c r="EW73" s="748"/>
      <c r="EX73" s="748"/>
      <c r="EY73" s="748"/>
      <c r="EZ73" s="748"/>
      <c r="FA73" s="748"/>
      <c r="FB73" s="748"/>
      <c r="FC73" s="748"/>
      <c r="FD73" s="748"/>
      <c r="FE73" s="748"/>
      <c r="FF73" s="748"/>
      <c r="FG73" s="748"/>
      <c r="FH73" s="748"/>
      <c r="FI73" s="748"/>
      <c r="FJ73" s="748"/>
      <c r="FK73" s="748"/>
      <c r="FL73" s="748"/>
      <c r="FM73" s="748"/>
      <c r="FN73" s="748"/>
      <c r="FO73" s="748"/>
      <c r="FP73" s="748"/>
      <c r="FQ73" s="748"/>
      <c r="FR73" s="748"/>
      <c r="FS73" s="748"/>
      <c r="FT73" s="748"/>
      <c r="FU73" s="748"/>
      <c r="FV73" s="748"/>
      <c r="FW73" s="748"/>
      <c r="FX73" s="748"/>
      <c r="FY73" s="748"/>
      <c r="FZ73" s="748"/>
      <c r="GA73" s="748"/>
      <c r="GB73" s="748"/>
      <c r="GC73" s="748"/>
      <c r="GD73" s="748"/>
      <c r="GE73" s="748"/>
      <c r="GF73" s="748"/>
      <c r="GG73" s="748"/>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73"/>
  <sheetViews>
    <sheetView zoomScale="87" zoomScaleNormal="87" workbookViewId="0">
      <selection activeCell="AI12" sqref="AI12"/>
    </sheetView>
  </sheetViews>
  <sheetFormatPr baseColWidth="10" defaultColWidth="11.44140625" defaultRowHeight="14.4" x14ac:dyDescent="0.3"/>
  <cols>
    <col min="1" max="1" width="17.44140625" style="1184" customWidth="1"/>
    <col min="2" max="2" width="9.33203125" style="1196" customWidth="1"/>
    <col min="3" max="3" width="53.44140625" style="1184" customWidth="1"/>
    <col min="4" max="4" width="21.88671875" style="1184" customWidth="1"/>
    <col min="5" max="5" width="18.5546875" style="1197" customWidth="1"/>
    <col min="6" max="6" width="21.33203125" style="1186" customWidth="1"/>
    <col min="7" max="7" width="17.88671875" style="1186" hidden="1" customWidth="1"/>
    <col min="8" max="8" width="21" style="1186" hidden="1" customWidth="1"/>
    <col min="9" max="9" width="1.109375" style="1186" hidden="1" customWidth="1"/>
    <col min="10" max="10" width="20" style="1186" customWidth="1"/>
    <col min="11" max="12" width="17.44140625" style="1186" hidden="1" customWidth="1"/>
    <col min="13" max="13" width="23.5546875" style="1186" customWidth="1"/>
    <col min="14" max="14" width="2.6640625" style="1184" customWidth="1"/>
    <col min="15" max="15" width="19.5546875" style="1184" hidden="1" customWidth="1"/>
    <col min="16" max="16" width="15.44140625" style="1184" hidden="1" customWidth="1"/>
    <col min="17" max="34" width="0" style="1184" hidden="1" customWidth="1"/>
    <col min="35" max="35" width="13.44140625" style="1184" customWidth="1"/>
    <col min="36" max="256" width="11.44140625" style="1184"/>
    <col min="257" max="257" width="17.44140625" style="1184" customWidth="1"/>
    <col min="258" max="258" width="9.33203125" style="1184" customWidth="1"/>
    <col min="259" max="259" width="53.44140625" style="1184" customWidth="1"/>
    <col min="260" max="260" width="21.88671875" style="1184" customWidth="1"/>
    <col min="261" max="261" width="18.5546875" style="1184" customWidth="1"/>
    <col min="262" max="262" width="21.33203125" style="1184" customWidth="1"/>
    <col min="263" max="265" width="0" style="1184" hidden="1" customWidth="1"/>
    <col min="266" max="266" width="20" style="1184" customWidth="1"/>
    <col min="267" max="268" width="0" style="1184" hidden="1" customWidth="1"/>
    <col min="269" max="269" width="23.5546875" style="1184" customWidth="1"/>
    <col min="270" max="270" width="2.6640625" style="1184" customWidth="1"/>
    <col min="271" max="290" width="0" style="1184" hidden="1" customWidth="1"/>
    <col min="291" max="291" width="13.44140625" style="1184" customWidth="1"/>
    <col min="292" max="512" width="11.44140625" style="1184"/>
    <col min="513" max="513" width="17.44140625" style="1184" customWidth="1"/>
    <col min="514" max="514" width="9.33203125" style="1184" customWidth="1"/>
    <col min="515" max="515" width="53.44140625" style="1184" customWidth="1"/>
    <col min="516" max="516" width="21.88671875" style="1184" customWidth="1"/>
    <col min="517" max="517" width="18.5546875" style="1184" customWidth="1"/>
    <col min="518" max="518" width="21.33203125" style="1184" customWidth="1"/>
    <col min="519" max="521" width="0" style="1184" hidden="1" customWidth="1"/>
    <col min="522" max="522" width="20" style="1184" customWidth="1"/>
    <col min="523" max="524" width="0" style="1184" hidden="1" customWidth="1"/>
    <col min="525" max="525" width="23.5546875" style="1184" customWidth="1"/>
    <col min="526" max="526" width="2.6640625" style="1184" customWidth="1"/>
    <col min="527" max="546" width="0" style="1184" hidden="1" customWidth="1"/>
    <col min="547" max="547" width="13.44140625" style="1184" customWidth="1"/>
    <col min="548" max="768" width="11.44140625" style="1184"/>
    <col min="769" max="769" width="17.44140625" style="1184" customWidth="1"/>
    <col min="770" max="770" width="9.33203125" style="1184" customWidth="1"/>
    <col min="771" max="771" width="53.44140625" style="1184" customWidth="1"/>
    <col min="772" max="772" width="21.88671875" style="1184" customWidth="1"/>
    <col min="773" max="773" width="18.5546875" style="1184" customWidth="1"/>
    <col min="774" max="774" width="21.33203125" style="1184" customWidth="1"/>
    <col min="775" max="777" width="0" style="1184" hidden="1" customWidth="1"/>
    <col min="778" max="778" width="20" style="1184" customWidth="1"/>
    <col min="779" max="780" width="0" style="1184" hidden="1" customWidth="1"/>
    <col min="781" max="781" width="23.5546875" style="1184" customWidth="1"/>
    <col min="782" max="782" width="2.6640625" style="1184" customWidth="1"/>
    <col min="783" max="802" width="0" style="1184" hidden="1" customWidth="1"/>
    <col min="803" max="803" width="13.44140625" style="1184" customWidth="1"/>
    <col min="804" max="1024" width="11.44140625" style="1184"/>
    <col min="1025" max="1025" width="17.44140625" style="1184" customWidth="1"/>
    <col min="1026" max="1026" width="9.33203125" style="1184" customWidth="1"/>
    <col min="1027" max="1027" width="53.44140625" style="1184" customWidth="1"/>
    <col min="1028" max="1028" width="21.88671875" style="1184" customWidth="1"/>
    <col min="1029" max="1029" width="18.5546875" style="1184" customWidth="1"/>
    <col min="1030" max="1030" width="21.33203125" style="1184" customWidth="1"/>
    <col min="1031" max="1033" width="0" style="1184" hidden="1" customWidth="1"/>
    <col min="1034" max="1034" width="20" style="1184" customWidth="1"/>
    <col min="1035" max="1036" width="0" style="1184" hidden="1" customWidth="1"/>
    <col min="1037" max="1037" width="23.5546875" style="1184" customWidth="1"/>
    <col min="1038" max="1038" width="2.6640625" style="1184" customWidth="1"/>
    <col min="1039" max="1058" width="0" style="1184" hidden="1" customWidth="1"/>
    <col min="1059" max="1059" width="13.44140625" style="1184" customWidth="1"/>
    <col min="1060" max="1280" width="11.44140625" style="1184"/>
    <col min="1281" max="1281" width="17.44140625" style="1184" customWidth="1"/>
    <col min="1282" max="1282" width="9.33203125" style="1184" customWidth="1"/>
    <col min="1283" max="1283" width="53.44140625" style="1184" customWidth="1"/>
    <col min="1284" max="1284" width="21.88671875" style="1184" customWidth="1"/>
    <col min="1285" max="1285" width="18.5546875" style="1184" customWidth="1"/>
    <col min="1286" max="1286" width="21.33203125" style="1184" customWidth="1"/>
    <col min="1287" max="1289" width="0" style="1184" hidden="1" customWidth="1"/>
    <col min="1290" max="1290" width="20" style="1184" customWidth="1"/>
    <col min="1291" max="1292" width="0" style="1184" hidden="1" customWidth="1"/>
    <col min="1293" max="1293" width="23.5546875" style="1184" customWidth="1"/>
    <col min="1294" max="1294" width="2.6640625" style="1184" customWidth="1"/>
    <col min="1295" max="1314" width="0" style="1184" hidden="1" customWidth="1"/>
    <col min="1315" max="1315" width="13.44140625" style="1184" customWidth="1"/>
    <col min="1316" max="1536" width="11.44140625" style="1184"/>
    <col min="1537" max="1537" width="17.44140625" style="1184" customWidth="1"/>
    <col min="1538" max="1538" width="9.33203125" style="1184" customWidth="1"/>
    <col min="1539" max="1539" width="53.44140625" style="1184" customWidth="1"/>
    <col min="1540" max="1540" width="21.88671875" style="1184" customWidth="1"/>
    <col min="1541" max="1541" width="18.5546875" style="1184" customWidth="1"/>
    <col min="1542" max="1542" width="21.33203125" style="1184" customWidth="1"/>
    <col min="1543" max="1545" width="0" style="1184" hidden="1" customWidth="1"/>
    <col min="1546" max="1546" width="20" style="1184" customWidth="1"/>
    <col min="1547" max="1548" width="0" style="1184" hidden="1" customWidth="1"/>
    <col min="1549" max="1549" width="23.5546875" style="1184" customWidth="1"/>
    <col min="1550" max="1550" width="2.6640625" style="1184" customWidth="1"/>
    <col min="1551" max="1570" width="0" style="1184" hidden="1" customWidth="1"/>
    <col min="1571" max="1571" width="13.44140625" style="1184" customWidth="1"/>
    <col min="1572" max="1792" width="11.44140625" style="1184"/>
    <col min="1793" max="1793" width="17.44140625" style="1184" customWidth="1"/>
    <col min="1794" max="1794" width="9.33203125" style="1184" customWidth="1"/>
    <col min="1795" max="1795" width="53.44140625" style="1184" customWidth="1"/>
    <col min="1796" max="1796" width="21.88671875" style="1184" customWidth="1"/>
    <col min="1797" max="1797" width="18.5546875" style="1184" customWidth="1"/>
    <col min="1798" max="1798" width="21.33203125" style="1184" customWidth="1"/>
    <col min="1799" max="1801" width="0" style="1184" hidden="1" customWidth="1"/>
    <col min="1802" max="1802" width="20" style="1184" customWidth="1"/>
    <col min="1803" max="1804" width="0" style="1184" hidden="1" customWidth="1"/>
    <col min="1805" max="1805" width="23.5546875" style="1184" customWidth="1"/>
    <col min="1806" max="1806" width="2.6640625" style="1184" customWidth="1"/>
    <col min="1807" max="1826" width="0" style="1184" hidden="1" customWidth="1"/>
    <col min="1827" max="1827" width="13.44140625" style="1184" customWidth="1"/>
    <col min="1828" max="2048" width="11.44140625" style="1184"/>
    <col min="2049" max="2049" width="17.44140625" style="1184" customWidth="1"/>
    <col min="2050" max="2050" width="9.33203125" style="1184" customWidth="1"/>
    <col min="2051" max="2051" width="53.44140625" style="1184" customWidth="1"/>
    <col min="2052" max="2052" width="21.88671875" style="1184" customWidth="1"/>
    <col min="2053" max="2053" width="18.5546875" style="1184" customWidth="1"/>
    <col min="2054" max="2054" width="21.33203125" style="1184" customWidth="1"/>
    <col min="2055" max="2057" width="0" style="1184" hidden="1" customWidth="1"/>
    <col min="2058" max="2058" width="20" style="1184" customWidth="1"/>
    <col min="2059" max="2060" width="0" style="1184" hidden="1" customWidth="1"/>
    <col min="2061" max="2061" width="23.5546875" style="1184" customWidth="1"/>
    <col min="2062" max="2062" width="2.6640625" style="1184" customWidth="1"/>
    <col min="2063" max="2082" width="0" style="1184" hidden="1" customWidth="1"/>
    <col min="2083" max="2083" width="13.44140625" style="1184" customWidth="1"/>
    <col min="2084" max="2304" width="11.44140625" style="1184"/>
    <col min="2305" max="2305" width="17.44140625" style="1184" customWidth="1"/>
    <col min="2306" max="2306" width="9.33203125" style="1184" customWidth="1"/>
    <col min="2307" max="2307" width="53.44140625" style="1184" customWidth="1"/>
    <col min="2308" max="2308" width="21.88671875" style="1184" customWidth="1"/>
    <col min="2309" max="2309" width="18.5546875" style="1184" customWidth="1"/>
    <col min="2310" max="2310" width="21.33203125" style="1184" customWidth="1"/>
    <col min="2311" max="2313" width="0" style="1184" hidden="1" customWidth="1"/>
    <col min="2314" max="2314" width="20" style="1184" customWidth="1"/>
    <col min="2315" max="2316" width="0" style="1184" hidden="1" customWidth="1"/>
    <col min="2317" max="2317" width="23.5546875" style="1184" customWidth="1"/>
    <col min="2318" max="2318" width="2.6640625" style="1184" customWidth="1"/>
    <col min="2319" max="2338" width="0" style="1184" hidden="1" customWidth="1"/>
    <col min="2339" max="2339" width="13.44140625" style="1184" customWidth="1"/>
    <col min="2340" max="2560" width="11.44140625" style="1184"/>
    <col min="2561" max="2561" width="17.44140625" style="1184" customWidth="1"/>
    <col min="2562" max="2562" width="9.33203125" style="1184" customWidth="1"/>
    <col min="2563" max="2563" width="53.44140625" style="1184" customWidth="1"/>
    <col min="2564" max="2564" width="21.88671875" style="1184" customWidth="1"/>
    <col min="2565" max="2565" width="18.5546875" style="1184" customWidth="1"/>
    <col min="2566" max="2566" width="21.33203125" style="1184" customWidth="1"/>
    <col min="2567" max="2569" width="0" style="1184" hidden="1" customWidth="1"/>
    <col min="2570" max="2570" width="20" style="1184" customWidth="1"/>
    <col min="2571" max="2572" width="0" style="1184" hidden="1" customWidth="1"/>
    <col min="2573" max="2573" width="23.5546875" style="1184" customWidth="1"/>
    <col min="2574" max="2574" width="2.6640625" style="1184" customWidth="1"/>
    <col min="2575" max="2594" width="0" style="1184" hidden="1" customWidth="1"/>
    <col min="2595" max="2595" width="13.44140625" style="1184" customWidth="1"/>
    <col min="2596" max="2816" width="11.44140625" style="1184"/>
    <col min="2817" max="2817" width="17.44140625" style="1184" customWidth="1"/>
    <col min="2818" max="2818" width="9.33203125" style="1184" customWidth="1"/>
    <col min="2819" max="2819" width="53.44140625" style="1184" customWidth="1"/>
    <col min="2820" max="2820" width="21.88671875" style="1184" customWidth="1"/>
    <col min="2821" max="2821" width="18.5546875" style="1184" customWidth="1"/>
    <col min="2822" max="2822" width="21.33203125" style="1184" customWidth="1"/>
    <col min="2823" max="2825" width="0" style="1184" hidden="1" customWidth="1"/>
    <col min="2826" max="2826" width="20" style="1184" customWidth="1"/>
    <col min="2827" max="2828" width="0" style="1184" hidden="1" customWidth="1"/>
    <col min="2829" max="2829" width="23.5546875" style="1184" customWidth="1"/>
    <col min="2830" max="2830" width="2.6640625" style="1184" customWidth="1"/>
    <col min="2831" max="2850" width="0" style="1184" hidden="1" customWidth="1"/>
    <col min="2851" max="2851" width="13.44140625" style="1184" customWidth="1"/>
    <col min="2852" max="3072" width="11.44140625" style="1184"/>
    <col min="3073" max="3073" width="17.44140625" style="1184" customWidth="1"/>
    <col min="3074" max="3074" width="9.33203125" style="1184" customWidth="1"/>
    <col min="3075" max="3075" width="53.44140625" style="1184" customWidth="1"/>
    <col min="3076" max="3076" width="21.88671875" style="1184" customWidth="1"/>
    <col min="3077" max="3077" width="18.5546875" style="1184" customWidth="1"/>
    <col min="3078" max="3078" width="21.33203125" style="1184" customWidth="1"/>
    <col min="3079" max="3081" width="0" style="1184" hidden="1" customWidth="1"/>
    <col min="3082" max="3082" width="20" style="1184" customWidth="1"/>
    <col min="3083" max="3084" width="0" style="1184" hidden="1" customWidth="1"/>
    <col min="3085" max="3085" width="23.5546875" style="1184" customWidth="1"/>
    <col min="3086" max="3086" width="2.6640625" style="1184" customWidth="1"/>
    <col min="3087" max="3106" width="0" style="1184" hidden="1" customWidth="1"/>
    <col min="3107" max="3107" width="13.44140625" style="1184" customWidth="1"/>
    <col min="3108" max="3328" width="11.44140625" style="1184"/>
    <col min="3329" max="3329" width="17.44140625" style="1184" customWidth="1"/>
    <col min="3330" max="3330" width="9.33203125" style="1184" customWidth="1"/>
    <col min="3331" max="3331" width="53.44140625" style="1184" customWidth="1"/>
    <col min="3332" max="3332" width="21.88671875" style="1184" customWidth="1"/>
    <col min="3333" max="3333" width="18.5546875" style="1184" customWidth="1"/>
    <col min="3334" max="3334" width="21.33203125" style="1184" customWidth="1"/>
    <col min="3335" max="3337" width="0" style="1184" hidden="1" customWidth="1"/>
    <col min="3338" max="3338" width="20" style="1184" customWidth="1"/>
    <col min="3339" max="3340" width="0" style="1184" hidden="1" customWidth="1"/>
    <col min="3341" max="3341" width="23.5546875" style="1184" customWidth="1"/>
    <col min="3342" max="3342" width="2.6640625" style="1184" customWidth="1"/>
    <col min="3343" max="3362" width="0" style="1184" hidden="1" customWidth="1"/>
    <col min="3363" max="3363" width="13.44140625" style="1184" customWidth="1"/>
    <col min="3364" max="3584" width="11.44140625" style="1184"/>
    <col min="3585" max="3585" width="17.44140625" style="1184" customWidth="1"/>
    <col min="3586" max="3586" width="9.33203125" style="1184" customWidth="1"/>
    <col min="3587" max="3587" width="53.44140625" style="1184" customWidth="1"/>
    <col min="3588" max="3588" width="21.88671875" style="1184" customWidth="1"/>
    <col min="3589" max="3589" width="18.5546875" style="1184" customWidth="1"/>
    <col min="3590" max="3590" width="21.33203125" style="1184" customWidth="1"/>
    <col min="3591" max="3593" width="0" style="1184" hidden="1" customWidth="1"/>
    <col min="3594" max="3594" width="20" style="1184" customWidth="1"/>
    <col min="3595" max="3596" width="0" style="1184" hidden="1" customWidth="1"/>
    <col min="3597" max="3597" width="23.5546875" style="1184" customWidth="1"/>
    <col min="3598" max="3598" width="2.6640625" style="1184" customWidth="1"/>
    <col min="3599" max="3618" width="0" style="1184" hidden="1" customWidth="1"/>
    <col min="3619" max="3619" width="13.44140625" style="1184" customWidth="1"/>
    <col min="3620" max="3840" width="11.44140625" style="1184"/>
    <col min="3841" max="3841" width="17.44140625" style="1184" customWidth="1"/>
    <col min="3842" max="3842" width="9.33203125" style="1184" customWidth="1"/>
    <col min="3843" max="3843" width="53.44140625" style="1184" customWidth="1"/>
    <col min="3844" max="3844" width="21.88671875" style="1184" customWidth="1"/>
    <col min="3845" max="3845" width="18.5546875" style="1184" customWidth="1"/>
    <col min="3846" max="3846" width="21.33203125" style="1184" customWidth="1"/>
    <col min="3847" max="3849" width="0" style="1184" hidden="1" customWidth="1"/>
    <col min="3850" max="3850" width="20" style="1184" customWidth="1"/>
    <col min="3851" max="3852" width="0" style="1184" hidden="1" customWidth="1"/>
    <col min="3853" max="3853" width="23.5546875" style="1184" customWidth="1"/>
    <col min="3854" max="3854" width="2.6640625" style="1184" customWidth="1"/>
    <col min="3855" max="3874" width="0" style="1184" hidden="1" customWidth="1"/>
    <col min="3875" max="3875" width="13.44140625" style="1184" customWidth="1"/>
    <col min="3876" max="4096" width="11.44140625" style="1184"/>
    <col min="4097" max="4097" width="17.44140625" style="1184" customWidth="1"/>
    <col min="4098" max="4098" width="9.33203125" style="1184" customWidth="1"/>
    <col min="4099" max="4099" width="53.44140625" style="1184" customWidth="1"/>
    <col min="4100" max="4100" width="21.88671875" style="1184" customWidth="1"/>
    <col min="4101" max="4101" width="18.5546875" style="1184" customWidth="1"/>
    <col min="4102" max="4102" width="21.33203125" style="1184" customWidth="1"/>
    <col min="4103" max="4105" width="0" style="1184" hidden="1" customWidth="1"/>
    <col min="4106" max="4106" width="20" style="1184" customWidth="1"/>
    <col min="4107" max="4108" width="0" style="1184" hidden="1" customWidth="1"/>
    <col min="4109" max="4109" width="23.5546875" style="1184" customWidth="1"/>
    <col min="4110" max="4110" width="2.6640625" style="1184" customWidth="1"/>
    <col min="4111" max="4130" width="0" style="1184" hidden="1" customWidth="1"/>
    <col min="4131" max="4131" width="13.44140625" style="1184" customWidth="1"/>
    <col min="4132" max="4352" width="11.44140625" style="1184"/>
    <col min="4353" max="4353" width="17.44140625" style="1184" customWidth="1"/>
    <col min="4354" max="4354" width="9.33203125" style="1184" customWidth="1"/>
    <col min="4355" max="4355" width="53.44140625" style="1184" customWidth="1"/>
    <col min="4356" max="4356" width="21.88671875" style="1184" customWidth="1"/>
    <col min="4357" max="4357" width="18.5546875" style="1184" customWidth="1"/>
    <col min="4358" max="4358" width="21.33203125" style="1184" customWidth="1"/>
    <col min="4359" max="4361" width="0" style="1184" hidden="1" customWidth="1"/>
    <col min="4362" max="4362" width="20" style="1184" customWidth="1"/>
    <col min="4363" max="4364" width="0" style="1184" hidden="1" customWidth="1"/>
    <col min="4365" max="4365" width="23.5546875" style="1184" customWidth="1"/>
    <col min="4366" max="4366" width="2.6640625" style="1184" customWidth="1"/>
    <col min="4367" max="4386" width="0" style="1184" hidden="1" customWidth="1"/>
    <col min="4387" max="4387" width="13.44140625" style="1184" customWidth="1"/>
    <col min="4388" max="4608" width="11.44140625" style="1184"/>
    <col min="4609" max="4609" width="17.44140625" style="1184" customWidth="1"/>
    <col min="4610" max="4610" width="9.33203125" style="1184" customWidth="1"/>
    <col min="4611" max="4611" width="53.44140625" style="1184" customWidth="1"/>
    <col min="4612" max="4612" width="21.88671875" style="1184" customWidth="1"/>
    <col min="4613" max="4613" width="18.5546875" style="1184" customWidth="1"/>
    <col min="4614" max="4614" width="21.33203125" style="1184" customWidth="1"/>
    <col min="4615" max="4617" width="0" style="1184" hidden="1" customWidth="1"/>
    <col min="4618" max="4618" width="20" style="1184" customWidth="1"/>
    <col min="4619" max="4620" width="0" style="1184" hidden="1" customWidth="1"/>
    <col min="4621" max="4621" width="23.5546875" style="1184" customWidth="1"/>
    <col min="4622" max="4622" width="2.6640625" style="1184" customWidth="1"/>
    <col min="4623" max="4642" width="0" style="1184" hidden="1" customWidth="1"/>
    <col min="4643" max="4643" width="13.44140625" style="1184" customWidth="1"/>
    <col min="4644" max="4864" width="11.44140625" style="1184"/>
    <col min="4865" max="4865" width="17.44140625" style="1184" customWidth="1"/>
    <col min="4866" max="4866" width="9.33203125" style="1184" customWidth="1"/>
    <col min="4867" max="4867" width="53.44140625" style="1184" customWidth="1"/>
    <col min="4868" max="4868" width="21.88671875" style="1184" customWidth="1"/>
    <col min="4869" max="4869" width="18.5546875" style="1184" customWidth="1"/>
    <col min="4870" max="4870" width="21.33203125" style="1184" customWidth="1"/>
    <col min="4871" max="4873" width="0" style="1184" hidden="1" customWidth="1"/>
    <col min="4874" max="4874" width="20" style="1184" customWidth="1"/>
    <col min="4875" max="4876" width="0" style="1184" hidden="1" customWidth="1"/>
    <col min="4877" max="4877" width="23.5546875" style="1184" customWidth="1"/>
    <col min="4878" max="4878" width="2.6640625" style="1184" customWidth="1"/>
    <col min="4879" max="4898" width="0" style="1184" hidden="1" customWidth="1"/>
    <col min="4899" max="4899" width="13.44140625" style="1184" customWidth="1"/>
    <col min="4900" max="5120" width="11.44140625" style="1184"/>
    <col min="5121" max="5121" width="17.44140625" style="1184" customWidth="1"/>
    <col min="5122" max="5122" width="9.33203125" style="1184" customWidth="1"/>
    <col min="5123" max="5123" width="53.44140625" style="1184" customWidth="1"/>
    <col min="5124" max="5124" width="21.88671875" style="1184" customWidth="1"/>
    <col min="5125" max="5125" width="18.5546875" style="1184" customWidth="1"/>
    <col min="5126" max="5126" width="21.33203125" style="1184" customWidth="1"/>
    <col min="5127" max="5129" width="0" style="1184" hidden="1" customWidth="1"/>
    <col min="5130" max="5130" width="20" style="1184" customWidth="1"/>
    <col min="5131" max="5132" width="0" style="1184" hidden="1" customWidth="1"/>
    <col min="5133" max="5133" width="23.5546875" style="1184" customWidth="1"/>
    <col min="5134" max="5134" width="2.6640625" style="1184" customWidth="1"/>
    <col min="5135" max="5154" width="0" style="1184" hidden="1" customWidth="1"/>
    <col min="5155" max="5155" width="13.44140625" style="1184" customWidth="1"/>
    <col min="5156" max="5376" width="11.44140625" style="1184"/>
    <col min="5377" max="5377" width="17.44140625" style="1184" customWidth="1"/>
    <col min="5378" max="5378" width="9.33203125" style="1184" customWidth="1"/>
    <col min="5379" max="5379" width="53.44140625" style="1184" customWidth="1"/>
    <col min="5380" max="5380" width="21.88671875" style="1184" customWidth="1"/>
    <col min="5381" max="5381" width="18.5546875" style="1184" customWidth="1"/>
    <col min="5382" max="5382" width="21.33203125" style="1184" customWidth="1"/>
    <col min="5383" max="5385" width="0" style="1184" hidden="1" customWidth="1"/>
    <col min="5386" max="5386" width="20" style="1184" customWidth="1"/>
    <col min="5387" max="5388" width="0" style="1184" hidden="1" customWidth="1"/>
    <col min="5389" max="5389" width="23.5546875" style="1184" customWidth="1"/>
    <col min="5390" max="5390" width="2.6640625" style="1184" customWidth="1"/>
    <col min="5391" max="5410" width="0" style="1184" hidden="1" customWidth="1"/>
    <col min="5411" max="5411" width="13.44140625" style="1184" customWidth="1"/>
    <col min="5412" max="5632" width="11.44140625" style="1184"/>
    <col min="5633" max="5633" width="17.44140625" style="1184" customWidth="1"/>
    <col min="5634" max="5634" width="9.33203125" style="1184" customWidth="1"/>
    <col min="5635" max="5635" width="53.44140625" style="1184" customWidth="1"/>
    <col min="5636" max="5636" width="21.88671875" style="1184" customWidth="1"/>
    <col min="5637" max="5637" width="18.5546875" style="1184" customWidth="1"/>
    <col min="5638" max="5638" width="21.33203125" style="1184" customWidth="1"/>
    <col min="5639" max="5641" width="0" style="1184" hidden="1" customWidth="1"/>
    <col min="5642" max="5642" width="20" style="1184" customWidth="1"/>
    <col min="5643" max="5644" width="0" style="1184" hidden="1" customWidth="1"/>
    <col min="5645" max="5645" width="23.5546875" style="1184" customWidth="1"/>
    <col min="5646" max="5646" width="2.6640625" style="1184" customWidth="1"/>
    <col min="5647" max="5666" width="0" style="1184" hidden="1" customWidth="1"/>
    <col min="5667" max="5667" width="13.44140625" style="1184" customWidth="1"/>
    <col min="5668" max="5888" width="11.44140625" style="1184"/>
    <col min="5889" max="5889" width="17.44140625" style="1184" customWidth="1"/>
    <col min="5890" max="5890" width="9.33203125" style="1184" customWidth="1"/>
    <col min="5891" max="5891" width="53.44140625" style="1184" customWidth="1"/>
    <col min="5892" max="5892" width="21.88671875" style="1184" customWidth="1"/>
    <col min="5893" max="5893" width="18.5546875" style="1184" customWidth="1"/>
    <col min="5894" max="5894" width="21.33203125" style="1184" customWidth="1"/>
    <col min="5895" max="5897" width="0" style="1184" hidden="1" customWidth="1"/>
    <col min="5898" max="5898" width="20" style="1184" customWidth="1"/>
    <col min="5899" max="5900" width="0" style="1184" hidden="1" customWidth="1"/>
    <col min="5901" max="5901" width="23.5546875" style="1184" customWidth="1"/>
    <col min="5902" max="5902" width="2.6640625" style="1184" customWidth="1"/>
    <col min="5903" max="5922" width="0" style="1184" hidden="1" customWidth="1"/>
    <col min="5923" max="5923" width="13.44140625" style="1184" customWidth="1"/>
    <col min="5924" max="6144" width="11.44140625" style="1184"/>
    <col min="6145" max="6145" width="17.44140625" style="1184" customWidth="1"/>
    <col min="6146" max="6146" width="9.33203125" style="1184" customWidth="1"/>
    <col min="6147" max="6147" width="53.44140625" style="1184" customWidth="1"/>
    <col min="6148" max="6148" width="21.88671875" style="1184" customWidth="1"/>
    <col min="6149" max="6149" width="18.5546875" style="1184" customWidth="1"/>
    <col min="6150" max="6150" width="21.33203125" style="1184" customWidth="1"/>
    <col min="6151" max="6153" width="0" style="1184" hidden="1" customWidth="1"/>
    <col min="6154" max="6154" width="20" style="1184" customWidth="1"/>
    <col min="6155" max="6156" width="0" style="1184" hidden="1" customWidth="1"/>
    <col min="6157" max="6157" width="23.5546875" style="1184" customWidth="1"/>
    <col min="6158" max="6158" width="2.6640625" style="1184" customWidth="1"/>
    <col min="6159" max="6178" width="0" style="1184" hidden="1" customWidth="1"/>
    <col min="6179" max="6179" width="13.44140625" style="1184" customWidth="1"/>
    <col min="6180" max="6400" width="11.44140625" style="1184"/>
    <col min="6401" max="6401" width="17.44140625" style="1184" customWidth="1"/>
    <col min="6402" max="6402" width="9.33203125" style="1184" customWidth="1"/>
    <col min="6403" max="6403" width="53.44140625" style="1184" customWidth="1"/>
    <col min="6404" max="6404" width="21.88671875" style="1184" customWidth="1"/>
    <col min="6405" max="6405" width="18.5546875" style="1184" customWidth="1"/>
    <col min="6406" max="6406" width="21.33203125" style="1184" customWidth="1"/>
    <col min="6407" max="6409" width="0" style="1184" hidden="1" customWidth="1"/>
    <col min="6410" max="6410" width="20" style="1184" customWidth="1"/>
    <col min="6411" max="6412" width="0" style="1184" hidden="1" customWidth="1"/>
    <col min="6413" max="6413" width="23.5546875" style="1184" customWidth="1"/>
    <col min="6414" max="6414" width="2.6640625" style="1184" customWidth="1"/>
    <col min="6415" max="6434" width="0" style="1184" hidden="1" customWidth="1"/>
    <col min="6435" max="6435" width="13.44140625" style="1184" customWidth="1"/>
    <col min="6436" max="6656" width="11.44140625" style="1184"/>
    <col min="6657" max="6657" width="17.44140625" style="1184" customWidth="1"/>
    <col min="6658" max="6658" width="9.33203125" style="1184" customWidth="1"/>
    <col min="6659" max="6659" width="53.44140625" style="1184" customWidth="1"/>
    <col min="6660" max="6660" width="21.88671875" style="1184" customWidth="1"/>
    <col min="6661" max="6661" width="18.5546875" style="1184" customWidth="1"/>
    <col min="6662" max="6662" width="21.33203125" style="1184" customWidth="1"/>
    <col min="6663" max="6665" width="0" style="1184" hidden="1" customWidth="1"/>
    <col min="6666" max="6666" width="20" style="1184" customWidth="1"/>
    <col min="6667" max="6668" width="0" style="1184" hidden="1" customWidth="1"/>
    <col min="6669" max="6669" width="23.5546875" style="1184" customWidth="1"/>
    <col min="6670" max="6670" width="2.6640625" style="1184" customWidth="1"/>
    <col min="6671" max="6690" width="0" style="1184" hidden="1" customWidth="1"/>
    <col min="6691" max="6691" width="13.44140625" style="1184" customWidth="1"/>
    <col min="6692" max="6912" width="11.44140625" style="1184"/>
    <col min="6913" max="6913" width="17.44140625" style="1184" customWidth="1"/>
    <col min="6914" max="6914" width="9.33203125" style="1184" customWidth="1"/>
    <col min="6915" max="6915" width="53.44140625" style="1184" customWidth="1"/>
    <col min="6916" max="6916" width="21.88671875" style="1184" customWidth="1"/>
    <col min="6917" max="6917" width="18.5546875" style="1184" customWidth="1"/>
    <col min="6918" max="6918" width="21.33203125" style="1184" customWidth="1"/>
    <col min="6919" max="6921" width="0" style="1184" hidden="1" customWidth="1"/>
    <col min="6922" max="6922" width="20" style="1184" customWidth="1"/>
    <col min="6923" max="6924" width="0" style="1184" hidden="1" customWidth="1"/>
    <col min="6925" max="6925" width="23.5546875" style="1184" customWidth="1"/>
    <col min="6926" max="6926" width="2.6640625" style="1184" customWidth="1"/>
    <col min="6927" max="6946" width="0" style="1184" hidden="1" customWidth="1"/>
    <col min="6947" max="6947" width="13.44140625" style="1184" customWidth="1"/>
    <col min="6948" max="7168" width="11.44140625" style="1184"/>
    <col min="7169" max="7169" width="17.44140625" style="1184" customWidth="1"/>
    <col min="7170" max="7170" width="9.33203125" style="1184" customWidth="1"/>
    <col min="7171" max="7171" width="53.44140625" style="1184" customWidth="1"/>
    <col min="7172" max="7172" width="21.88671875" style="1184" customWidth="1"/>
    <col min="7173" max="7173" width="18.5546875" style="1184" customWidth="1"/>
    <col min="7174" max="7174" width="21.33203125" style="1184" customWidth="1"/>
    <col min="7175" max="7177" width="0" style="1184" hidden="1" customWidth="1"/>
    <col min="7178" max="7178" width="20" style="1184" customWidth="1"/>
    <col min="7179" max="7180" width="0" style="1184" hidden="1" customWidth="1"/>
    <col min="7181" max="7181" width="23.5546875" style="1184" customWidth="1"/>
    <col min="7182" max="7182" width="2.6640625" style="1184" customWidth="1"/>
    <col min="7183" max="7202" width="0" style="1184" hidden="1" customWidth="1"/>
    <col min="7203" max="7203" width="13.44140625" style="1184" customWidth="1"/>
    <col min="7204" max="7424" width="11.44140625" style="1184"/>
    <col min="7425" max="7425" width="17.44140625" style="1184" customWidth="1"/>
    <col min="7426" max="7426" width="9.33203125" style="1184" customWidth="1"/>
    <col min="7427" max="7427" width="53.44140625" style="1184" customWidth="1"/>
    <col min="7428" max="7428" width="21.88671875" style="1184" customWidth="1"/>
    <col min="7429" max="7429" width="18.5546875" style="1184" customWidth="1"/>
    <col min="7430" max="7430" width="21.33203125" style="1184" customWidth="1"/>
    <col min="7431" max="7433" width="0" style="1184" hidden="1" customWidth="1"/>
    <col min="7434" max="7434" width="20" style="1184" customWidth="1"/>
    <col min="7435" max="7436" width="0" style="1184" hidden="1" customWidth="1"/>
    <col min="7437" max="7437" width="23.5546875" style="1184" customWidth="1"/>
    <col min="7438" max="7438" width="2.6640625" style="1184" customWidth="1"/>
    <col min="7439" max="7458" width="0" style="1184" hidden="1" customWidth="1"/>
    <col min="7459" max="7459" width="13.44140625" style="1184" customWidth="1"/>
    <col min="7460" max="7680" width="11.44140625" style="1184"/>
    <col min="7681" max="7681" width="17.44140625" style="1184" customWidth="1"/>
    <col min="7682" max="7682" width="9.33203125" style="1184" customWidth="1"/>
    <col min="7683" max="7683" width="53.44140625" style="1184" customWidth="1"/>
    <col min="7684" max="7684" width="21.88671875" style="1184" customWidth="1"/>
    <col min="7685" max="7685" width="18.5546875" style="1184" customWidth="1"/>
    <col min="7686" max="7686" width="21.33203125" style="1184" customWidth="1"/>
    <col min="7687" max="7689" width="0" style="1184" hidden="1" customWidth="1"/>
    <col min="7690" max="7690" width="20" style="1184" customWidth="1"/>
    <col min="7691" max="7692" width="0" style="1184" hidden="1" customWidth="1"/>
    <col min="7693" max="7693" width="23.5546875" style="1184" customWidth="1"/>
    <col min="7694" max="7694" width="2.6640625" style="1184" customWidth="1"/>
    <col min="7695" max="7714" width="0" style="1184" hidden="1" customWidth="1"/>
    <col min="7715" max="7715" width="13.44140625" style="1184" customWidth="1"/>
    <col min="7716" max="7936" width="11.44140625" style="1184"/>
    <col min="7937" max="7937" width="17.44140625" style="1184" customWidth="1"/>
    <col min="7938" max="7938" width="9.33203125" style="1184" customWidth="1"/>
    <col min="7939" max="7939" width="53.44140625" style="1184" customWidth="1"/>
    <col min="7940" max="7940" width="21.88671875" style="1184" customWidth="1"/>
    <col min="7941" max="7941" width="18.5546875" style="1184" customWidth="1"/>
    <col min="7942" max="7942" width="21.33203125" style="1184" customWidth="1"/>
    <col min="7943" max="7945" width="0" style="1184" hidden="1" customWidth="1"/>
    <col min="7946" max="7946" width="20" style="1184" customWidth="1"/>
    <col min="7947" max="7948" width="0" style="1184" hidden="1" customWidth="1"/>
    <col min="7949" max="7949" width="23.5546875" style="1184" customWidth="1"/>
    <col min="7950" max="7950" width="2.6640625" style="1184" customWidth="1"/>
    <col min="7951" max="7970" width="0" style="1184" hidden="1" customWidth="1"/>
    <col min="7971" max="7971" width="13.44140625" style="1184" customWidth="1"/>
    <col min="7972" max="8192" width="11.44140625" style="1184"/>
    <col min="8193" max="8193" width="17.44140625" style="1184" customWidth="1"/>
    <col min="8194" max="8194" width="9.33203125" style="1184" customWidth="1"/>
    <col min="8195" max="8195" width="53.44140625" style="1184" customWidth="1"/>
    <col min="8196" max="8196" width="21.88671875" style="1184" customWidth="1"/>
    <col min="8197" max="8197" width="18.5546875" style="1184" customWidth="1"/>
    <col min="8198" max="8198" width="21.33203125" style="1184" customWidth="1"/>
    <col min="8199" max="8201" width="0" style="1184" hidden="1" customWidth="1"/>
    <col min="8202" max="8202" width="20" style="1184" customWidth="1"/>
    <col min="8203" max="8204" width="0" style="1184" hidden="1" customWidth="1"/>
    <col min="8205" max="8205" width="23.5546875" style="1184" customWidth="1"/>
    <col min="8206" max="8206" width="2.6640625" style="1184" customWidth="1"/>
    <col min="8207" max="8226" width="0" style="1184" hidden="1" customWidth="1"/>
    <col min="8227" max="8227" width="13.44140625" style="1184" customWidth="1"/>
    <col min="8228" max="8448" width="11.44140625" style="1184"/>
    <col min="8449" max="8449" width="17.44140625" style="1184" customWidth="1"/>
    <col min="8450" max="8450" width="9.33203125" style="1184" customWidth="1"/>
    <col min="8451" max="8451" width="53.44140625" style="1184" customWidth="1"/>
    <col min="8452" max="8452" width="21.88671875" style="1184" customWidth="1"/>
    <col min="8453" max="8453" width="18.5546875" style="1184" customWidth="1"/>
    <col min="8454" max="8454" width="21.33203125" style="1184" customWidth="1"/>
    <col min="8455" max="8457" width="0" style="1184" hidden="1" customWidth="1"/>
    <col min="8458" max="8458" width="20" style="1184" customWidth="1"/>
    <col min="8459" max="8460" width="0" style="1184" hidden="1" customWidth="1"/>
    <col min="8461" max="8461" width="23.5546875" style="1184" customWidth="1"/>
    <col min="8462" max="8462" width="2.6640625" style="1184" customWidth="1"/>
    <col min="8463" max="8482" width="0" style="1184" hidden="1" customWidth="1"/>
    <col min="8483" max="8483" width="13.44140625" style="1184" customWidth="1"/>
    <col min="8484" max="8704" width="11.44140625" style="1184"/>
    <col min="8705" max="8705" width="17.44140625" style="1184" customWidth="1"/>
    <col min="8706" max="8706" width="9.33203125" style="1184" customWidth="1"/>
    <col min="8707" max="8707" width="53.44140625" style="1184" customWidth="1"/>
    <col min="8708" max="8708" width="21.88671875" style="1184" customWidth="1"/>
    <col min="8709" max="8709" width="18.5546875" style="1184" customWidth="1"/>
    <col min="8710" max="8710" width="21.33203125" style="1184" customWidth="1"/>
    <col min="8711" max="8713" width="0" style="1184" hidden="1" customWidth="1"/>
    <col min="8714" max="8714" width="20" style="1184" customWidth="1"/>
    <col min="8715" max="8716" width="0" style="1184" hidden="1" customWidth="1"/>
    <col min="8717" max="8717" width="23.5546875" style="1184" customWidth="1"/>
    <col min="8718" max="8718" width="2.6640625" style="1184" customWidth="1"/>
    <col min="8719" max="8738" width="0" style="1184" hidden="1" customWidth="1"/>
    <col min="8739" max="8739" width="13.44140625" style="1184" customWidth="1"/>
    <col min="8740" max="8960" width="11.44140625" style="1184"/>
    <col min="8961" max="8961" width="17.44140625" style="1184" customWidth="1"/>
    <col min="8962" max="8962" width="9.33203125" style="1184" customWidth="1"/>
    <col min="8963" max="8963" width="53.44140625" style="1184" customWidth="1"/>
    <col min="8964" max="8964" width="21.88671875" style="1184" customWidth="1"/>
    <col min="8965" max="8965" width="18.5546875" style="1184" customWidth="1"/>
    <col min="8966" max="8966" width="21.33203125" style="1184" customWidth="1"/>
    <col min="8967" max="8969" width="0" style="1184" hidden="1" customWidth="1"/>
    <col min="8970" max="8970" width="20" style="1184" customWidth="1"/>
    <col min="8971" max="8972" width="0" style="1184" hidden="1" customWidth="1"/>
    <col min="8973" max="8973" width="23.5546875" style="1184" customWidth="1"/>
    <col min="8974" max="8974" width="2.6640625" style="1184" customWidth="1"/>
    <col min="8975" max="8994" width="0" style="1184" hidden="1" customWidth="1"/>
    <col min="8995" max="8995" width="13.44140625" style="1184" customWidth="1"/>
    <col min="8996" max="9216" width="11.44140625" style="1184"/>
    <col min="9217" max="9217" width="17.44140625" style="1184" customWidth="1"/>
    <col min="9218" max="9218" width="9.33203125" style="1184" customWidth="1"/>
    <col min="9219" max="9219" width="53.44140625" style="1184" customWidth="1"/>
    <col min="9220" max="9220" width="21.88671875" style="1184" customWidth="1"/>
    <col min="9221" max="9221" width="18.5546875" style="1184" customWidth="1"/>
    <col min="9222" max="9222" width="21.33203125" style="1184" customWidth="1"/>
    <col min="9223" max="9225" width="0" style="1184" hidden="1" customWidth="1"/>
    <col min="9226" max="9226" width="20" style="1184" customWidth="1"/>
    <col min="9227" max="9228" width="0" style="1184" hidden="1" customWidth="1"/>
    <col min="9229" max="9229" width="23.5546875" style="1184" customWidth="1"/>
    <col min="9230" max="9230" width="2.6640625" style="1184" customWidth="1"/>
    <col min="9231" max="9250" width="0" style="1184" hidden="1" customWidth="1"/>
    <col min="9251" max="9251" width="13.44140625" style="1184" customWidth="1"/>
    <col min="9252" max="9472" width="11.44140625" style="1184"/>
    <col min="9473" max="9473" width="17.44140625" style="1184" customWidth="1"/>
    <col min="9474" max="9474" width="9.33203125" style="1184" customWidth="1"/>
    <col min="9475" max="9475" width="53.44140625" style="1184" customWidth="1"/>
    <col min="9476" max="9476" width="21.88671875" style="1184" customWidth="1"/>
    <col min="9477" max="9477" width="18.5546875" style="1184" customWidth="1"/>
    <col min="9478" max="9478" width="21.33203125" style="1184" customWidth="1"/>
    <col min="9479" max="9481" width="0" style="1184" hidden="1" customWidth="1"/>
    <col min="9482" max="9482" width="20" style="1184" customWidth="1"/>
    <col min="9483" max="9484" width="0" style="1184" hidden="1" customWidth="1"/>
    <col min="9485" max="9485" width="23.5546875" style="1184" customWidth="1"/>
    <col min="9486" max="9486" width="2.6640625" style="1184" customWidth="1"/>
    <col min="9487" max="9506" width="0" style="1184" hidden="1" customWidth="1"/>
    <col min="9507" max="9507" width="13.44140625" style="1184" customWidth="1"/>
    <col min="9508" max="9728" width="11.44140625" style="1184"/>
    <col min="9729" max="9729" width="17.44140625" style="1184" customWidth="1"/>
    <col min="9730" max="9730" width="9.33203125" style="1184" customWidth="1"/>
    <col min="9731" max="9731" width="53.44140625" style="1184" customWidth="1"/>
    <col min="9732" max="9732" width="21.88671875" style="1184" customWidth="1"/>
    <col min="9733" max="9733" width="18.5546875" style="1184" customWidth="1"/>
    <col min="9734" max="9734" width="21.33203125" style="1184" customWidth="1"/>
    <col min="9735" max="9737" width="0" style="1184" hidden="1" customWidth="1"/>
    <col min="9738" max="9738" width="20" style="1184" customWidth="1"/>
    <col min="9739" max="9740" width="0" style="1184" hidden="1" customWidth="1"/>
    <col min="9741" max="9741" width="23.5546875" style="1184" customWidth="1"/>
    <col min="9742" max="9742" width="2.6640625" style="1184" customWidth="1"/>
    <col min="9743" max="9762" width="0" style="1184" hidden="1" customWidth="1"/>
    <col min="9763" max="9763" width="13.44140625" style="1184" customWidth="1"/>
    <col min="9764" max="9984" width="11.44140625" style="1184"/>
    <col min="9985" max="9985" width="17.44140625" style="1184" customWidth="1"/>
    <col min="9986" max="9986" width="9.33203125" style="1184" customWidth="1"/>
    <col min="9987" max="9987" width="53.44140625" style="1184" customWidth="1"/>
    <col min="9988" max="9988" width="21.88671875" style="1184" customWidth="1"/>
    <col min="9989" max="9989" width="18.5546875" style="1184" customWidth="1"/>
    <col min="9990" max="9990" width="21.33203125" style="1184" customWidth="1"/>
    <col min="9991" max="9993" width="0" style="1184" hidden="1" customWidth="1"/>
    <col min="9994" max="9994" width="20" style="1184" customWidth="1"/>
    <col min="9995" max="9996" width="0" style="1184" hidden="1" customWidth="1"/>
    <col min="9997" max="9997" width="23.5546875" style="1184" customWidth="1"/>
    <col min="9998" max="9998" width="2.6640625" style="1184" customWidth="1"/>
    <col min="9999" max="10018" width="0" style="1184" hidden="1" customWidth="1"/>
    <col min="10019" max="10019" width="13.44140625" style="1184" customWidth="1"/>
    <col min="10020" max="10240" width="11.44140625" style="1184"/>
    <col min="10241" max="10241" width="17.44140625" style="1184" customWidth="1"/>
    <col min="10242" max="10242" width="9.33203125" style="1184" customWidth="1"/>
    <col min="10243" max="10243" width="53.44140625" style="1184" customWidth="1"/>
    <col min="10244" max="10244" width="21.88671875" style="1184" customWidth="1"/>
    <col min="10245" max="10245" width="18.5546875" style="1184" customWidth="1"/>
    <col min="10246" max="10246" width="21.33203125" style="1184" customWidth="1"/>
    <col min="10247" max="10249" width="0" style="1184" hidden="1" customWidth="1"/>
    <col min="10250" max="10250" width="20" style="1184" customWidth="1"/>
    <col min="10251" max="10252" width="0" style="1184" hidden="1" customWidth="1"/>
    <col min="10253" max="10253" width="23.5546875" style="1184" customWidth="1"/>
    <col min="10254" max="10254" width="2.6640625" style="1184" customWidth="1"/>
    <col min="10255" max="10274" width="0" style="1184" hidden="1" customWidth="1"/>
    <col min="10275" max="10275" width="13.44140625" style="1184" customWidth="1"/>
    <col min="10276" max="10496" width="11.44140625" style="1184"/>
    <col min="10497" max="10497" width="17.44140625" style="1184" customWidth="1"/>
    <col min="10498" max="10498" width="9.33203125" style="1184" customWidth="1"/>
    <col min="10499" max="10499" width="53.44140625" style="1184" customWidth="1"/>
    <col min="10500" max="10500" width="21.88671875" style="1184" customWidth="1"/>
    <col min="10501" max="10501" width="18.5546875" style="1184" customWidth="1"/>
    <col min="10502" max="10502" width="21.33203125" style="1184" customWidth="1"/>
    <col min="10503" max="10505" width="0" style="1184" hidden="1" customWidth="1"/>
    <col min="10506" max="10506" width="20" style="1184" customWidth="1"/>
    <col min="10507" max="10508" width="0" style="1184" hidden="1" customWidth="1"/>
    <col min="10509" max="10509" width="23.5546875" style="1184" customWidth="1"/>
    <col min="10510" max="10510" width="2.6640625" style="1184" customWidth="1"/>
    <col min="10511" max="10530" width="0" style="1184" hidden="1" customWidth="1"/>
    <col min="10531" max="10531" width="13.44140625" style="1184" customWidth="1"/>
    <col min="10532" max="10752" width="11.44140625" style="1184"/>
    <col min="10753" max="10753" width="17.44140625" style="1184" customWidth="1"/>
    <col min="10754" max="10754" width="9.33203125" style="1184" customWidth="1"/>
    <col min="10755" max="10755" width="53.44140625" style="1184" customWidth="1"/>
    <col min="10756" max="10756" width="21.88671875" style="1184" customWidth="1"/>
    <col min="10757" max="10757" width="18.5546875" style="1184" customWidth="1"/>
    <col min="10758" max="10758" width="21.33203125" style="1184" customWidth="1"/>
    <col min="10759" max="10761" width="0" style="1184" hidden="1" customWidth="1"/>
    <col min="10762" max="10762" width="20" style="1184" customWidth="1"/>
    <col min="10763" max="10764" width="0" style="1184" hidden="1" customWidth="1"/>
    <col min="10765" max="10765" width="23.5546875" style="1184" customWidth="1"/>
    <col min="10766" max="10766" width="2.6640625" style="1184" customWidth="1"/>
    <col min="10767" max="10786" width="0" style="1184" hidden="1" customWidth="1"/>
    <col min="10787" max="10787" width="13.44140625" style="1184" customWidth="1"/>
    <col min="10788" max="11008" width="11.44140625" style="1184"/>
    <col min="11009" max="11009" width="17.44140625" style="1184" customWidth="1"/>
    <col min="11010" max="11010" width="9.33203125" style="1184" customWidth="1"/>
    <col min="11011" max="11011" width="53.44140625" style="1184" customWidth="1"/>
    <col min="11012" max="11012" width="21.88671875" style="1184" customWidth="1"/>
    <col min="11013" max="11013" width="18.5546875" style="1184" customWidth="1"/>
    <col min="11014" max="11014" width="21.33203125" style="1184" customWidth="1"/>
    <col min="11015" max="11017" width="0" style="1184" hidden="1" customWidth="1"/>
    <col min="11018" max="11018" width="20" style="1184" customWidth="1"/>
    <col min="11019" max="11020" width="0" style="1184" hidden="1" customWidth="1"/>
    <col min="11021" max="11021" width="23.5546875" style="1184" customWidth="1"/>
    <col min="11022" max="11022" width="2.6640625" style="1184" customWidth="1"/>
    <col min="11023" max="11042" width="0" style="1184" hidden="1" customWidth="1"/>
    <col min="11043" max="11043" width="13.44140625" style="1184" customWidth="1"/>
    <col min="11044" max="11264" width="11.44140625" style="1184"/>
    <col min="11265" max="11265" width="17.44140625" style="1184" customWidth="1"/>
    <col min="11266" max="11266" width="9.33203125" style="1184" customWidth="1"/>
    <col min="11267" max="11267" width="53.44140625" style="1184" customWidth="1"/>
    <col min="11268" max="11268" width="21.88671875" style="1184" customWidth="1"/>
    <col min="11269" max="11269" width="18.5546875" style="1184" customWidth="1"/>
    <col min="11270" max="11270" width="21.33203125" style="1184" customWidth="1"/>
    <col min="11271" max="11273" width="0" style="1184" hidden="1" customWidth="1"/>
    <col min="11274" max="11274" width="20" style="1184" customWidth="1"/>
    <col min="11275" max="11276" width="0" style="1184" hidden="1" customWidth="1"/>
    <col min="11277" max="11277" width="23.5546875" style="1184" customWidth="1"/>
    <col min="11278" max="11278" width="2.6640625" style="1184" customWidth="1"/>
    <col min="11279" max="11298" width="0" style="1184" hidden="1" customWidth="1"/>
    <col min="11299" max="11299" width="13.44140625" style="1184" customWidth="1"/>
    <col min="11300" max="11520" width="11.44140625" style="1184"/>
    <col min="11521" max="11521" width="17.44140625" style="1184" customWidth="1"/>
    <col min="11522" max="11522" width="9.33203125" style="1184" customWidth="1"/>
    <col min="11523" max="11523" width="53.44140625" style="1184" customWidth="1"/>
    <col min="11524" max="11524" width="21.88671875" style="1184" customWidth="1"/>
    <col min="11525" max="11525" width="18.5546875" style="1184" customWidth="1"/>
    <col min="11526" max="11526" width="21.33203125" style="1184" customWidth="1"/>
    <col min="11527" max="11529" width="0" style="1184" hidden="1" customWidth="1"/>
    <col min="11530" max="11530" width="20" style="1184" customWidth="1"/>
    <col min="11531" max="11532" width="0" style="1184" hidden="1" customWidth="1"/>
    <col min="11533" max="11533" width="23.5546875" style="1184" customWidth="1"/>
    <col min="11534" max="11534" width="2.6640625" style="1184" customWidth="1"/>
    <col min="11535" max="11554" width="0" style="1184" hidden="1" customWidth="1"/>
    <col min="11555" max="11555" width="13.44140625" style="1184" customWidth="1"/>
    <col min="11556" max="11776" width="11.44140625" style="1184"/>
    <col min="11777" max="11777" width="17.44140625" style="1184" customWidth="1"/>
    <col min="11778" max="11778" width="9.33203125" style="1184" customWidth="1"/>
    <col min="11779" max="11779" width="53.44140625" style="1184" customWidth="1"/>
    <col min="11780" max="11780" width="21.88671875" style="1184" customWidth="1"/>
    <col min="11781" max="11781" width="18.5546875" style="1184" customWidth="1"/>
    <col min="11782" max="11782" width="21.33203125" style="1184" customWidth="1"/>
    <col min="11783" max="11785" width="0" style="1184" hidden="1" customWidth="1"/>
    <col min="11786" max="11786" width="20" style="1184" customWidth="1"/>
    <col min="11787" max="11788" width="0" style="1184" hidden="1" customWidth="1"/>
    <col min="11789" max="11789" width="23.5546875" style="1184" customWidth="1"/>
    <col min="11790" max="11790" width="2.6640625" style="1184" customWidth="1"/>
    <col min="11791" max="11810" width="0" style="1184" hidden="1" customWidth="1"/>
    <col min="11811" max="11811" width="13.44140625" style="1184" customWidth="1"/>
    <col min="11812" max="12032" width="11.44140625" style="1184"/>
    <col min="12033" max="12033" width="17.44140625" style="1184" customWidth="1"/>
    <col min="12034" max="12034" width="9.33203125" style="1184" customWidth="1"/>
    <col min="12035" max="12035" width="53.44140625" style="1184" customWidth="1"/>
    <col min="12036" max="12036" width="21.88671875" style="1184" customWidth="1"/>
    <col min="12037" max="12037" width="18.5546875" style="1184" customWidth="1"/>
    <col min="12038" max="12038" width="21.33203125" style="1184" customWidth="1"/>
    <col min="12039" max="12041" width="0" style="1184" hidden="1" customWidth="1"/>
    <col min="12042" max="12042" width="20" style="1184" customWidth="1"/>
    <col min="12043" max="12044" width="0" style="1184" hidden="1" customWidth="1"/>
    <col min="12045" max="12045" width="23.5546875" style="1184" customWidth="1"/>
    <col min="12046" max="12046" width="2.6640625" style="1184" customWidth="1"/>
    <col min="12047" max="12066" width="0" style="1184" hidden="1" customWidth="1"/>
    <col min="12067" max="12067" width="13.44140625" style="1184" customWidth="1"/>
    <col min="12068" max="12288" width="11.44140625" style="1184"/>
    <col min="12289" max="12289" width="17.44140625" style="1184" customWidth="1"/>
    <col min="12290" max="12290" width="9.33203125" style="1184" customWidth="1"/>
    <col min="12291" max="12291" width="53.44140625" style="1184" customWidth="1"/>
    <col min="12292" max="12292" width="21.88671875" style="1184" customWidth="1"/>
    <col min="12293" max="12293" width="18.5546875" style="1184" customWidth="1"/>
    <col min="12294" max="12294" width="21.33203125" style="1184" customWidth="1"/>
    <col min="12295" max="12297" width="0" style="1184" hidden="1" customWidth="1"/>
    <col min="12298" max="12298" width="20" style="1184" customWidth="1"/>
    <col min="12299" max="12300" width="0" style="1184" hidden="1" customWidth="1"/>
    <col min="12301" max="12301" width="23.5546875" style="1184" customWidth="1"/>
    <col min="12302" max="12302" width="2.6640625" style="1184" customWidth="1"/>
    <col min="12303" max="12322" width="0" style="1184" hidden="1" customWidth="1"/>
    <col min="12323" max="12323" width="13.44140625" style="1184" customWidth="1"/>
    <col min="12324" max="12544" width="11.44140625" style="1184"/>
    <col min="12545" max="12545" width="17.44140625" style="1184" customWidth="1"/>
    <col min="12546" max="12546" width="9.33203125" style="1184" customWidth="1"/>
    <col min="12547" max="12547" width="53.44140625" style="1184" customWidth="1"/>
    <col min="12548" max="12548" width="21.88671875" style="1184" customWidth="1"/>
    <col min="12549" max="12549" width="18.5546875" style="1184" customWidth="1"/>
    <col min="12550" max="12550" width="21.33203125" style="1184" customWidth="1"/>
    <col min="12551" max="12553" width="0" style="1184" hidden="1" customWidth="1"/>
    <col min="12554" max="12554" width="20" style="1184" customWidth="1"/>
    <col min="12555" max="12556" width="0" style="1184" hidden="1" customWidth="1"/>
    <col min="12557" max="12557" width="23.5546875" style="1184" customWidth="1"/>
    <col min="12558" max="12558" width="2.6640625" style="1184" customWidth="1"/>
    <col min="12559" max="12578" width="0" style="1184" hidden="1" customWidth="1"/>
    <col min="12579" max="12579" width="13.44140625" style="1184" customWidth="1"/>
    <col min="12580" max="12800" width="11.44140625" style="1184"/>
    <col min="12801" max="12801" width="17.44140625" style="1184" customWidth="1"/>
    <col min="12802" max="12802" width="9.33203125" style="1184" customWidth="1"/>
    <col min="12803" max="12803" width="53.44140625" style="1184" customWidth="1"/>
    <col min="12804" max="12804" width="21.88671875" style="1184" customWidth="1"/>
    <col min="12805" max="12805" width="18.5546875" style="1184" customWidth="1"/>
    <col min="12806" max="12806" width="21.33203125" style="1184" customWidth="1"/>
    <col min="12807" max="12809" width="0" style="1184" hidden="1" customWidth="1"/>
    <col min="12810" max="12810" width="20" style="1184" customWidth="1"/>
    <col min="12811" max="12812" width="0" style="1184" hidden="1" customWidth="1"/>
    <col min="12813" max="12813" width="23.5546875" style="1184" customWidth="1"/>
    <col min="12814" max="12814" width="2.6640625" style="1184" customWidth="1"/>
    <col min="12815" max="12834" width="0" style="1184" hidden="1" customWidth="1"/>
    <col min="12835" max="12835" width="13.44140625" style="1184" customWidth="1"/>
    <col min="12836" max="13056" width="11.44140625" style="1184"/>
    <col min="13057" max="13057" width="17.44140625" style="1184" customWidth="1"/>
    <col min="13058" max="13058" width="9.33203125" style="1184" customWidth="1"/>
    <col min="13059" max="13059" width="53.44140625" style="1184" customWidth="1"/>
    <col min="13060" max="13060" width="21.88671875" style="1184" customWidth="1"/>
    <col min="13061" max="13061" width="18.5546875" style="1184" customWidth="1"/>
    <col min="13062" max="13062" width="21.33203125" style="1184" customWidth="1"/>
    <col min="13063" max="13065" width="0" style="1184" hidden="1" customWidth="1"/>
    <col min="13066" max="13066" width="20" style="1184" customWidth="1"/>
    <col min="13067" max="13068" width="0" style="1184" hidden="1" customWidth="1"/>
    <col min="13069" max="13069" width="23.5546875" style="1184" customWidth="1"/>
    <col min="13070" max="13070" width="2.6640625" style="1184" customWidth="1"/>
    <col min="13071" max="13090" width="0" style="1184" hidden="1" customWidth="1"/>
    <col min="13091" max="13091" width="13.44140625" style="1184" customWidth="1"/>
    <col min="13092" max="13312" width="11.44140625" style="1184"/>
    <col min="13313" max="13313" width="17.44140625" style="1184" customWidth="1"/>
    <col min="13314" max="13314" width="9.33203125" style="1184" customWidth="1"/>
    <col min="13315" max="13315" width="53.44140625" style="1184" customWidth="1"/>
    <col min="13316" max="13316" width="21.88671875" style="1184" customWidth="1"/>
    <col min="13317" max="13317" width="18.5546875" style="1184" customWidth="1"/>
    <col min="13318" max="13318" width="21.33203125" style="1184" customWidth="1"/>
    <col min="13319" max="13321" width="0" style="1184" hidden="1" customWidth="1"/>
    <col min="13322" max="13322" width="20" style="1184" customWidth="1"/>
    <col min="13323" max="13324" width="0" style="1184" hidden="1" customWidth="1"/>
    <col min="13325" max="13325" width="23.5546875" style="1184" customWidth="1"/>
    <col min="13326" max="13326" width="2.6640625" style="1184" customWidth="1"/>
    <col min="13327" max="13346" width="0" style="1184" hidden="1" customWidth="1"/>
    <col min="13347" max="13347" width="13.44140625" style="1184" customWidth="1"/>
    <col min="13348" max="13568" width="11.44140625" style="1184"/>
    <col min="13569" max="13569" width="17.44140625" style="1184" customWidth="1"/>
    <col min="13570" max="13570" width="9.33203125" style="1184" customWidth="1"/>
    <col min="13571" max="13571" width="53.44140625" style="1184" customWidth="1"/>
    <col min="13572" max="13572" width="21.88671875" style="1184" customWidth="1"/>
    <col min="13573" max="13573" width="18.5546875" style="1184" customWidth="1"/>
    <col min="13574" max="13574" width="21.33203125" style="1184" customWidth="1"/>
    <col min="13575" max="13577" width="0" style="1184" hidden="1" customWidth="1"/>
    <col min="13578" max="13578" width="20" style="1184" customWidth="1"/>
    <col min="13579" max="13580" width="0" style="1184" hidden="1" customWidth="1"/>
    <col min="13581" max="13581" width="23.5546875" style="1184" customWidth="1"/>
    <col min="13582" max="13582" width="2.6640625" style="1184" customWidth="1"/>
    <col min="13583" max="13602" width="0" style="1184" hidden="1" customWidth="1"/>
    <col min="13603" max="13603" width="13.44140625" style="1184" customWidth="1"/>
    <col min="13604" max="13824" width="11.44140625" style="1184"/>
    <col min="13825" max="13825" width="17.44140625" style="1184" customWidth="1"/>
    <col min="13826" max="13826" width="9.33203125" style="1184" customWidth="1"/>
    <col min="13827" max="13827" width="53.44140625" style="1184" customWidth="1"/>
    <col min="13828" max="13828" width="21.88671875" style="1184" customWidth="1"/>
    <col min="13829" max="13829" width="18.5546875" style="1184" customWidth="1"/>
    <col min="13830" max="13830" width="21.33203125" style="1184" customWidth="1"/>
    <col min="13831" max="13833" width="0" style="1184" hidden="1" customWidth="1"/>
    <col min="13834" max="13834" width="20" style="1184" customWidth="1"/>
    <col min="13835" max="13836" width="0" style="1184" hidden="1" customWidth="1"/>
    <col min="13837" max="13837" width="23.5546875" style="1184" customWidth="1"/>
    <col min="13838" max="13838" width="2.6640625" style="1184" customWidth="1"/>
    <col min="13839" max="13858" width="0" style="1184" hidden="1" customWidth="1"/>
    <col min="13859" max="13859" width="13.44140625" style="1184" customWidth="1"/>
    <col min="13860" max="14080" width="11.44140625" style="1184"/>
    <col min="14081" max="14081" width="17.44140625" style="1184" customWidth="1"/>
    <col min="14082" max="14082" width="9.33203125" style="1184" customWidth="1"/>
    <col min="14083" max="14083" width="53.44140625" style="1184" customWidth="1"/>
    <col min="14084" max="14084" width="21.88671875" style="1184" customWidth="1"/>
    <col min="14085" max="14085" width="18.5546875" style="1184" customWidth="1"/>
    <col min="14086" max="14086" width="21.33203125" style="1184" customWidth="1"/>
    <col min="14087" max="14089" width="0" style="1184" hidden="1" customWidth="1"/>
    <col min="14090" max="14090" width="20" style="1184" customWidth="1"/>
    <col min="14091" max="14092" width="0" style="1184" hidden="1" customWidth="1"/>
    <col min="14093" max="14093" width="23.5546875" style="1184" customWidth="1"/>
    <col min="14094" max="14094" width="2.6640625" style="1184" customWidth="1"/>
    <col min="14095" max="14114" width="0" style="1184" hidden="1" customWidth="1"/>
    <col min="14115" max="14115" width="13.44140625" style="1184" customWidth="1"/>
    <col min="14116" max="14336" width="11.44140625" style="1184"/>
    <col min="14337" max="14337" width="17.44140625" style="1184" customWidth="1"/>
    <col min="14338" max="14338" width="9.33203125" style="1184" customWidth="1"/>
    <col min="14339" max="14339" width="53.44140625" style="1184" customWidth="1"/>
    <col min="14340" max="14340" width="21.88671875" style="1184" customWidth="1"/>
    <col min="14341" max="14341" width="18.5546875" style="1184" customWidth="1"/>
    <col min="14342" max="14342" width="21.33203125" style="1184" customWidth="1"/>
    <col min="14343" max="14345" width="0" style="1184" hidden="1" customWidth="1"/>
    <col min="14346" max="14346" width="20" style="1184" customWidth="1"/>
    <col min="14347" max="14348" width="0" style="1184" hidden="1" customWidth="1"/>
    <col min="14349" max="14349" width="23.5546875" style="1184" customWidth="1"/>
    <col min="14350" max="14350" width="2.6640625" style="1184" customWidth="1"/>
    <col min="14351" max="14370" width="0" style="1184" hidden="1" customWidth="1"/>
    <col min="14371" max="14371" width="13.44140625" style="1184" customWidth="1"/>
    <col min="14372" max="14592" width="11.44140625" style="1184"/>
    <col min="14593" max="14593" width="17.44140625" style="1184" customWidth="1"/>
    <col min="14594" max="14594" width="9.33203125" style="1184" customWidth="1"/>
    <col min="14595" max="14595" width="53.44140625" style="1184" customWidth="1"/>
    <col min="14596" max="14596" width="21.88671875" style="1184" customWidth="1"/>
    <col min="14597" max="14597" width="18.5546875" style="1184" customWidth="1"/>
    <col min="14598" max="14598" width="21.33203125" style="1184" customWidth="1"/>
    <col min="14599" max="14601" width="0" style="1184" hidden="1" customWidth="1"/>
    <col min="14602" max="14602" width="20" style="1184" customWidth="1"/>
    <col min="14603" max="14604" width="0" style="1184" hidden="1" customWidth="1"/>
    <col min="14605" max="14605" width="23.5546875" style="1184" customWidth="1"/>
    <col min="14606" max="14606" width="2.6640625" style="1184" customWidth="1"/>
    <col min="14607" max="14626" width="0" style="1184" hidden="1" customWidth="1"/>
    <col min="14627" max="14627" width="13.44140625" style="1184" customWidth="1"/>
    <col min="14628" max="14848" width="11.44140625" style="1184"/>
    <col min="14849" max="14849" width="17.44140625" style="1184" customWidth="1"/>
    <col min="14850" max="14850" width="9.33203125" style="1184" customWidth="1"/>
    <col min="14851" max="14851" width="53.44140625" style="1184" customWidth="1"/>
    <col min="14852" max="14852" width="21.88671875" style="1184" customWidth="1"/>
    <col min="14853" max="14853" width="18.5546875" style="1184" customWidth="1"/>
    <col min="14854" max="14854" width="21.33203125" style="1184" customWidth="1"/>
    <col min="14855" max="14857" width="0" style="1184" hidden="1" customWidth="1"/>
    <col min="14858" max="14858" width="20" style="1184" customWidth="1"/>
    <col min="14859" max="14860" width="0" style="1184" hidden="1" customWidth="1"/>
    <col min="14861" max="14861" width="23.5546875" style="1184" customWidth="1"/>
    <col min="14862" max="14862" width="2.6640625" style="1184" customWidth="1"/>
    <col min="14863" max="14882" width="0" style="1184" hidden="1" customWidth="1"/>
    <col min="14883" max="14883" width="13.44140625" style="1184" customWidth="1"/>
    <col min="14884" max="15104" width="11.44140625" style="1184"/>
    <col min="15105" max="15105" width="17.44140625" style="1184" customWidth="1"/>
    <col min="15106" max="15106" width="9.33203125" style="1184" customWidth="1"/>
    <col min="15107" max="15107" width="53.44140625" style="1184" customWidth="1"/>
    <col min="15108" max="15108" width="21.88671875" style="1184" customWidth="1"/>
    <col min="15109" max="15109" width="18.5546875" style="1184" customWidth="1"/>
    <col min="15110" max="15110" width="21.33203125" style="1184" customWidth="1"/>
    <col min="15111" max="15113" width="0" style="1184" hidden="1" customWidth="1"/>
    <col min="15114" max="15114" width="20" style="1184" customWidth="1"/>
    <col min="15115" max="15116" width="0" style="1184" hidden="1" customWidth="1"/>
    <col min="15117" max="15117" width="23.5546875" style="1184" customWidth="1"/>
    <col min="15118" max="15118" width="2.6640625" style="1184" customWidth="1"/>
    <col min="15119" max="15138" width="0" style="1184" hidden="1" customWidth="1"/>
    <col min="15139" max="15139" width="13.44140625" style="1184" customWidth="1"/>
    <col min="15140" max="15360" width="11.44140625" style="1184"/>
    <col min="15361" max="15361" width="17.44140625" style="1184" customWidth="1"/>
    <col min="15362" max="15362" width="9.33203125" style="1184" customWidth="1"/>
    <col min="15363" max="15363" width="53.44140625" style="1184" customWidth="1"/>
    <col min="15364" max="15364" width="21.88671875" style="1184" customWidth="1"/>
    <col min="15365" max="15365" width="18.5546875" style="1184" customWidth="1"/>
    <col min="15366" max="15366" width="21.33203125" style="1184" customWidth="1"/>
    <col min="15367" max="15369" width="0" style="1184" hidden="1" customWidth="1"/>
    <col min="15370" max="15370" width="20" style="1184" customWidth="1"/>
    <col min="15371" max="15372" width="0" style="1184" hidden="1" customWidth="1"/>
    <col min="15373" max="15373" width="23.5546875" style="1184" customWidth="1"/>
    <col min="15374" max="15374" width="2.6640625" style="1184" customWidth="1"/>
    <col min="15375" max="15394" width="0" style="1184" hidden="1" customWidth="1"/>
    <col min="15395" max="15395" width="13.44140625" style="1184" customWidth="1"/>
    <col min="15396" max="15616" width="11.44140625" style="1184"/>
    <col min="15617" max="15617" width="17.44140625" style="1184" customWidth="1"/>
    <col min="15618" max="15618" width="9.33203125" style="1184" customWidth="1"/>
    <col min="15619" max="15619" width="53.44140625" style="1184" customWidth="1"/>
    <col min="15620" max="15620" width="21.88671875" style="1184" customWidth="1"/>
    <col min="15621" max="15621" width="18.5546875" style="1184" customWidth="1"/>
    <col min="15622" max="15622" width="21.33203125" style="1184" customWidth="1"/>
    <col min="15623" max="15625" width="0" style="1184" hidden="1" customWidth="1"/>
    <col min="15626" max="15626" width="20" style="1184" customWidth="1"/>
    <col min="15627" max="15628" width="0" style="1184" hidden="1" customWidth="1"/>
    <col min="15629" max="15629" width="23.5546875" style="1184" customWidth="1"/>
    <col min="15630" max="15630" width="2.6640625" style="1184" customWidth="1"/>
    <col min="15631" max="15650" width="0" style="1184" hidden="1" customWidth="1"/>
    <col min="15651" max="15651" width="13.44140625" style="1184" customWidth="1"/>
    <col min="15652" max="15872" width="11.44140625" style="1184"/>
    <col min="15873" max="15873" width="17.44140625" style="1184" customWidth="1"/>
    <col min="15874" max="15874" width="9.33203125" style="1184" customWidth="1"/>
    <col min="15875" max="15875" width="53.44140625" style="1184" customWidth="1"/>
    <col min="15876" max="15876" width="21.88671875" style="1184" customWidth="1"/>
    <col min="15877" max="15877" width="18.5546875" style="1184" customWidth="1"/>
    <col min="15878" max="15878" width="21.33203125" style="1184" customWidth="1"/>
    <col min="15879" max="15881" width="0" style="1184" hidden="1" customWidth="1"/>
    <col min="15882" max="15882" width="20" style="1184" customWidth="1"/>
    <col min="15883" max="15884" width="0" style="1184" hidden="1" customWidth="1"/>
    <col min="15885" max="15885" width="23.5546875" style="1184" customWidth="1"/>
    <col min="15886" max="15886" width="2.6640625" style="1184" customWidth="1"/>
    <col min="15887" max="15906" width="0" style="1184" hidden="1" customWidth="1"/>
    <col min="15907" max="15907" width="13.44140625" style="1184" customWidth="1"/>
    <col min="15908" max="16128" width="11.44140625" style="1184"/>
    <col min="16129" max="16129" width="17.44140625" style="1184" customWidth="1"/>
    <col min="16130" max="16130" width="9.33203125" style="1184" customWidth="1"/>
    <col min="16131" max="16131" width="53.44140625" style="1184" customWidth="1"/>
    <col min="16132" max="16132" width="21.88671875" style="1184" customWidth="1"/>
    <col min="16133" max="16133" width="18.5546875" style="1184" customWidth="1"/>
    <col min="16134" max="16134" width="21.33203125" style="1184" customWidth="1"/>
    <col min="16135" max="16137" width="0" style="1184" hidden="1" customWidth="1"/>
    <col min="16138" max="16138" width="20" style="1184" customWidth="1"/>
    <col min="16139" max="16140" width="0" style="1184" hidden="1" customWidth="1"/>
    <col min="16141" max="16141" width="23.5546875" style="1184" customWidth="1"/>
    <col min="16142" max="16142" width="2.6640625" style="1184" customWidth="1"/>
    <col min="16143" max="16162" width="0" style="1184" hidden="1" customWidth="1"/>
    <col min="16163" max="16163" width="13.44140625" style="1184" customWidth="1"/>
    <col min="16164" max="16384" width="11.44140625" style="1184"/>
  </cols>
  <sheetData>
    <row r="1" spans="1:15" ht="15" thickBot="1" x14ac:dyDescent="0.35"/>
    <row r="2" spans="1:15" x14ac:dyDescent="0.3">
      <c r="A2" s="1198"/>
      <c r="B2" s="1199"/>
      <c r="C2" s="1200"/>
      <c r="D2" s="1200"/>
      <c r="E2" s="1201"/>
      <c r="F2" s="1202"/>
      <c r="G2" s="1202"/>
      <c r="H2" s="1202"/>
      <c r="I2" s="1202"/>
      <c r="J2" s="1202"/>
      <c r="K2" s="1202"/>
      <c r="L2" s="1202"/>
      <c r="M2" s="1203"/>
    </row>
    <row r="3" spans="1:15" s="1204" customFormat="1" x14ac:dyDescent="0.3">
      <c r="A3" s="3822" t="s">
        <v>1</v>
      </c>
      <c r="B3" s="3823"/>
      <c r="C3" s="3823"/>
      <c r="D3" s="3823"/>
      <c r="E3" s="3823"/>
      <c r="F3" s="3823"/>
      <c r="G3" s="3823"/>
      <c r="H3" s="3823"/>
      <c r="I3" s="3823"/>
      <c r="J3" s="3823"/>
      <c r="K3" s="3823"/>
      <c r="L3" s="3823"/>
      <c r="M3" s="3824"/>
    </row>
    <row r="4" spans="1:15" s="1204" customFormat="1" x14ac:dyDescent="0.3">
      <c r="A4" s="3822" t="s">
        <v>173</v>
      </c>
      <c r="B4" s="3823"/>
      <c r="C4" s="3823"/>
      <c r="D4" s="3823"/>
      <c r="E4" s="3823"/>
      <c r="F4" s="3823"/>
      <c r="G4" s="3823"/>
      <c r="H4" s="3823"/>
      <c r="I4" s="3823"/>
      <c r="J4" s="3823"/>
      <c r="K4" s="3823"/>
      <c r="L4" s="3823"/>
      <c r="M4" s="3824"/>
    </row>
    <row r="5" spans="1:15" ht="6" customHeight="1" x14ac:dyDescent="0.3">
      <c r="A5" s="1183"/>
      <c r="M5" s="1188"/>
    </row>
    <row r="6" spans="1:15" x14ac:dyDescent="0.3">
      <c r="A6" s="1205" t="s">
        <v>0</v>
      </c>
      <c r="M6" s="1188"/>
    </row>
    <row r="7" spans="1:15" ht="3" customHeight="1" x14ac:dyDescent="0.3">
      <c r="A7" s="1183"/>
      <c r="M7" s="1206"/>
    </row>
    <row r="8" spans="1:15" x14ac:dyDescent="0.3">
      <c r="A8" s="1183" t="s">
        <v>3</v>
      </c>
      <c r="C8" s="1184" t="s">
        <v>4</v>
      </c>
      <c r="F8" s="1186" t="s">
        <v>97</v>
      </c>
      <c r="J8" s="1186" t="s">
        <v>356</v>
      </c>
      <c r="K8" s="1184"/>
      <c r="M8" s="1188" t="s">
        <v>209</v>
      </c>
    </row>
    <row r="9" spans="1:15" ht="6" customHeight="1" thickBot="1" x14ac:dyDescent="0.35">
      <c r="A9" s="1207"/>
      <c r="B9" s="1208"/>
      <c r="C9" s="1209"/>
      <c r="D9" s="1209"/>
      <c r="E9" s="1210"/>
      <c r="F9" s="1211"/>
      <c r="G9" s="1211"/>
      <c r="H9" s="1211"/>
      <c r="I9" s="1211"/>
      <c r="J9" s="1211"/>
      <c r="K9" s="1211"/>
      <c r="L9" s="1211"/>
      <c r="M9" s="1212"/>
    </row>
    <row r="10" spans="1:15" ht="15" thickBot="1" x14ac:dyDescent="0.35">
      <c r="A10" s="3825"/>
      <c r="B10" s="3826"/>
      <c r="C10" s="3826"/>
      <c r="D10" s="3826"/>
      <c r="E10" s="3826"/>
      <c r="F10" s="3826"/>
      <c r="G10" s="3826"/>
      <c r="H10" s="3826"/>
      <c r="I10" s="3826"/>
      <c r="J10" s="3826"/>
      <c r="K10" s="3826"/>
      <c r="L10" s="3826"/>
      <c r="M10" s="3827"/>
    </row>
    <row r="11" spans="1:15" s="1204" customFormat="1" ht="64.95" customHeight="1" thickBot="1" x14ac:dyDescent="0.35">
      <c r="A11" s="1213" t="s">
        <v>351</v>
      </c>
      <c r="B11" s="1214"/>
      <c r="C11" s="1214" t="s">
        <v>352</v>
      </c>
      <c r="D11" s="1215" t="s">
        <v>176</v>
      </c>
      <c r="E11" s="1216" t="s">
        <v>177</v>
      </c>
      <c r="F11" s="1215" t="s">
        <v>178</v>
      </c>
      <c r="G11" s="1215"/>
      <c r="H11" s="1215"/>
      <c r="I11" s="1215"/>
      <c r="J11" s="1215" t="s">
        <v>179</v>
      </c>
      <c r="K11" s="1215" t="s">
        <v>180</v>
      </c>
      <c r="L11" s="1215" t="s">
        <v>181</v>
      </c>
      <c r="M11" s="1217" t="s">
        <v>182</v>
      </c>
    </row>
    <row r="12" spans="1:15" s="1204" customFormat="1" ht="16.2" thickBot="1" x14ac:dyDescent="0.35">
      <c r="A12" s="1218" t="s">
        <v>12</v>
      </c>
      <c r="B12" s="1219"/>
      <c r="C12" s="1220" t="s">
        <v>13</v>
      </c>
      <c r="D12" s="1221">
        <f>+D13+D18</f>
        <v>296737873.88999999</v>
      </c>
      <c r="E12" s="1222">
        <f>+E13+E18</f>
        <v>0</v>
      </c>
      <c r="F12" s="1221">
        <f>+F15+F18</f>
        <v>296737873.88999999</v>
      </c>
      <c r="G12" s="1223"/>
      <c r="H12" s="1223"/>
      <c r="I12" s="1223"/>
      <c r="J12" s="1221">
        <f>+J13+J18</f>
        <v>2322702.89</v>
      </c>
      <c r="K12" s="1221" t="e">
        <f>+K13+K18+#REF!</f>
        <v>#REF!</v>
      </c>
      <c r="L12" s="1221" t="e">
        <f>+L13+L18+#REF!</f>
        <v>#REF!</v>
      </c>
      <c r="M12" s="1224">
        <f>+M13+M18</f>
        <v>2322702.89</v>
      </c>
      <c r="O12" s="1225">
        <f>+M12/F12</f>
        <v>7.8274568040513099E-3</v>
      </c>
    </row>
    <row r="13" spans="1:15" s="1204" customFormat="1" ht="15.6" x14ac:dyDescent="0.3">
      <c r="A13" s="1226">
        <v>1</v>
      </c>
      <c r="B13" s="1227"/>
      <c r="C13" s="1228" t="s">
        <v>14</v>
      </c>
      <c r="D13" s="1229">
        <f>+D14</f>
        <v>292916522</v>
      </c>
      <c r="E13" s="1230">
        <f>+E14</f>
        <v>0</v>
      </c>
      <c r="F13" s="1229">
        <f>+D13-E13</f>
        <v>292916522</v>
      </c>
      <c r="G13" s="1231"/>
      <c r="H13" s="1229"/>
      <c r="I13" s="1229"/>
      <c r="J13" s="1230">
        <f>+J14</f>
        <v>0</v>
      </c>
      <c r="K13" s="1230"/>
      <c r="L13" s="1230"/>
      <c r="M13" s="1232">
        <f>+M14</f>
        <v>0</v>
      </c>
      <c r="O13" s="1225">
        <f t="shared" ref="O13:O24" si="0">+M13/F13</f>
        <v>0</v>
      </c>
    </row>
    <row r="14" spans="1:15" s="1204" customFormat="1" ht="15.6" x14ac:dyDescent="0.3">
      <c r="A14" s="1233">
        <v>10</v>
      </c>
      <c r="B14" s="1234"/>
      <c r="C14" s="1235" t="s">
        <v>14</v>
      </c>
      <c r="D14" s="1236">
        <f>+D15</f>
        <v>292916522</v>
      </c>
      <c r="E14" s="1237">
        <f>+E15</f>
        <v>0</v>
      </c>
      <c r="F14" s="1236">
        <f>+D14-E14</f>
        <v>292916522</v>
      </c>
      <c r="G14" s="1238"/>
      <c r="H14" s="1236"/>
      <c r="I14" s="1236"/>
      <c r="J14" s="1237">
        <f>+J15</f>
        <v>0</v>
      </c>
      <c r="K14" s="1237"/>
      <c r="L14" s="1237"/>
      <c r="M14" s="1239">
        <f>+M15</f>
        <v>0</v>
      </c>
      <c r="O14" s="1225">
        <f t="shared" si="0"/>
        <v>0</v>
      </c>
    </row>
    <row r="15" spans="1:15" s="1204" customFormat="1" ht="15.6" x14ac:dyDescent="0.3">
      <c r="A15" s="1233">
        <v>102</v>
      </c>
      <c r="B15" s="1234"/>
      <c r="C15" s="1235" t="s">
        <v>31</v>
      </c>
      <c r="D15" s="1236">
        <f>+D16+D17</f>
        <v>292916522</v>
      </c>
      <c r="E15" s="1237">
        <f>+E16+E17</f>
        <v>0</v>
      </c>
      <c r="F15" s="1236">
        <f t="shared" ref="F15:F36" si="1">+D15-E15</f>
        <v>292916522</v>
      </c>
      <c r="G15" s="1238"/>
      <c r="H15" s="1236"/>
      <c r="I15" s="1236"/>
      <c r="J15" s="1237">
        <f>+J16+J17</f>
        <v>0</v>
      </c>
      <c r="K15" s="1237"/>
      <c r="L15" s="1237"/>
      <c r="M15" s="1239">
        <f>+M16+M17</f>
        <v>0</v>
      </c>
      <c r="O15" s="1225">
        <f t="shared" si="0"/>
        <v>0</v>
      </c>
    </row>
    <row r="16" spans="1:15" ht="15.6" x14ac:dyDescent="0.3">
      <c r="A16" s="1240">
        <v>10212</v>
      </c>
      <c r="B16" s="1241">
        <v>20</v>
      </c>
      <c r="C16" s="1242" t="s">
        <v>32</v>
      </c>
      <c r="D16" s="1243">
        <v>290000000</v>
      </c>
      <c r="E16" s="1243">
        <v>0</v>
      </c>
      <c r="F16" s="1244">
        <f t="shared" si="1"/>
        <v>290000000</v>
      </c>
      <c r="G16" s="1245"/>
      <c r="H16" s="1244"/>
      <c r="I16" s="1244"/>
      <c r="J16" s="1243">
        <v>0</v>
      </c>
      <c r="K16" s="1243" t="e">
        <f>+K22+#REF!+#REF!</f>
        <v>#REF!</v>
      </c>
      <c r="L16" s="1243" t="e">
        <f>+L22+#REF!+#REF!</f>
        <v>#REF!</v>
      </c>
      <c r="M16" s="1246">
        <v>0</v>
      </c>
      <c r="O16" s="1247">
        <f t="shared" si="0"/>
        <v>0</v>
      </c>
    </row>
    <row r="17" spans="1:35" ht="15.6" x14ac:dyDescent="0.3">
      <c r="A17" s="1240">
        <v>10214</v>
      </c>
      <c r="B17" s="1241">
        <v>20</v>
      </c>
      <c r="C17" s="1242" t="s">
        <v>33</v>
      </c>
      <c r="D17" s="1243">
        <v>2916522</v>
      </c>
      <c r="E17" s="1243">
        <v>0</v>
      </c>
      <c r="F17" s="1243">
        <f>+D17-E17</f>
        <v>2916522</v>
      </c>
      <c r="G17" s="1243"/>
      <c r="H17" s="1243"/>
      <c r="I17" s="1243"/>
      <c r="J17" s="1243">
        <v>0</v>
      </c>
      <c r="K17" s="1243" t="e">
        <f>+#REF!+#REF!+#REF!</f>
        <v>#REF!</v>
      </c>
      <c r="L17" s="1243" t="e">
        <f>+#REF!+#REF!+#REF!</f>
        <v>#REF!</v>
      </c>
      <c r="M17" s="1246">
        <v>0</v>
      </c>
      <c r="O17" s="1247">
        <f t="shared" si="0"/>
        <v>0</v>
      </c>
      <c r="AI17" s="1197"/>
    </row>
    <row r="18" spans="1:35" s="1204" customFormat="1" ht="15.6" x14ac:dyDescent="0.3">
      <c r="A18" s="1233">
        <v>2</v>
      </c>
      <c r="B18" s="1234"/>
      <c r="C18" s="1235" t="s">
        <v>45</v>
      </c>
      <c r="D18" s="1236">
        <f>+D19</f>
        <v>3821351.89</v>
      </c>
      <c r="E18" s="1237">
        <f>+E19</f>
        <v>0</v>
      </c>
      <c r="F18" s="1236">
        <f t="shared" si="1"/>
        <v>3821351.89</v>
      </c>
      <c r="G18" s="1238"/>
      <c r="H18" s="1236"/>
      <c r="I18" s="1236"/>
      <c r="J18" s="1237">
        <f>+J19</f>
        <v>2322702.89</v>
      </c>
      <c r="K18" s="1237"/>
      <c r="L18" s="1237"/>
      <c r="M18" s="1239">
        <f>+M19</f>
        <v>2322702.89</v>
      </c>
      <c r="O18" s="1225">
        <f t="shared" si="0"/>
        <v>0.60782229872057136</v>
      </c>
    </row>
    <row r="19" spans="1:35" s="1204" customFormat="1" ht="15.6" x14ac:dyDescent="0.3">
      <c r="A19" s="1233">
        <v>20</v>
      </c>
      <c r="B19" s="1234"/>
      <c r="C19" s="1235" t="s">
        <v>45</v>
      </c>
      <c r="D19" s="1236">
        <f>+D20</f>
        <v>3821351.89</v>
      </c>
      <c r="E19" s="1237">
        <f>+E20</f>
        <v>0</v>
      </c>
      <c r="F19" s="1236">
        <f t="shared" si="1"/>
        <v>3821351.89</v>
      </c>
      <c r="G19" s="1238"/>
      <c r="H19" s="1236"/>
      <c r="I19" s="1236"/>
      <c r="J19" s="1237">
        <f>+J20</f>
        <v>2322702.89</v>
      </c>
      <c r="K19" s="1237"/>
      <c r="L19" s="1237"/>
      <c r="M19" s="1239">
        <f>+M20</f>
        <v>2322702.89</v>
      </c>
      <c r="O19" s="1225">
        <f t="shared" si="0"/>
        <v>0.60782229872057136</v>
      </c>
    </row>
    <row r="20" spans="1:35" s="1204" customFormat="1" ht="15.6" x14ac:dyDescent="0.3">
      <c r="A20" s="1233">
        <v>204</v>
      </c>
      <c r="B20" s="1234"/>
      <c r="C20" s="1235" t="s">
        <v>46</v>
      </c>
      <c r="D20" s="1236">
        <f>+D21+D23</f>
        <v>3821351.89</v>
      </c>
      <c r="E20" s="1237">
        <f>+E21+E23</f>
        <v>0</v>
      </c>
      <c r="F20" s="1236">
        <f>+D20-E20</f>
        <v>3821351.89</v>
      </c>
      <c r="G20" s="1238"/>
      <c r="H20" s="1236"/>
      <c r="I20" s="1236"/>
      <c r="J20" s="1237">
        <f>+J21+J23</f>
        <v>2322702.89</v>
      </c>
      <c r="K20" s="1237" t="e">
        <f>+K21+#REF!+K23+#REF!+#REF!</f>
        <v>#REF!</v>
      </c>
      <c r="L20" s="1237" t="e">
        <f>+L21+#REF!+L23+#REF!+#REF!</f>
        <v>#REF!</v>
      </c>
      <c r="M20" s="1239">
        <f>+M21+M23</f>
        <v>2322702.89</v>
      </c>
      <c r="O20" s="1225">
        <f t="shared" si="0"/>
        <v>0.60782229872057136</v>
      </c>
    </row>
    <row r="21" spans="1:35" s="1204" customFormat="1" ht="15.6" x14ac:dyDescent="0.3">
      <c r="A21" s="1233">
        <v>2046</v>
      </c>
      <c r="B21" s="1234"/>
      <c r="C21" s="1235" t="s">
        <v>55</v>
      </c>
      <c r="D21" s="1236">
        <f>+D22</f>
        <v>2322702.89</v>
      </c>
      <c r="E21" s="1237">
        <f>+E22</f>
        <v>0</v>
      </c>
      <c r="F21" s="1236">
        <f t="shared" si="1"/>
        <v>2322702.89</v>
      </c>
      <c r="G21" s="1238"/>
      <c r="H21" s="1236"/>
      <c r="I21" s="1236"/>
      <c r="J21" s="1237">
        <f>+J22</f>
        <v>2322702.89</v>
      </c>
      <c r="K21" s="1237"/>
      <c r="L21" s="1237"/>
      <c r="M21" s="1239">
        <f>+M22</f>
        <v>2322702.89</v>
      </c>
      <c r="O21" s="1225"/>
    </row>
    <row r="22" spans="1:35" ht="15.6" x14ac:dyDescent="0.3">
      <c r="A22" s="1240">
        <v>20465</v>
      </c>
      <c r="B22" s="1241">
        <v>20</v>
      </c>
      <c r="C22" s="1242" t="s">
        <v>57</v>
      </c>
      <c r="D22" s="1244">
        <v>2322702.89</v>
      </c>
      <c r="E22" s="1243">
        <v>0</v>
      </c>
      <c r="F22" s="1244">
        <f t="shared" si="1"/>
        <v>2322702.89</v>
      </c>
      <c r="G22" s="1245"/>
      <c r="H22" s="1244"/>
      <c r="I22" s="1244"/>
      <c r="J22" s="1244">
        <v>2322702.89</v>
      </c>
      <c r="K22" s="1244"/>
      <c r="L22" s="1244"/>
      <c r="M22" s="1248">
        <v>2322702.89</v>
      </c>
      <c r="O22" s="1247"/>
    </row>
    <row r="23" spans="1:35" s="1204" customFormat="1" ht="15.6" x14ac:dyDescent="0.3">
      <c r="A23" s="1233">
        <v>2048</v>
      </c>
      <c r="B23" s="1234"/>
      <c r="C23" s="1235" t="s">
        <v>60</v>
      </c>
      <c r="D23" s="1236">
        <f>+D24</f>
        <v>1498649</v>
      </c>
      <c r="E23" s="1237">
        <f>+E24</f>
        <v>0</v>
      </c>
      <c r="F23" s="1236">
        <f t="shared" si="1"/>
        <v>1498649</v>
      </c>
      <c r="G23" s="1238"/>
      <c r="H23" s="1236"/>
      <c r="I23" s="1236"/>
      <c r="J23" s="1237">
        <f>+J24</f>
        <v>0</v>
      </c>
      <c r="K23" s="1237">
        <v>0</v>
      </c>
      <c r="L23" s="1237">
        <v>0</v>
      </c>
      <c r="M23" s="1239">
        <f>+M24</f>
        <v>0</v>
      </c>
      <c r="O23" s="1225">
        <f t="shared" si="0"/>
        <v>0</v>
      </c>
    </row>
    <row r="24" spans="1:35" ht="16.2" thickBot="1" x14ac:dyDescent="0.35">
      <c r="A24" s="1249">
        <v>20486</v>
      </c>
      <c r="B24" s="1250">
        <v>20</v>
      </c>
      <c r="C24" s="1251" t="s">
        <v>183</v>
      </c>
      <c r="D24" s="1252">
        <v>1498649</v>
      </c>
      <c r="E24" s="1253">
        <v>0</v>
      </c>
      <c r="F24" s="1252">
        <f t="shared" si="1"/>
        <v>1498649</v>
      </c>
      <c r="G24" s="1254"/>
      <c r="H24" s="1254"/>
      <c r="I24" s="1254"/>
      <c r="J24" s="1253">
        <v>0</v>
      </c>
      <c r="K24" s="1253"/>
      <c r="L24" s="1253"/>
      <c r="M24" s="1255">
        <v>0</v>
      </c>
      <c r="O24" s="1247">
        <f t="shared" si="0"/>
        <v>0</v>
      </c>
    </row>
    <row r="25" spans="1:35" ht="16.2" thickBot="1" x14ac:dyDescent="0.35">
      <c r="A25" s="1256" t="s">
        <v>71</v>
      </c>
      <c r="B25" s="1219"/>
      <c r="C25" s="1257" t="s">
        <v>72</v>
      </c>
      <c r="D25" s="1258">
        <f>+D26+D32+D48+D51</f>
        <v>412900058467.84998</v>
      </c>
      <c r="E25" s="1258">
        <f>+E26+E32+E48+E51</f>
        <v>74705103</v>
      </c>
      <c r="F25" s="1258">
        <f t="shared" si="1"/>
        <v>412825353364.84998</v>
      </c>
      <c r="G25" s="1258"/>
      <c r="H25" s="1258"/>
      <c r="I25" s="1259"/>
      <c r="J25" s="1258">
        <f>+J26+J32+J48+J51</f>
        <v>5431460898.71</v>
      </c>
      <c r="K25" s="1260" t="e">
        <f>+K26+K48+K51+#REF!</f>
        <v>#REF!</v>
      </c>
      <c r="L25" s="1260" t="e">
        <f>+L26+L48+L51+#REF!</f>
        <v>#REF!</v>
      </c>
      <c r="M25" s="1261">
        <f>+M26+M32+M48+M51</f>
        <v>5431460898.71</v>
      </c>
      <c r="O25" s="1247">
        <f>+M25/F25</f>
        <v>1.3156800701408814E-2</v>
      </c>
    </row>
    <row r="26" spans="1:35" s="1204" customFormat="1" ht="34.5" customHeight="1" x14ac:dyDescent="0.3">
      <c r="A26" s="1262">
        <v>2401</v>
      </c>
      <c r="B26" s="1263"/>
      <c r="C26" s="1264" t="s">
        <v>149</v>
      </c>
      <c r="D26" s="1265">
        <f>+D27</f>
        <v>396585907049.76001</v>
      </c>
      <c r="E26" s="1266">
        <f>+E27</f>
        <v>0</v>
      </c>
      <c r="F26" s="1267">
        <f t="shared" si="1"/>
        <v>396585907049.76001</v>
      </c>
      <c r="G26" s="1265"/>
      <c r="H26" s="1265"/>
      <c r="I26" s="1267"/>
      <c r="J26" s="1266">
        <f>+J27</f>
        <v>88778571.719999999</v>
      </c>
      <c r="K26" s="1266">
        <v>0</v>
      </c>
      <c r="L26" s="1266">
        <v>0</v>
      </c>
      <c r="M26" s="1268">
        <f>+M27</f>
        <v>88778571.719999999</v>
      </c>
      <c r="O26" s="1225">
        <f>+M26/F26</f>
        <v>2.2385710168178232E-4</v>
      </c>
    </row>
    <row r="27" spans="1:35" s="1204" customFormat="1" ht="15" customHeight="1" x14ac:dyDescent="0.3">
      <c r="A27" s="1233">
        <v>2401600</v>
      </c>
      <c r="B27" s="1234"/>
      <c r="C27" s="1269" t="s">
        <v>73</v>
      </c>
      <c r="D27" s="1238">
        <f>SUM(D28:D31)</f>
        <v>396585907049.76001</v>
      </c>
      <c r="E27" s="1237">
        <f>SUM(E28:E31)</f>
        <v>0</v>
      </c>
      <c r="F27" s="1236">
        <f t="shared" si="1"/>
        <v>396585907049.76001</v>
      </c>
      <c r="G27" s="1238"/>
      <c r="H27" s="1238"/>
      <c r="I27" s="1236"/>
      <c r="J27" s="1237">
        <f>SUM(J28:J31)</f>
        <v>88778571.719999999</v>
      </c>
      <c r="K27" s="1237">
        <f>SUM(K28:K30)</f>
        <v>0</v>
      </c>
      <c r="L27" s="1237">
        <f>SUM(L28:L30)</f>
        <v>0</v>
      </c>
      <c r="M27" s="1239">
        <f>SUM(M28:M31)</f>
        <v>88778571.719999999</v>
      </c>
      <c r="O27" s="1225">
        <f>+M27/F27</f>
        <v>2.2385710168178232E-4</v>
      </c>
    </row>
    <row r="28" spans="1:35" ht="45" customHeight="1" x14ac:dyDescent="0.3">
      <c r="A28" s="1240">
        <v>240106003</v>
      </c>
      <c r="B28" s="1241">
        <v>11</v>
      </c>
      <c r="C28" s="1270" t="s">
        <v>81</v>
      </c>
      <c r="D28" s="1245">
        <v>2893969159.4200001</v>
      </c>
      <c r="E28" s="1243">
        <v>0</v>
      </c>
      <c r="F28" s="1244">
        <f t="shared" si="1"/>
        <v>2893969159.4200001</v>
      </c>
      <c r="G28" s="1245"/>
      <c r="H28" s="1245"/>
      <c r="I28" s="1244"/>
      <c r="J28" s="1243">
        <v>0</v>
      </c>
      <c r="K28" s="1243">
        <v>0</v>
      </c>
      <c r="L28" s="1243">
        <v>0</v>
      </c>
      <c r="M28" s="1246">
        <v>0</v>
      </c>
      <c r="O28" s="1247">
        <f>+M28/F28</f>
        <v>0</v>
      </c>
    </row>
    <row r="29" spans="1:35" ht="45" customHeight="1" x14ac:dyDescent="0.3">
      <c r="A29" s="1240">
        <v>240106003</v>
      </c>
      <c r="B29" s="1241">
        <v>13</v>
      </c>
      <c r="C29" s="1270" t="s">
        <v>81</v>
      </c>
      <c r="D29" s="1245">
        <v>2540310928.3400002</v>
      </c>
      <c r="E29" s="1243">
        <v>0</v>
      </c>
      <c r="F29" s="1244">
        <f t="shared" si="1"/>
        <v>2540310928.3400002</v>
      </c>
      <c r="G29" s="1245"/>
      <c r="H29" s="1245"/>
      <c r="I29" s="1244"/>
      <c r="J29" s="1243">
        <v>88778571.719999999</v>
      </c>
      <c r="K29" s="1243">
        <v>0</v>
      </c>
      <c r="L29" s="1243">
        <v>0</v>
      </c>
      <c r="M29" s="1246">
        <v>88778571.719999999</v>
      </c>
      <c r="O29" s="1247"/>
    </row>
    <row r="30" spans="1:35" ht="45" customHeight="1" x14ac:dyDescent="0.3">
      <c r="A30" s="1240">
        <v>240106003</v>
      </c>
      <c r="B30" s="1241">
        <v>20</v>
      </c>
      <c r="C30" s="1270" t="s">
        <v>81</v>
      </c>
      <c r="D30" s="1245">
        <v>1481163638</v>
      </c>
      <c r="E30" s="1243">
        <v>0</v>
      </c>
      <c r="F30" s="1244">
        <f t="shared" si="1"/>
        <v>1481163638</v>
      </c>
      <c r="G30" s="1245"/>
      <c r="H30" s="1245"/>
      <c r="I30" s="1244"/>
      <c r="J30" s="1243">
        <v>0</v>
      </c>
      <c r="K30" s="1243">
        <v>0</v>
      </c>
      <c r="L30" s="1243">
        <v>0</v>
      </c>
      <c r="M30" s="1246">
        <v>0</v>
      </c>
      <c r="O30" s="1247"/>
    </row>
    <row r="31" spans="1:35" ht="45" customHeight="1" x14ac:dyDescent="0.3">
      <c r="A31" s="1240">
        <v>2401060012</v>
      </c>
      <c r="B31" s="1241">
        <v>11</v>
      </c>
      <c r="C31" s="1270" t="s">
        <v>76</v>
      </c>
      <c r="D31" s="1245">
        <v>389670463324</v>
      </c>
      <c r="E31" s="1243">
        <v>0</v>
      </c>
      <c r="F31" s="1244">
        <f t="shared" si="1"/>
        <v>389670463324</v>
      </c>
      <c r="G31" s="1245"/>
      <c r="H31" s="1245"/>
      <c r="I31" s="1244"/>
      <c r="J31" s="1243">
        <v>0</v>
      </c>
      <c r="K31" s="1243"/>
      <c r="L31" s="1243"/>
      <c r="M31" s="1246">
        <v>0</v>
      </c>
      <c r="O31" s="1247"/>
    </row>
    <row r="32" spans="1:35" s="1204" customFormat="1" ht="33" customHeight="1" x14ac:dyDescent="0.3">
      <c r="A32" s="1233">
        <v>2404</v>
      </c>
      <c r="B32" s="1234"/>
      <c r="C32" s="1269" t="s">
        <v>157</v>
      </c>
      <c r="D32" s="1238">
        <f>+D33</f>
        <v>1828209102</v>
      </c>
      <c r="E32" s="1237">
        <f>+E33</f>
        <v>0</v>
      </c>
      <c r="F32" s="1236">
        <f t="shared" si="1"/>
        <v>1828209102</v>
      </c>
      <c r="G32" s="1238"/>
      <c r="H32" s="1238"/>
      <c r="I32" s="1236"/>
      <c r="J32" s="1237">
        <f>+J33</f>
        <v>1642596511</v>
      </c>
      <c r="K32" s="1237">
        <v>0</v>
      </c>
      <c r="L32" s="1237">
        <v>0</v>
      </c>
      <c r="M32" s="1239">
        <f>+M33</f>
        <v>1642596511</v>
      </c>
      <c r="O32" s="1225"/>
    </row>
    <row r="33" spans="1:15" s="1204" customFormat="1" ht="33" customHeight="1" x14ac:dyDescent="0.3">
      <c r="A33" s="1233">
        <v>2404600</v>
      </c>
      <c r="B33" s="1234"/>
      <c r="C33" s="1269" t="s">
        <v>73</v>
      </c>
      <c r="D33" s="1238">
        <f>SUM(D34:D36)</f>
        <v>1828209102</v>
      </c>
      <c r="E33" s="1237">
        <f>SUM(E34:E36)</f>
        <v>0</v>
      </c>
      <c r="F33" s="1236">
        <f t="shared" si="1"/>
        <v>1828209102</v>
      </c>
      <c r="G33" s="1238"/>
      <c r="H33" s="1238"/>
      <c r="I33" s="1236"/>
      <c r="J33" s="1238">
        <f>+J34+J35+J36</f>
        <v>1642596511</v>
      </c>
      <c r="K33" s="1238">
        <f>SUM(K34:K36)</f>
        <v>0</v>
      </c>
      <c r="L33" s="1238">
        <f>SUM(L34:L36)</f>
        <v>0</v>
      </c>
      <c r="M33" s="1238">
        <f>+M34+M35+M36</f>
        <v>1642596511</v>
      </c>
      <c r="O33" s="1225"/>
    </row>
    <row r="34" spans="1:15" ht="52.5" customHeight="1" x14ac:dyDescent="0.3">
      <c r="A34" s="1240">
        <v>240406001</v>
      </c>
      <c r="B34" s="1241">
        <v>10</v>
      </c>
      <c r="C34" s="1270" t="s">
        <v>77</v>
      </c>
      <c r="D34" s="1245">
        <v>370845778</v>
      </c>
      <c r="E34" s="1243">
        <v>0</v>
      </c>
      <c r="F34" s="1244">
        <f t="shared" si="1"/>
        <v>370845778</v>
      </c>
      <c r="G34" s="1245"/>
      <c r="H34" s="1245"/>
      <c r="I34" s="1244"/>
      <c r="J34" s="1243">
        <v>185422890</v>
      </c>
      <c r="K34" s="1243"/>
      <c r="L34" s="1243"/>
      <c r="M34" s="1246">
        <v>185422890</v>
      </c>
      <c r="O34" s="1247"/>
    </row>
    <row r="35" spans="1:15" ht="57" customHeight="1" x14ac:dyDescent="0.3">
      <c r="A35" s="1240">
        <v>240406001</v>
      </c>
      <c r="B35" s="1241">
        <v>13</v>
      </c>
      <c r="C35" s="1270" t="s">
        <v>77</v>
      </c>
      <c r="D35" s="1245">
        <v>318759268</v>
      </c>
      <c r="E35" s="1243">
        <v>0</v>
      </c>
      <c r="F35" s="1244">
        <f t="shared" si="1"/>
        <v>318759268</v>
      </c>
      <c r="G35" s="1245"/>
      <c r="H35" s="1245"/>
      <c r="I35" s="1244"/>
      <c r="J35" s="1243">
        <v>318759268</v>
      </c>
      <c r="K35" s="1243"/>
      <c r="L35" s="1243"/>
      <c r="M35" s="1246">
        <v>318759268</v>
      </c>
      <c r="O35" s="1247"/>
    </row>
    <row r="36" spans="1:15" ht="57" customHeight="1" thickBot="1" x14ac:dyDescent="0.35">
      <c r="A36" s="1271">
        <v>240406001</v>
      </c>
      <c r="B36" s="1272">
        <v>20</v>
      </c>
      <c r="C36" s="1273" t="s">
        <v>77</v>
      </c>
      <c r="D36" s="1274">
        <v>1138604056</v>
      </c>
      <c r="E36" s="1275">
        <v>0</v>
      </c>
      <c r="F36" s="1276">
        <f t="shared" si="1"/>
        <v>1138604056</v>
      </c>
      <c r="G36" s="1274"/>
      <c r="H36" s="1274"/>
      <c r="I36" s="1276"/>
      <c r="J36" s="1275">
        <v>1138414353</v>
      </c>
      <c r="K36" s="1275">
        <v>0</v>
      </c>
      <c r="L36" s="1275">
        <v>0</v>
      </c>
      <c r="M36" s="1277">
        <v>1138414353</v>
      </c>
      <c r="O36" s="1247"/>
    </row>
    <row r="37" spans="1:15" ht="22.5" customHeight="1" x14ac:dyDescent="0.3">
      <c r="A37" s="1278"/>
      <c r="B37" s="1279"/>
      <c r="C37" s="1280"/>
      <c r="D37" s="1281"/>
      <c r="E37" s="1282"/>
      <c r="F37" s="1283"/>
      <c r="G37" s="1281"/>
      <c r="H37" s="1281"/>
      <c r="I37" s="1283"/>
      <c r="J37" s="1283"/>
      <c r="K37" s="1283"/>
      <c r="L37" s="1283"/>
      <c r="M37" s="1283"/>
      <c r="O37" s="1247"/>
    </row>
    <row r="38" spans="1:15" ht="12.75" customHeight="1" thickBot="1" x14ac:dyDescent="0.35">
      <c r="A38" s="1284"/>
      <c r="C38" s="1185"/>
      <c r="D38" s="1285"/>
      <c r="E38" s="1286"/>
      <c r="F38" s="1287"/>
      <c r="G38" s="1285"/>
      <c r="H38" s="1285"/>
      <c r="I38" s="1287"/>
      <c r="J38" s="1287"/>
      <c r="K38" s="1287"/>
      <c r="L38" s="1287"/>
      <c r="M38" s="1287"/>
      <c r="O38" s="1247"/>
    </row>
    <row r="39" spans="1:15" x14ac:dyDescent="0.3">
      <c r="A39" s="3828" t="s">
        <v>1</v>
      </c>
      <c r="B39" s="3829"/>
      <c r="C39" s="3829"/>
      <c r="D39" s="3829"/>
      <c r="E39" s="3829"/>
      <c r="F39" s="3829"/>
      <c r="G39" s="3829"/>
      <c r="H39" s="3829"/>
      <c r="I39" s="3829"/>
      <c r="J39" s="3829"/>
      <c r="K39" s="3829"/>
      <c r="L39" s="3829"/>
      <c r="M39" s="3830"/>
    </row>
    <row r="40" spans="1:15" x14ac:dyDescent="0.3">
      <c r="A40" s="3822" t="s">
        <v>173</v>
      </c>
      <c r="B40" s="3823"/>
      <c r="C40" s="3823"/>
      <c r="D40" s="3823"/>
      <c r="E40" s="3823"/>
      <c r="F40" s="3823"/>
      <c r="G40" s="3823"/>
      <c r="H40" s="3823"/>
      <c r="I40" s="3823"/>
      <c r="J40" s="3823"/>
      <c r="K40" s="3823"/>
      <c r="L40" s="3823"/>
      <c r="M40" s="3824"/>
    </row>
    <row r="41" spans="1:15" ht="3" customHeight="1" x14ac:dyDescent="0.3">
      <c r="A41" s="1183"/>
      <c r="M41" s="1188"/>
    </row>
    <row r="42" spans="1:15" ht="13.5" customHeight="1" x14ac:dyDescent="0.3">
      <c r="A42" s="1205" t="s">
        <v>0</v>
      </c>
      <c r="D42" s="1288"/>
      <c r="M42" s="1188"/>
    </row>
    <row r="43" spans="1:15" ht="2.25" customHeight="1" x14ac:dyDescent="0.3">
      <c r="A43" s="1183"/>
      <c r="M43" s="1206"/>
    </row>
    <row r="44" spans="1:15" ht="18.75" customHeight="1" x14ac:dyDescent="0.3">
      <c r="A44" s="1183" t="s">
        <v>3</v>
      </c>
      <c r="C44" s="1184" t="s">
        <v>4</v>
      </c>
      <c r="F44" s="1186" t="str">
        <f>F8</f>
        <v>MES:</v>
      </c>
      <c r="J44" s="1186" t="str">
        <f>J8</f>
        <v>MAYO</v>
      </c>
      <c r="K44" s="1184"/>
      <c r="M44" s="1188" t="str">
        <f>M8</f>
        <v>VIGENCIA: 2018</v>
      </c>
    </row>
    <row r="45" spans="1:15" ht="4.5" customHeight="1" thickBot="1" x14ac:dyDescent="0.35">
      <c r="A45" s="1207"/>
      <c r="B45" s="1208"/>
      <c r="C45" s="1209"/>
      <c r="D45" s="1209"/>
      <c r="E45" s="1210"/>
      <c r="F45" s="1211"/>
      <c r="G45" s="1211"/>
      <c r="H45" s="1211"/>
      <c r="I45" s="1211"/>
      <c r="J45" s="1211"/>
      <c r="K45" s="1211"/>
      <c r="L45" s="1211"/>
      <c r="M45" s="1212"/>
    </row>
    <row r="46" spans="1:15" ht="14.25" customHeight="1" thickBot="1" x14ac:dyDescent="0.35">
      <c r="A46" s="3831"/>
      <c r="B46" s="3832"/>
      <c r="C46" s="3832"/>
      <c r="D46" s="3832"/>
      <c r="E46" s="3832"/>
      <c r="F46" s="3832"/>
      <c r="G46" s="3832"/>
      <c r="H46" s="3832"/>
      <c r="I46" s="3832"/>
      <c r="J46" s="3832"/>
      <c r="K46" s="3832"/>
      <c r="L46" s="3832"/>
      <c r="M46" s="3833"/>
    </row>
    <row r="47" spans="1:15" s="1204" customFormat="1" ht="64.5" customHeight="1" thickBot="1" x14ac:dyDescent="0.35">
      <c r="A47" s="1213" t="s">
        <v>351</v>
      </c>
      <c r="B47" s="1214"/>
      <c r="C47" s="1214" t="s">
        <v>352</v>
      </c>
      <c r="D47" s="1289" t="s">
        <v>176</v>
      </c>
      <c r="E47" s="1290" t="s">
        <v>177</v>
      </c>
      <c r="F47" s="1289" t="s">
        <v>178</v>
      </c>
      <c r="G47" s="1289"/>
      <c r="H47" s="1289"/>
      <c r="I47" s="1289"/>
      <c r="J47" s="1289" t="s">
        <v>179</v>
      </c>
      <c r="K47" s="1289" t="s">
        <v>180</v>
      </c>
      <c r="L47" s="1289" t="s">
        <v>181</v>
      </c>
      <c r="M47" s="1291" t="s">
        <v>182</v>
      </c>
    </row>
    <row r="48" spans="1:15" s="1298" customFormat="1" ht="33" customHeight="1" x14ac:dyDescent="0.3">
      <c r="A48" s="1292">
        <v>2405</v>
      </c>
      <c r="B48" s="1293"/>
      <c r="C48" s="1294" t="s">
        <v>158</v>
      </c>
      <c r="D48" s="1295">
        <f>+D49</f>
        <v>183746710.66</v>
      </c>
      <c r="E48" s="1230">
        <f>+E49</f>
        <v>0</v>
      </c>
      <c r="F48" s="1229">
        <f t="shared" ref="F48:F59" si="2">+D48-E48</f>
        <v>183746710.66</v>
      </c>
      <c r="G48" s="1295"/>
      <c r="H48" s="1295"/>
      <c r="I48" s="1296"/>
      <c r="J48" s="1229">
        <f>+J49</f>
        <v>103714537.98999999</v>
      </c>
      <c r="K48" s="1229"/>
      <c r="L48" s="1229"/>
      <c r="M48" s="1297">
        <f>+M49</f>
        <v>103714537.98999999</v>
      </c>
      <c r="O48" s="1225">
        <f t="shared" ref="O48:O54" si="3">+M48/F48</f>
        <v>0.56444296399901606</v>
      </c>
    </row>
    <row r="49" spans="1:16" s="1298" customFormat="1" ht="23.25" customHeight="1" x14ac:dyDescent="0.3">
      <c r="A49" s="1299">
        <v>2405600</v>
      </c>
      <c r="B49" s="1300"/>
      <c r="C49" s="1269" t="s">
        <v>73</v>
      </c>
      <c r="D49" s="1301">
        <f>+D50</f>
        <v>183746710.66</v>
      </c>
      <c r="E49" s="1237">
        <f>+E50</f>
        <v>0</v>
      </c>
      <c r="F49" s="1236">
        <f t="shared" si="2"/>
        <v>183746710.66</v>
      </c>
      <c r="G49" s="1301"/>
      <c r="H49" s="1301"/>
      <c r="I49" s="1302"/>
      <c r="J49" s="1236">
        <f>+J50</f>
        <v>103714537.98999999</v>
      </c>
      <c r="K49" s="1236"/>
      <c r="L49" s="1236"/>
      <c r="M49" s="1303">
        <f>+M50</f>
        <v>103714537.98999999</v>
      </c>
      <c r="O49" s="1225">
        <f t="shared" si="3"/>
        <v>0.56444296399901606</v>
      </c>
    </row>
    <row r="50" spans="1:16" s="1185" customFormat="1" ht="62.25" customHeight="1" x14ac:dyDescent="0.3">
      <c r="A50" s="1304">
        <v>24056001</v>
      </c>
      <c r="B50" s="1305">
        <v>20</v>
      </c>
      <c r="C50" s="1270" t="s">
        <v>78</v>
      </c>
      <c r="D50" s="1306">
        <v>183746710.66</v>
      </c>
      <c r="E50" s="1243">
        <v>0</v>
      </c>
      <c r="F50" s="1244">
        <f t="shared" si="2"/>
        <v>183746710.66</v>
      </c>
      <c r="G50" s="1306"/>
      <c r="H50" s="1306"/>
      <c r="I50" s="1307"/>
      <c r="J50" s="1244">
        <v>103714537.98999999</v>
      </c>
      <c r="K50" s="1244"/>
      <c r="L50" s="1244"/>
      <c r="M50" s="1248">
        <v>103714537.98999999</v>
      </c>
      <c r="O50" s="1247">
        <f t="shared" si="3"/>
        <v>0.56444296399901606</v>
      </c>
    </row>
    <row r="51" spans="1:16" s="1298" customFormat="1" ht="57.75" customHeight="1" x14ac:dyDescent="0.3">
      <c r="A51" s="1299">
        <v>2499</v>
      </c>
      <c r="B51" s="1300"/>
      <c r="C51" s="1269" t="s">
        <v>159</v>
      </c>
      <c r="D51" s="1301">
        <f>+D52</f>
        <v>14302195605.43</v>
      </c>
      <c r="E51" s="1236">
        <f>+E52</f>
        <v>74705103</v>
      </c>
      <c r="F51" s="1301">
        <f t="shared" si="2"/>
        <v>14227490502.43</v>
      </c>
      <c r="G51" s="1301"/>
      <c r="H51" s="1301"/>
      <c r="I51" s="1302"/>
      <c r="J51" s="1236">
        <f>+J52</f>
        <v>3596371278</v>
      </c>
      <c r="K51" s="1236">
        <f>+K52</f>
        <v>0</v>
      </c>
      <c r="L51" s="1236">
        <f>+L52</f>
        <v>0</v>
      </c>
      <c r="M51" s="1303">
        <f>+M52</f>
        <v>3596371278</v>
      </c>
      <c r="O51" s="1225">
        <f t="shared" si="3"/>
        <v>0.25277622061218413</v>
      </c>
      <c r="P51" s="1308">
        <f>+M51-10384330698</f>
        <v>-6787959420</v>
      </c>
    </row>
    <row r="52" spans="1:16" s="1298" customFormat="1" ht="15.75" customHeight="1" x14ac:dyDescent="0.3">
      <c r="A52" s="1299">
        <v>2499600</v>
      </c>
      <c r="B52" s="1300"/>
      <c r="C52" s="1269" t="s">
        <v>73</v>
      </c>
      <c r="D52" s="1301">
        <f>SUM(D53:D58)</f>
        <v>14302195605.43</v>
      </c>
      <c r="E52" s="1236">
        <f>SUM(E53:E58)</f>
        <v>74705103</v>
      </c>
      <c r="F52" s="1301">
        <f t="shared" si="2"/>
        <v>14227490502.43</v>
      </c>
      <c r="G52" s="1301"/>
      <c r="H52" s="1301"/>
      <c r="I52" s="1302"/>
      <c r="J52" s="1301">
        <f>SUM(J53:J58)</f>
        <v>3596371278</v>
      </c>
      <c r="K52" s="1236">
        <v>0</v>
      </c>
      <c r="L52" s="1236">
        <v>0</v>
      </c>
      <c r="M52" s="1309">
        <f>SUM(M53:M58)</f>
        <v>3596371278</v>
      </c>
      <c r="O52" s="1225">
        <f t="shared" si="3"/>
        <v>0.25277622061218413</v>
      </c>
    </row>
    <row r="53" spans="1:16" s="1185" customFormat="1" ht="32.25" customHeight="1" x14ac:dyDescent="0.3">
      <c r="A53" s="1304">
        <v>249906001</v>
      </c>
      <c r="B53" s="1305">
        <v>10</v>
      </c>
      <c r="C53" s="1270" t="s">
        <v>80</v>
      </c>
      <c r="D53" s="1306">
        <v>2607722263</v>
      </c>
      <c r="E53" s="1243">
        <f>7080500+0</f>
        <v>7080500</v>
      </c>
      <c r="F53" s="1244">
        <f t="shared" si="2"/>
        <v>2600641763</v>
      </c>
      <c r="G53" s="1306"/>
      <c r="H53" s="1306"/>
      <c r="I53" s="1307"/>
      <c r="J53" s="1310">
        <v>357617500</v>
      </c>
      <c r="K53" s="1310"/>
      <c r="L53" s="1310"/>
      <c r="M53" s="1311">
        <v>357617500</v>
      </c>
      <c r="O53" s="1247">
        <f t="shared" si="3"/>
        <v>0.13751125014137519</v>
      </c>
    </row>
    <row r="54" spans="1:16" s="1185" customFormat="1" ht="45" customHeight="1" x14ac:dyDescent="0.3">
      <c r="A54" s="1304">
        <v>249906001</v>
      </c>
      <c r="B54" s="1305">
        <v>13</v>
      </c>
      <c r="C54" s="1270" t="s">
        <v>80</v>
      </c>
      <c r="D54" s="1306">
        <v>459103190</v>
      </c>
      <c r="E54" s="1243">
        <v>0</v>
      </c>
      <c r="F54" s="1244">
        <f t="shared" si="2"/>
        <v>459103190</v>
      </c>
      <c r="G54" s="1306"/>
      <c r="H54" s="1306"/>
      <c r="I54" s="1307"/>
      <c r="J54" s="1310">
        <v>224271193</v>
      </c>
      <c r="K54" s="1310"/>
      <c r="L54" s="1310"/>
      <c r="M54" s="1311">
        <v>224271193</v>
      </c>
      <c r="O54" s="1247">
        <f t="shared" si="3"/>
        <v>0.48849844192979797</v>
      </c>
    </row>
    <row r="55" spans="1:16" s="1185" customFormat="1" ht="39" customHeight="1" x14ac:dyDescent="0.3">
      <c r="A55" s="1304">
        <v>249906001</v>
      </c>
      <c r="B55" s="1305">
        <v>20</v>
      </c>
      <c r="C55" s="1270" t="s">
        <v>80</v>
      </c>
      <c r="D55" s="1306">
        <v>8783151039</v>
      </c>
      <c r="E55" s="1243">
        <v>14955774</v>
      </c>
      <c r="F55" s="1244">
        <f t="shared" si="2"/>
        <v>8768195265</v>
      </c>
      <c r="G55" s="1306"/>
      <c r="H55" s="1306"/>
      <c r="I55" s="1307"/>
      <c r="J55" s="1310">
        <v>2303639410</v>
      </c>
      <c r="K55" s="1310"/>
      <c r="L55" s="1310"/>
      <c r="M55" s="1311">
        <v>2303639410</v>
      </c>
      <c r="O55" s="1247"/>
    </row>
    <row r="56" spans="1:16" s="1185" customFormat="1" ht="52.5" customHeight="1" x14ac:dyDescent="0.3">
      <c r="A56" s="1304">
        <v>249906002</v>
      </c>
      <c r="B56" s="1305">
        <v>21</v>
      </c>
      <c r="C56" s="1270" t="s">
        <v>160</v>
      </c>
      <c r="D56" s="1306">
        <v>18914800</v>
      </c>
      <c r="E56" s="1243">
        <v>2016800</v>
      </c>
      <c r="F56" s="1244">
        <f t="shared" si="2"/>
        <v>16898000</v>
      </c>
      <c r="G56" s="1306"/>
      <c r="H56" s="1306"/>
      <c r="I56" s="1307"/>
      <c r="J56" s="1244">
        <v>16898000</v>
      </c>
      <c r="K56" s="1244"/>
      <c r="L56" s="1244"/>
      <c r="M56" s="1248">
        <v>16898000</v>
      </c>
      <c r="O56" s="1247"/>
    </row>
    <row r="57" spans="1:16" s="1185" customFormat="1" ht="63.75" customHeight="1" x14ac:dyDescent="0.3">
      <c r="A57" s="1304">
        <v>249906003</v>
      </c>
      <c r="B57" s="1305">
        <v>20</v>
      </c>
      <c r="C57" s="1270" t="s">
        <v>79</v>
      </c>
      <c r="D57" s="1306">
        <v>820725497.42999995</v>
      </c>
      <c r="E57" s="1243">
        <v>0</v>
      </c>
      <c r="F57" s="1244">
        <f t="shared" si="2"/>
        <v>820725497.42999995</v>
      </c>
      <c r="G57" s="1306"/>
      <c r="H57" s="1306"/>
      <c r="I57" s="1307"/>
      <c r="J57" s="1244">
        <v>177869012</v>
      </c>
      <c r="K57" s="1244"/>
      <c r="L57" s="1244"/>
      <c r="M57" s="1248">
        <v>177869012</v>
      </c>
      <c r="O57" s="1247"/>
    </row>
    <row r="58" spans="1:16" s="1185" customFormat="1" ht="37.950000000000003" customHeight="1" thickBot="1" x14ac:dyDescent="0.35">
      <c r="A58" s="1312">
        <v>249906004</v>
      </c>
      <c r="B58" s="1313">
        <v>20</v>
      </c>
      <c r="C58" s="1273" t="s">
        <v>161</v>
      </c>
      <c r="D58" s="1314">
        <v>1612578816</v>
      </c>
      <c r="E58" s="1275">
        <f>2453972+7445424+40752633</f>
        <v>50652029</v>
      </c>
      <c r="F58" s="1276">
        <f t="shared" si="2"/>
        <v>1561926787</v>
      </c>
      <c r="G58" s="1314"/>
      <c r="H58" s="1314"/>
      <c r="I58" s="1315"/>
      <c r="J58" s="1316">
        <v>516076163</v>
      </c>
      <c r="K58" s="1276"/>
      <c r="L58" s="1276"/>
      <c r="M58" s="1317">
        <v>516076163</v>
      </c>
      <c r="O58" s="1247">
        <f>+M58/F58</f>
        <v>0.33040995730102679</v>
      </c>
    </row>
    <row r="59" spans="1:16" ht="16.2" thickBot="1" x14ac:dyDescent="0.35">
      <c r="A59" s="3819" t="s">
        <v>184</v>
      </c>
      <c r="B59" s="3820"/>
      <c r="C59" s="3820"/>
      <c r="D59" s="1318">
        <f>+D12+D25</f>
        <v>413196796341.73999</v>
      </c>
      <c r="E59" s="1318">
        <f>+E12+E25</f>
        <v>74705103</v>
      </c>
      <c r="F59" s="1318">
        <f t="shared" si="2"/>
        <v>413122091238.73999</v>
      </c>
      <c r="G59" s="1319"/>
      <c r="H59" s="1319"/>
      <c r="I59" s="1320" t="e">
        <f>+I20+#REF!+#REF!+I26+I51+#REF!</f>
        <v>#REF!</v>
      </c>
      <c r="J59" s="1321">
        <f>+J12+J25</f>
        <v>5433783601.6000004</v>
      </c>
      <c r="K59" s="1318" t="e">
        <f>+K12+K25</f>
        <v>#REF!</v>
      </c>
      <c r="L59" s="1318" t="e">
        <f>+L12+L25</f>
        <v>#REF!</v>
      </c>
      <c r="M59" s="1321">
        <f>+M12+M25</f>
        <v>5433783601.6000004</v>
      </c>
      <c r="O59" s="1247">
        <f>+M59/F59</f>
        <v>1.3152972733331415E-2</v>
      </c>
    </row>
    <row r="60" spans="1:16" ht="10.5" customHeight="1" x14ac:dyDescent="0.3">
      <c r="A60" s="1198"/>
      <c r="B60" s="1199"/>
      <c r="C60" s="1200"/>
      <c r="D60" s="1202"/>
      <c r="E60" s="1322"/>
      <c r="F60" s="1202"/>
      <c r="G60" s="1203"/>
      <c r="H60" s="1202"/>
      <c r="I60" s="1202" t="s">
        <v>185</v>
      </c>
      <c r="J60" s="1202"/>
      <c r="K60" s="1202" t="s">
        <v>186</v>
      </c>
      <c r="L60" s="1202"/>
      <c r="M60" s="1203"/>
    </row>
    <row r="61" spans="1:16" x14ac:dyDescent="0.3">
      <c r="A61" s="1183"/>
      <c r="D61" s="1186"/>
      <c r="E61" s="1286"/>
      <c r="G61" s="1188"/>
      <c r="M61" s="1188"/>
    </row>
    <row r="62" spans="1:16" x14ac:dyDescent="0.3">
      <c r="A62" s="1183"/>
      <c r="D62" s="1186"/>
      <c r="E62" s="1286"/>
      <c r="G62" s="1188"/>
      <c r="M62" s="1188"/>
    </row>
    <row r="63" spans="1:16" x14ac:dyDescent="0.3">
      <c r="A63" s="1183"/>
      <c r="D63" s="1186"/>
      <c r="E63" s="1286"/>
      <c r="G63" s="1188"/>
      <c r="M63" s="1188"/>
    </row>
    <row r="64" spans="1:16" x14ac:dyDescent="0.3">
      <c r="A64" s="1323" t="s">
        <v>83</v>
      </c>
      <c r="B64" s="1324"/>
      <c r="C64" s="1325"/>
      <c r="D64" s="1325"/>
      <c r="E64" s="1326"/>
      <c r="F64" s="1326" t="s">
        <v>84</v>
      </c>
      <c r="G64" s="1326"/>
      <c r="H64" s="1327"/>
      <c r="I64" s="1328"/>
      <c r="J64" s="1187"/>
      <c r="K64" s="1329"/>
      <c r="L64" s="1187"/>
      <c r="M64" s="1330"/>
      <c r="N64" s="1328"/>
    </row>
    <row r="65" spans="1:14" x14ac:dyDescent="0.3">
      <c r="A65" s="1331" t="s">
        <v>193</v>
      </c>
      <c r="B65" s="1324"/>
      <c r="C65" s="1325"/>
      <c r="D65" s="1325"/>
      <c r="E65" s="1332"/>
      <c r="F65" s="1332" t="s">
        <v>85</v>
      </c>
      <c r="G65" s="1332"/>
      <c r="H65" s="1333"/>
      <c r="I65" s="1328"/>
      <c r="J65" s="1187"/>
      <c r="K65" s="1334"/>
      <c r="L65" s="1187"/>
      <c r="M65" s="1330"/>
      <c r="N65" s="1328"/>
    </row>
    <row r="66" spans="1:14" x14ac:dyDescent="0.3">
      <c r="A66" s="1331" t="s">
        <v>194</v>
      </c>
      <c r="B66" s="1324"/>
      <c r="C66" s="1325"/>
      <c r="D66" s="1325"/>
      <c r="E66" s="1335"/>
      <c r="F66" s="1335" t="s">
        <v>86</v>
      </c>
      <c r="G66" s="1326"/>
      <c r="H66" s="1327"/>
      <c r="I66" s="1328"/>
      <c r="J66" s="1187"/>
      <c r="K66" s="1329"/>
      <c r="L66" s="1187"/>
      <c r="M66" s="1330"/>
      <c r="N66" s="1328"/>
    </row>
    <row r="67" spans="1:14" x14ac:dyDescent="0.3">
      <c r="A67" s="1331"/>
      <c r="B67" s="1324"/>
      <c r="C67" s="1325"/>
      <c r="D67" s="1325"/>
      <c r="E67" s="1332"/>
      <c r="F67" s="1332"/>
      <c r="G67" s="1332"/>
      <c r="H67" s="1333"/>
      <c r="I67" s="1187"/>
      <c r="J67" s="1187"/>
      <c r="K67" s="1187"/>
      <c r="L67" s="1187"/>
      <c r="M67" s="1330"/>
      <c r="N67" s="1328"/>
    </row>
    <row r="68" spans="1:14" x14ac:dyDescent="0.3">
      <c r="A68" s="1323"/>
      <c r="B68" s="1324"/>
      <c r="C68" s="1325"/>
      <c r="D68" s="1335"/>
      <c r="E68" s="1336"/>
      <c r="F68" s="1335"/>
      <c r="G68" s="1327"/>
      <c r="H68" s="1187"/>
      <c r="I68" s="1187"/>
      <c r="J68" s="1187"/>
      <c r="K68" s="1187"/>
      <c r="L68" s="1187"/>
      <c r="M68" s="1330"/>
      <c r="N68" s="1328"/>
    </row>
    <row r="69" spans="1:14" x14ac:dyDescent="0.3">
      <c r="A69" s="1323"/>
      <c r="B69" s="3821" t="s">
        <v>353</v>
      </c>
      <c r="C69" s="3821"/>
      <c r="D69" s="1332" t="s">
        <v>88</v>
      </c>
      <c r="E69" s="1332"/>
      <c r="F69" s="1335"/>
      <c r="G69" s="1335"/>
      <c r="H69" s="1335"/>
      <c r="I69" s="1337"/>
      <c r="J69" s="1332" t="s">
        <v>191</v>
      </c>
      <c r="K69" s="1332"/>
      <c r="L69" s="1332"/>
      <c r="M69" s="1333"/>
      <c r="N69" s="1328"/>
    </row>
    <row r="70" spans="1:14" x14ac:dyDescent="0.3">
      <c r="A70" s="1331"/>
      <c r="B70" s="3821" t="s">
        <v>354</v>
      </c>
      <c r="C70" s="3821"/>
      <c r="D70" s="1332" t="s">
        <v>90</v>
      </c>
      <c r="E70" s="1332"/>
      <c r="F70" s="1332"/>
      <c r="G70" s="1332"/>
      <c r="H70" s="1332"/>
      <c r="I70" s="1333"/>
      <c r="J70" s="1335" t="s">
        <v>188</v>
      </c>
      <c r="K70" s="1335"/>
      <c r="L70" s="1335"/>
      <c r="M70" s="1337"/>
      <c r="N70" s="1328"/>
    </row>
    <row r="71" spans="1:14" x14ac:dyDescent="0.3">
      <c r="A71" s="1323"/>
      <c r="B71" s="1338" t="s">
        <v>355</v>
      </c>
      <c r="C71" s="1339"/>
      <c r="D71" s="1332" t="s">
        <v>93</v>
      </c>
      <c r="E71" s="1332"/>
      <c r="F71" s="1335"/>
      <c r="G71" s="1335"/>
      <c r="H71" s="1335"/>
      <c r="I71" s="1337"/>
      <c r="J71" s="1332" t="s">
        <v>172</v>
      </c>
      <c r="K71" s="1332"/>
      <c r="L71" s="1332"/>
      <c r="M71" s="1333"/>
      <c r="N71" s="1328"/>
    </row>
    <row r="72" spans="1:14" x14ac:dyDescent="0.3">
      <c r="A72" s="1331"/>
      <c r="B72" s="1324"/>
      <c r="C72" s="1332"/>
      <c r="D72" s="1332"/>
      <c r="E72" s="1332"/>
      <c r="F72" s="1332"/>
      <c r="G72" s="1332"/>
      <c r="H72" s="1332"/>
      <c r="I72" s="1333"/>
      <c r="J72" s="1335"/>
      <c r="K72" s="1335"/>
      <c r="L72" s="1335"/>
      <c r="M72" s="1337"/>
      <c r="N72" s="1328"/>
    </row>
    <row r="73" spans="1:14" ht="6.75" customHeight="1" thickBot="1" x14ac:dyDescent="0.35">
      <c r="A73" s="1207"/>
      <c r="B73" s="1208"/>
      <c r="C73" s="1340"/>
      <c r="D73" s="1340"/>
      <c r="E73" s="1341"/>
      <c r="F73" s="1342"/>
      <c r="G73" s="1342"/>
      <c r="H73" s="1342"/>
      <c r="I73" s="1342"/>
      <c r="J73" s="1342"/>
      <c r="K73" s="1342"/>
      <c r="L73" s="1342"/>
      <c r="M73" s="1343"/>
      <c r="N73" s="1328"/>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E74"/>
  <sheetViews>
    <sheetView zoomScale="87" zoomScaleNormal="87" workbookViewId="0">
      <selection activeCell="C50" sqref="C50"/>
    </sheetView>
  </sheetViews>
  <sheetFormatPr baseColWidth="10" defaultRowHeight="14.4" x14ac:dyDescent="0.3"/>
  <cols>
    <col min="1" max="1" width="17.44140625" style="1525" customWidth="1"/>
    <col min="2" max="2" width="9.33203125" style="1526" customWidth="1"/>
    <col min="3" max="3" width="53.44140625" style="1525" customWidth="1"/>
    <col min="4" max="4" width="21.88671875" style="1525" customWidth="1"/>
    <col min="5" max="5" width="18.5546875" style="1527" customWidth="1"/>
    <col min="6" max="6" width="21.33203125" style="1528" customWidth="1"/>
    <col min="7" max="7" width="17.88671875" style="1528" hidden="1" customWidth="1"/>
    <col min="8" max="8" width="21" style="1528" hidden="1" customWidth="1"/>
    <col min="9" max="9" width="1.109375" style="1528" hidden="1" customWidth="1"/>
    <col min="10" max="10" width="20" style="1528" customWidth="1"/>
    <col min="11" max="12" width="17.44140625" style="1528" hidden="1" customWidth="1"/>
    <col min="13" max="13" width="23.5546875" style="1528" customWidth="1"/>
    <col min="14" max="14" width="2.6640625" style="1511" customWidth="1"/>
    <col min="15" max="15" width="19.5546875" style="1511" hidden="1" customWidth="1"/>
    <col min="16" max="16" width="15.44140625" style="1511" hidden="1" customWidth="1"/>
    <col min="17" max="34" width="0" style="1511" hidden="1" customWidth="1"/>
    <col min="35" max="35" width="13.44140625" style="1511" customWidth="1"/>
    <col min="36" max="36" width="15.44140625" style="1511" customWidth="1"/>
    <col min="37" max="187" width="11.44140625" style="1511"/>
    <col min="188" max="256" width="11.44140625" style="1525"/>
    <col min="257" max="257" width="17.44140625" style="1525" customWidth="1"/>
    <col min="258" max="258" width="9.33203125" style="1525" customWidth="1"/>
    <col min="259" max="259" width="53.44140625" style="1525" customWidth="1"/>
    <col min="260" max="260" width="21.88671875" style="1525" customWidth="1"/>
    <col min="261" max="261" width="18.5546875" style="1525" customWidth="1"/>
    <col min="262" max="262" width="21.33203125" style="1525" customWidth="1"/>
    <col min="263" max="265" width="0" style="1525" hidden="1" customWidth="1"/>
    <col min="266" max="266" width="20" style="1525" customWidth="1"/>
    <col min="267" max="268" width="0" style="1525" hidden="1" customWidth="1"/>
    <col min="269" max="269" width="23.5546875" style="1525" customWidth="1"/>
    <col min="270" max="270" width="2.6640625" style="1525" customWidth="1"/>
    <col min="271" max="290" width="0" style="1525" hidden="1" customWidth="1"/>
    <col min="291" max="291" width="13.44140625" style="1525" customWidth="1"/>
    <col min="292" max="292" width="15.44140625" style="1525" customWidth="1"/>
    <col min="293" max="512" width="11.44140625" style="1525"/>
    <col min="513" max="513" width="17.44140625" style="1525" customWidth="1"/>
    <col min="514" max="514" width="9.33203125" style="1525" customWidth="1"/>
    <col min="515" max="515" width="53.44140625" style="1525" customWidth="1"/>
    <col min="516" max="516" width="21.88671875" style="1525" customWidth="1"/>
    <col min="517" max="517" width="18.5546875" style="1525" customWidth="1"/>
    <col min="518" max="518" width="21.33203125" style="1525" customWidth="1"/>
    <col min="519" max="521" width="0" style="1525" hidden="1" customWidth="1"/>
    <col min="522" max="522" width="20" style="1525" customWidth="1"/>
    <col min="523" max="524" width="0" style="1525" hidden="1" customWidth="1"/>
    <col min="525" max="525" width="23.5546875" style="1525" customWidth="1"/>
    <col min="526" max="526" width="2.6640625" style="1525" customWidth="1"/>
    <col min="527" max="546" width="0" style="1525" hidden="1" customWidth="1"/>
    <col min="547" max="547" width="13.44140625" style="1525" customWidth="1"/>
    <col min="548" max="548" width="15.44140625" style="1525" customWidth="1"/>
    <col min="549" max="768" width="11.44140625" style="1525"/>
    <col min="769" max="769" width="17.44140625" style="1525" customWidth="1"/>
    <col min="770" max="770" width="9.33203125" style="1525" customWidth="1"/>
    <col min="771" max="771" width="53.44140625" style="1525" customWidth="1"/>
    <col min="772" max="772" width="21.88671875" style="1525" customWidth="1"/>
    <col min="773" max="773" width="18.5546875" style="1525" customWidth="1"/>
    <col min="774" max="774" width="21.33203125" style="1525" customWidth="1"/>
    <col min="775" max="777" width="0" style="1525" hidden="1" customWidth="1"/>
    <col min="778" max="778" width="20" style="1525" customWidth="1"/>
    <col min="779" max="780" width="0" style="1525" hidden="1" customWidth="1"/>
    <col min="781" max="781" width="23.5546875" style="1525" customWidth="1"/>
    <col min="782" max="782" width="2.6640625" style="1525" customWidth="1"/>
    <col min="783" max="802" width="0" style="1525" hidden="1" customWidth="1"/>
    <col min="803" max="803" width="13.44140625" style="1525" customWidth="1"/>
    <col min="804" max="804" width="15.44140625" style="1525" customWidth="1"/>
    <col min="805" max="1024" width="11.44140625" style="1525"/>
    <col min="1025" max="1025" width="17.44140625" style="1525" customWidth="1"/>
    <col min="1026" max="1026" width="9.33203125" style="1525" customWidth="1"/>
    <col min="1027" max="1027" width="53.44140625" style="1525" customWidth="1"/>
    <col min="1028" max="1028" width="21.88671875" style="1525" customWidth="1"/>
    <col min="1029" max="1029" width="18.5546875" style="1525" customWidth="1"/>
    <col min="1030" max="1030" width="21.33203125" style="1525" customWidth="1"/>
    <col min="1031" max="1033" width="0" style="1525" hidden="1" customWidth="1"/>
    <col min="1034" max="1034" width="20" style="1525" customWidth="1"/>
    <col min="1035" max="1036" width="0" style="1525" hidden="1" customWidth="1"/>
    <col min="1037" max="1037" width="23.5546875" style="1525" customWidth="1"/>
    <col min="1038" max="1038" width="2.6640625" style="1525" customWidth="1"/>
    <col min="1039" max="1058" width="0" style="1525" hidden="1" customWidth="1"/>
    <col min="1059" max="1059" width="13.44140625" style="1525" customWidth="1"/>
    <col min="1060" max="1060" width="15.44140625" style="1525" customWidth="1"/>
    <col min="1061" max="1280" width="11.44140625" style="1525"/>
    <col min="1281" max="1281" width="17.44140625" style="1525" customWidth="1"/>
    <col min="1282" max="1282" width="9.33203125" style="1525" customWidth="1"/>
    <col min="1283" max="1283" width="53.44140625" style="1525" customWidth="1"/>
    <col min="1284" max="1284" width="21.88671875" style="1525" customWidth="1"/>
    <col min="1285" max="1285" width="18.5546875" style="1525" customWidth="1"/>
    <col min="1286" max="1286" width="21.33203125" style="1525" customWidth="1"/>
    <col min="1287" max="1289" width="0" style="1525" hidden="1" customWidth="1"/>
    <col min="1290" max="1290" width="20" style="1525" customWidth="1"/>
    <col min="1291" max="1292" width="0" style="1525" hidden="1" customWidth="1"/>
    <col min="1293" max="1293" width="23.5546875" style="1525" customWidth="1"/>
    <col min="1294" max="1294" width="2.6640625" style="1525" customWidth="1"/>
    <col min="1295" max="1314" width="0" style="1525" hidden="1" customWidth="1"/>
    <col min="1315" max="1315" width="13.44140625" style="1525" customWidth="1"/>
    <col min="1316" max="1316" width="15.44140625" style="1525" customWidth="1"/>
    <col min="1317" max="1536" width="11.44140625" style="1525"/>
    <col min="1537" max="1537" width="17.44140625" style="1525" customWidth="1"/>
    <col min="1538" max="1538" width="9.33203125" style="1525" customWidth="1"/>
    <col min="1539" max="1539" width="53.44140625" style="1525" customWidth="1"/>
    <col min="1540" max="1540" width="21.88671875" style="1525" customWidth="1"/>
    <col min="1541" max="1541" width="18.5546875" style="1525" customWidth="1"/>
    <col min="1542" max="1542" width="21.33203125" style="1525" customWidth="1"/>
    <col min="1543" max="1545" width="0" style="1525" hidden="1" customWidth="1"/>
    <col min="1546" max="1546" width="20" style="1525" customWidth="1"/>
    <col min="1547" max="1548" width="0" style="1525" hidden="1" customWidth="1"/>
    <col min="1549" max="1549" width="23.5546875" style="1525" customWidth="1"/>
    <col min="1550" max="1550" width="2.6640625" style="1525" customWidth="1"/>
    <col min="1551" max="1570" width="0" style="1525" hidden="1" customWidth="1"/>
    <col min="1571" max="1571" width="13.44140625" style="1525" customWidth="1"/>
    <col min="1572" max="1572" width="15.44140625" style="1525" customWidth="1"/>
    <col min="1573" max="1792" width="11.44140625" style="1525"/>
    <col min="1793" max="1793" width="17.44140625" style="1525" customWidth="1"/>
    <col min="1794" max="1794" width="9.33203125" style="1525" customWidth="1"/>
    <col min="1795" max="1795" width="53.44140625" style="1525" customWidth="1"/>
    <col min="1796" max="1796" width="21.88671875" style="1525" customWidth="1"/>
    <col min="1797" max="1797" width="18.5546875" style="1525" customWidth="1"/>
    <col min="1798" max="1798" width="21.33203125" style="1525" customWidth="1"/>
    <col min="1799" max="1801" width="0" style="1525" hidden="1" customWidth="1"/>
    <col min="1802" max="1802" width="20" style="1525" customWidth="1"/>
    <col min="1803" max="1804" width="0" style="1525" hidden="1" customWidth="1"/>
    <col min="1805" max="1805" width="23.5546875" style="1525" customWidth="1"/>
    <col min="1806" max="1806" width="2.6640625" style="1525" customWidth="1"/>
    <col min="1807" max="1826" width="0" style="1525" hidden="1" customWidth="1"/>
    <col min="1827" max="1827" width="13.44140625" style="1525" customWidth="1"/>
    <col min="1828" max="1828" width="15.44140625" style="1525" customWidth="1"/>
    <col min="1829" max="2048" width="11.44140625" style="1525"/>
    <col min="2049" max="2049" width="17.44140625" style="1525" customWidth="1"/>
    <col min="2050" max="2050" width="9.33203125" style="1525" customWidth="1"/>
    <col min="2051" max="2051" width="53.44140625" style="1525" customWidth="1"/>
    <col min="2052" max="2052" width="21.88671875" style="1525" customWidth="1"/>
    <col min="2053" max="2053" width="18.5546875" style="1525" customWidth="1"/>
    <col min="2054" max="2054" width="21.33203125" style="1525" customWidth="1"/>
    <col min="2055" max="2057" width="0" style="1525" hidden="1" customWidth="1"/>
    <col min="2058" max="2058" width="20" style="1525" customWidth="1"/>
    <col min="2059" max="2060" width="0" style="1525" hidden="1" customWidth="1"/>
    <col min="2061" max="2061" width="23.5546875" style="1525" customWidth="1"/>
    <col min="2062" max="2062" width="2.6640625" style="1525" customWidth="1"/>
    <col min="2063" max="2082" width="0" style="1525" hidden="1" customWidth="1"/>
    <col min="2083" max="2083" width="13.44140625" style="1525" customWidth="1"/>
    <col min="2084" max="2084" width="15.44140625" style="1525" customWidth="1"/>
    <col min="2085" max="2304" width="11.44140625" style="1525"/>
    <col min="2305" max="2305" width="17.44140625" style="1525" customWidth="1"/>
    <col min="2306" max="2306" width="9.33203125" style="1525" customWidth="1"/>
    <col min="2307" max="2307" width="53.44140625" style="1525" customWidth="1"/>
    <col min="2308" max="2308" width="21.88671875" style="1525" customWidth="1"/>
    <col min="2309" max="2309" width="18.5546875" style="1525" customWidth="1"/>
    <col min="2310" max="2310" width="21.33203125" style="1525" customWidth="1"/>
    <col min="2311" max="2313" width="0" style="1525" hidden="1" customWidth="1"/>
    <col min="2314" max="2314" width="20" style="1525" customWidth="1"/>
    <col min="2315" max="2316" width="0" style="1525" hidden="1" customWidth="1"/>
    <col min="2317" max="2317" width="23.5546875" style="1525" customWidth="1"/>
    <col min="2318" max="2318" width="2.6640625" style="1525" customWidth="1"/>
    <col min="2319" max="2338" width="0" style="1525" hidden="1" customWidth="1"/>
    <col min="2339" max="2339" width="13.44140625" style="1525" customWidth="1"/>
    <col min="2340" max="2340" width="15.44140625" style="1525" customWidth="1"/>
    <col min="2341" max="2560" width="11.44140625" style="1525"/>
    <col min="2561" max="2561" width="17.44140625" style="1525" customWidth="1"/>
    <col min="2562" max="2562" width="9.33203125" style="1525" customWidth="1"/>
    <col min="2563" max="2563" width="53.44140625" style="1525" customWidth="1"/>
    <col min="2564" max="2564" width="21.88671875" style="1525" customWidth="1"/>
    <col min="2565" max="2565" width="18.5546875" style="1525" customWidth="1"/>
    <col min="2566" max="2566" width="21.33203125" style="1525" customWidth="1"/>
    <col min="2567" max="2569" width="0" style="1525" hidden="1" customWidth="1"/>
    <col min="2570" max="2570" width="20" style="1525" customWidth="1"/>
    <col min="2571" max="2572" width="0" style="1525" hidden="1" customWidth="1"/>
    <col min="2573" max="2573" width="23.5546875" style="1525" customWidth="1"/>
    <col min="2574" max="2574" width="2.6640625" style="1525" customWidth="1"/>
    <col min="2575" max="2594" width="0" style="1525" hidden="1" customWidth="1"/>
    <col min="2595" max="2595" width="13.44140625" style="1525" customWidth="1"/>
    <col min="2596" max="2596" width="15.44140625" style="1525" customWidth="1"/>
    <col min="2597" max="2816" width="11.44140625" style="1525"/>
    <col min="2817" max="2817" width="17.44140625" style="1525" customWidth="1"/>
    <col min="2818" max="2818" width="9.33203125" style="1525" customWidth="1"/>
    <col min="2819" max="2819" width="53.44140625" style="1525" customWidth="1"/>
    <col min="2820" max="2820" width="21.88671875" style="1525" customWidth="1"/>
    <col min="2821" max="2821" width="18.5546875" style="1525" customWidth="1"/>
    <col min="2822" max="2822" width="21.33203125" style="1525" customWidth="1"/>
    <col min="2823" max="2825" width="0" style="1525" hidden="1" customWidth="1"/>
    <col min="2826" max="2826" width="20" style="1525" customWidth="1"/>
    <col min="2827" max="2828" width="0" style="1525" hidden="1" customWidth="1"/>
    <col min="2829" max="2829" width="23.5546875" style="1525" customWidth="1"/>
    <col min="2830" max="2830" width="2.6640625" style="1525" customWidth="1"/>
    <col min="2831" max="2850" width="0" style="1525" hidden="1" customWidth="1"/>
    <col min="2851" max="2851" width="13.44140625" style="1525" customWidth="1"/>
    <col min="2852" max="2852" width="15.44140625" style="1525" customWidth="1"/>
    <col min="2853" max="3072" width="11.44140625" style="1525"/>
    <col min="3073" max="3073" width="17.44140625" style="1525" customWidth="1"/>
    <col min="3074" max="3074" width="9.33203125" style="1525" customWidth="1"/>
    <col min="3075" max="3075" width="53.44140625" style="1525" customWidth="1"/>
    <col min="3076" max="3076" width="21.88671875" style="1525" customWidth="1"/>
    <col min="3077" max="3077" width="18.5546875" style="1525" customWidth="1"/>
    <col min="3078" max="3078" width="21.33203125" style="1525" customWidth="1"/>
    <col min="3079" max="3081" width="0" style="1525" hidden="1" customWidth="1"/>
    <col min="3082" max="3082" width="20" style="1525" customWidth="1"/>
    <col min="3083" max="3084" width="0" style="1525" hidden="1" customWidth="1"/>
    <col min="3085" max="3085" width="23.5546875" style="1525" customWidth="1"/>
    <col min="3086" max="3086" width="2.6640625" style="1525" customWidth="1"/>
    <col min="3087" max="3106" width="0" style="1525" hidden="1" customWidth="1"/>
    <col min="3107" max="3107" width="13.44140625" style="1525" customWidth="1"/>
    <col min="3108" max="3108" width="15.44140625" style="1525" customWidth="1"/>
    <col min="3109" max="3328" width="11.44140625" style="1525"/>
    <col min="3329" max="3329" width="17.44140625" style="1525" customWidth="1"/>
    <col min="3330" max="3330" width="9.33203125" style="1525" customWidth="1"/>
    <col min="3331" max="3331" width="53.44140625" style="1525" customWidth="1"/>
    <col min="3332" max="3332" width="21.88671875" style="1525" customWidth="1"/>
    <col min="3333" max="3333" width="18.5546875" style="1525" customWidth="1"/>
    <col min="3334" max="3334" width="21.33203125" style="1525" customWidth="1"/>
    <col min="3335" max="3337" width="0" style="1525" hidden="1" customWidth="1"/>
    <col min="3338" max="3338" width="20" style="1525" customWidth="1"/>
    <col min="3339" max="3340" width="0" style="1525" hidden="1" customWidth="1"/>
    <col min="3341" max="3341" width="23.5546875" style="1525" customWidth="1"/>
    <col min="3342" max="3342" width="2.6640625" style="1525" customWidth="1"/>
    <col min="3343" max="3362" width="0" style="1525" hidden="1" customWidth="1"/>
    <col min="3363" max="3363" width="13.44140625" style="1525" customWidth="1"/>
    <col min="3364" max="3364" width="15.44140625" style="1525" customWidth="1"/>
    <col min="3365" max="3584" width="11.44140625" style="1525"/>
    <col min="3585" max="3585" width="17.44140625" style="1525" customWidth="1"/>
    <col min="3586" max="3586" width="9.33203125" style="1525" customWidth="1"/>
    <col min="3587" max="3587" width="53.44140625" style="1525" customWidth="1"/>
    <col min="3588" max="3588" width="21.88671875" style="1525" customWidth="1"/>
    <col min="3589" max="3589" width="18.5546875" style="1525" customWidth="1"/>
    <col min="3590" max="3590" width="21.33203125" style="1525" customWidth="1"/>
    <col min="3591" max="3593" width="0" style="1525" hidden="1" customWidth="1"/>
    <col min="3594" max="3594" width="20" style="1525" customWidth="1"/>
    <col min="3595" max="3596" width="0" style="1525" hidden="1" customWidth="1"/>
    <col min="3597" max="3597" width="23.5546875" style="1525" customWidth="1"/>
    <col min="3598" max="3598" width="2.6640625" style="1525" customWidth="1"/>
    <col min="3599" max="3618" width="0" style="1525" hidden="1" customWidth="1"/>
    <col min="3619" max="3619" width="13.44140625" style="1525" customWidth="1"/>
    <col min="3620" max="3620" width="15.44140625" style="1525" customWidth="1"/>
    <col min="3621" max="3840" width="11.44140625" style="1525"/>
    <col min="3841" max="3841" width="17.44140625" style="1525" customWidth="1"/>
    <col min="3842" max="3842" width="9.33203125" style="1525" customWidth="1"/>
    <col min="3843" max="3843" width="53.44140625" style="1525" customWidth="1"/>
    <col min="3844" max="3844" width="21.88671875" style="1525" customWidth="1"/>
    <col min="3845" max="3845" width="18.5546875" style="1525" customWidth="1"/>
    <col min="3846" max="3846" width="21.33203125" style="1525" customWidth="1"/>
    <col min="3847" max="3849" width="0" style="1525" hidden="1" customWidth="1"/>
    <col min="3850" max="3850" width="20" style="1525" customWidth="1"/>
    <col min="3851" max="3852" width="0" style="1525" hidden="1" customWidth="1"/>
    <col min="3853" max="3853" width="23.5546875" style="1525" customWidth="1"/>
    <col min="3854" max="3854" width="2.6640625" style="1525" customWidth="1"/>
    <col min="3855" max="3874" width="0" style="1525" hidden="1" customWidth="1"/>
    <col min="3875" max="3875" width="13.44140625" style="1525" customWidth="1"/>
    <col min="3876" max="3876" width="15.44140625" style="1525" customWidth="1"/>
    <col min="3877" max="4096" width="11.44140625" style="1525"/>
    <col min="4097" max="4097" width="17.44140625" style="1525" customWidth="1"/>
    <col min="4098" max="4098" width="9.33203125" style="1525" customWidth="1"/>
    <col min="4099" max="4099" width="53.44140625" style="1525" customWidth="1"/>
    <col min="4100" max="4100" width="21.88671875" style="1525" customWidth="1"/>
    <col min="4101" max="4101" width="18.5546875" style="1525" customWidth="1"/>
    <col min="4102" max="4102" width="21.33203125" style="1525" customWidth="1"/>
    <col min="4103" max="4105" width="0" style="1525" hidden="1" customWidth="1"/>
    <col min="4106" max="4106" width="20" style="1525" customWidth="1"/>
    <col min="4107" max="4108" width="0" style="1525" hidden="1" customWidth="1"/>
    <col min="4109" max="4109" width="23.5546875" style="1525" customWidth="1"/>
    <col min="4110" max="4110" width="2.6640625" style="1525" customWidth="1"/>
    <col min="4111" max="4130" width="0" style="1525" hidden="1" customWidth="1"/>
    <col min="4131" max="4131" width="13.44140625" style="1525" customWidth="1"/>
    <col min="4132" max="4132" width="15.44140625" style="1525" customWidth="1"/>
    <col min="4133" max="4352" width="11.44140625" style="1525"/>
    <col min="4353" max="4353" width="17.44140625" style="1525" customWidth="1"/>
    <col min="4354" max="4354" width="9.33203125" style="1525" customWidth="1"/>
    <col min="4355" max="4355" width="53.44140625" style="1525" customWidth="1"/>
    <col min="4356" max="4356" width="21.88671875" style="1525" customWidth="1"/>
    <col min="4357" max="4357" width="18.5546875" style="1525" customWidth="1"/>
    <col min="4358" max="4358" width="21.33203125" style="1525" customWidth="1"/>
    <col min="4359" max="4361" width="0" style="1525" hidden="1" customWidth="1"/>
    <col min="4362" max="4362" width="20" style="1525" customWidth="1"/>
    <col min="4363" max="4364" width="0" style="1525" hidden="1" customWidth="1"/>
    <col min="4365" max="4365" width="23.5546875" style="1525" customWidth="1"/>
    <col min="4366" max="4366" width="2.6640625" style="1525" customWidth="1"/>
    <col min="4367" max="4386" width="0" style="1525" hidden="1" customWidth="1"/>
    <col min="4387" max="4387" width="13.44140625" style="1525" customWidth="1"/>
    <col min="4388" max="4388" width="15.44140625" style="1525" customWidth="1"/>
    <col min="4389" max="4608" width="11.44140625" style="1525"/>
    <col min="4609" max="4609" width="17.44140625" style="1525" customWidth="1"/>
    <col min="4610" max="4610" width="9.33203125" style="1525" customWidth="1"/>
    <col min="4611" max="4611" width="53.44140625" style="1525" customWidth="1"/>
    <col min="4612" max="4612" width="21.88671875" style="1525" customWidth="1"/>
    <col min="4613" max="4613" width="18.5546875" style="1525" customWidth="1"/>
    <col min="4614" max="4614" width="21.33203125" style="1525" customWidth="1"/>
    <col min="4615" max="4617" width="0" style="1525" hidden="1" customWidth="1"/>
    <col min="4618" max="4618" width="20" style="1525" customWidth="1"/>
    <col min="4619" max="4620" width="0" style="1525" hidden="1" customWidth="1"/>
    <col min="4621" max="4621" width="23.5546875" style="1525" customWidth="1"/>
    <col min="4622" max="4622" width="2.6640625" style="1525" customWidth="1"/>
    <col min="4623" max="4642" width="0" style="1525" hidden="1" customWidth="1"/>
    <col min="4643" max="4643" width="13.44140625" style="1525" customWidth="1"/>
    <col min="4644" max="4644" width="15.44140625" style="1525" customWidth="1"/>
    <col min="4645" max="4864" width="11.44140625" style="1525"/>
    <col min="4865" max="4865" width="17.44140625" style="1525" customWidth="1"/>
    <col min="4866" max="4866" width="9.33203125" style="1525" customWidth="1"/>
    <col min="4867" max="4867" width="53.44140625" style="1525" customWidth="1"/>
    <col min="4868" max="4868" width="21.88671875" style="1525" customWidth="1"/>
    <col min="4869" max="4869" width="18.5546875" style="1525" customWidth="1"/>
    <col min="4870" max="4870" width="21.33203125" style="1525" customWidth="1"/>
    <col min="4871" max="4873" width="0" style="1525" hidden="1" customWidth="1"/>
    <col min="4874" max="4874" width="20" style="1525" customWidth="1"/>
    <col min="4875" max="4876" width="0" style="1525" hidden="1" customWidth="1"/>
    <col min="4877" max="4877" width="23.5546875" style="1525" customWidth="1"/>
    <col min="4878" max="4878" width="2.6640625" style="1525" customWidth="1"/>
    <col min="4879" max="4898" width="0" style="1525" hidden="1" customWidth="1"/>
    <col min="4899" max="4899" width="13.44140625" style="1525" customWidth="1"/>
    <col min="4900" max="4900" width="15.44140625" style="1525" customWidth="1"/>
    <col min="4901" max="5120" width="11.44140625" style="1525"/>
    <col min="5121" max="5121" width="17.44140625" style="1525" customWidth="1"/>
    <col min="5122" max="5122" width="9.33203125" style="1525" customWidth="1"/>
    <col min="5123" max="5123" width="53.44140625" style="1525" customWidth="1"/>
    <col min="5124" max="5124" width="21.88671875" style="1525" customWidth="1"/>
    <col min="5125" max="5125" width="18.5546875" style="1525" customWidth="1"/>
    <col min="5126" max="5126" width="21.33203125" style="1525" customWidth="1"/>
    <col min="5127" max="5129" width="0" style="1525" hidden="1" customWidth="1"/>
    <col min="5130" max="5130" width="20" style="1525" customWidth="1"/>
    <col min="5131" max="5132" width="0" style="1525" hidden="1" customWidth="1"/>
    <col min="5133" max="5133" width="23.5546875" style="1525" customWidth="1"/>
    <col min="5134" max="5134" width="2.6640625" style="1525" customWidth="1"/>
    <col min="5135" max="5154" width="0" style="1525" hidden="1" customWidth="1"/>
    <col min="5155" max="5155" width="13.44140625" style="1525" customWidth="1"/>
    <col min="5156" max="5156" width="15.44140625" style="1525" customWidth="1"/>
    <col min="5157" max="5376" width="11.44140625" style="1525"/>
    <col min="5377" max="5377" width="17.44140625" style="1525" customWidth="1"/>
    <col min="5378" max="5378" width="9.33203125" style="1525" customWidth="1"/>
    <col min="5379" max="5379" width="53.44140625" style="1525" customWidth="1"/>
    <col min="5380" max="5380" width="21.88671875" style="1525" customWidth="1"/>
    <col min="5381" max="5381" width="18.5546875" style="1525" customWidth="1"/>
    <col min="5382" max="5382" width="21.33203125" style="1525" customWidth="1"/>
    <col min="5383" max="5385" width="0" style="1525" hidden="1" customWidth="1"/>
    <col min="5386" max="5386" width="20" style="1525" customWidth="1"/>
    <col min="5387" max="5388" width="0" style="1525" hidden="1" customWidth="1"/>
    <col min="5389" max="5389" width="23.5546875" style="1525" customWidth="1"/>
    <col min="5390" max="5390" width="2.6640625" style="1525" customWidth="1"/>
    <col min="5391" max="5410" width="0" style="1525" hidden="1" customWidth="1"/>
    <col min="5411" max="5411" width="13.44140625" style="1525" customWidth="1"/>
    <col min="5412" max="5412" width="15.44140625" style="1525" customWidth="1"/>
    <col min="5413" max="5632" width="11.44140625" style="1525"/>
    <col min="5633" max="5633" width="17.44140625" style="1525" customWidth="1"/>
    <col min="5634" max="5634" width="9.33203125" style="1525" customWidth="1"/>
    <col min="5635" max="5635" width="53.44140625" style="1525" customWidth="1"/>
    <col min="5636" max="5636" width="21.88671875" style="1525" customWidth="1"/>
    <col min="5637" max="5637" width="18.5546875" style="1525" customWidth="1"/>
    <col min="5638" max="5638" width="21.33203125" style="1525" customWidth="1"/>
    <col min="5639" max="5641" width="0" style="1525" hidden="1" customWidth="1"/>
    <col min="5642" max="5642" width="20" style="1525" customWidth="1"/>
    <col min="5643" max="5644" width="0" style="1525" hidden="1" customWidth="1"/>
    <col min="5645" max="5645" width="23.5546875" style="1525" customWidth="1"/>
    <col min="5646" max="5646" width="2.6640625" style="1525" customWidth="1"/>
    <col min="5647" max="5666" width="0" style="1525" hidden="1" customWidth="1"/>
    <col min="5667" max="5667" width="13.44140625" style="1525" customWidth="1"/>
    <col min="5668" max="5668" width="15.44140625" style="1525" customWidth="1"/>
    <col min="5669" max="5888" width="11.44140625" style="1525"/>
    <col min="5889" max="5889" width="17.44140625" style="1525" customWidth="1"/>
    <col min="5890" max="5890" width="9.33203125" style="1525" customWidth="1"/>
    <col min="5891" max="5891" width="53.44140625" style="1525" customWidth="1"/>
    <col min="5892" max="5892" width="21.88671875" style="1525" customWidth="1"/>
    <col min="5893" max="5893" width="18.5546875" style="1525" customWidth="1"/>
    <col min="5894" max="5894" width="21.33203125" style="1525" customWidth="1"/>
    <col min="5895" max="5897" width="0" style="1525" hidden="1" customWidth="1"/>
    <col min="5898" max="5898" width="20" style="1525" customWidth="1"/>
    <col min="5899" max="5900" width="0" style="1525" hidden="1" customWidth="1"/>
    <col min="5901" max="5901" width="23.5546875" style="1525" customWidth="1"/>
    <col min="5902" max="5902" width="2.6640625" style="1525" customWidth="1"/>
    <col min="5903" max="5922" width="0" style="1525" hidden="1" customWidth="1"/>
    <col min="5923" max="5923" width="13.44140625" style="1525" customWidth="1"/>
    <col min="5924" max="5924" width="15.44140625" style="1525" customWidth="1"/>
    <col min="5925" max="6144" width="11.44140625" style="1525"/>
    <col min="6145" max="6145" width="17.44140625" style="1525" customWidth="1"/>
    <col min="6146" max="6146" width="9.33203125" style="1525" customWidth="1"/>
    <col min="6147" max="6147" width="53.44140625" style="1525" customWidth="1"/>
    <col min="6148" max="6148" width="21.88671875" style="1525" customWidth="1"/>
    <col min="6149" max="6149" width="18.5546875" style="1525" customWidth="1"/>
    <col min="6150" max="6150" width="21.33203125" style="1525" customWidth="1"/>
    <col min="6151" max="6153" width="0" style="1525" hidden="1" customWidth="1"/>
    <col min="6154" max="6154" width="20" style="1525" customWidth="1"/>
    <col min="6155" max="6156" width="0" style="1525" hidden="1" customWidth="1"/>
    <col min="6157" max="6157" width="23.5546875" style="1525" customWidth="1"/>
    <col min="6158" max="6158" width="2.6640625" style="1525" customWidth="1"/>
    <col min="6159" max="6178" width="0" style="1525" hidden="1" customWidth="1"/>
    <col min="6179" max="6179" width="13.44140625" style="1525" customWidth="1"/>
    <col min="6180" max="6180" width="15.44140625" style="1525" customWidth="1"/>
    <col min="6181" max="6400" width="11.44140625" style="1525"/>
    <col min="6401" max="6401" width="17.44140625" style="1525" customWidth="1"/>
    <col min="6402" max="6402" width="9.33203125" style="1525" customWidth="1"/>
    <col min="6403" max="6403" width="53.44140625" style="1525" customWidth="1"/>
    <col min="6404" max="6404" width="21.88671875" style="1525" customWidth="1"/>
    <col min="6405" max="6405" width="18.5546875" style="1525" customWidth="1"/>
    <col min="6406" max="6406" width="21.33203125" style="1525" customWidth="1"/>
    <col min="6407" max="6409" width="0" style="1525" hidden="1" customWidth="1"/>
    <col min="6410" max="6410" width="20" style="1525" customWidth="1"/>
    <col min="6411" max="6412" width="0" style="1525" hidden="1" customWidth="1"/>
    <col min="6413" max="6413" width="23.5546875" style="1525" customWidth="1"/>
    <col min="6414" max="6414" width="2.6640625" style="1525" customWidth="1"/>
    <col min="6415" max="6434" width="0" style="1525" hidden="1" customWidth="1"/>
    <col min="6435" max="6435" width="13.44140625" style="1525" customWidth="1"/>
    <col min="6436" max="6436" width="15.44140625" style="1525" customWidth="1"/>
    <col min="6437" max="6656" width="11.44140625" style="1525"/>
    <col min="6657" max="6657" width="17.44140625" style="1525" customWidth="1"/>
    <col min="6658" max="6658" width="9.33203125" style="1525" customWidth="1"/>
    <col min="6659" max="6659" width="53.44140625" style="1525" customWidth="1"/>
    <col min="6660" max="6660" width="21.88671875" style="1525" customWidth="1"/>
    <col min="6661" max="6661" width="18.5546875" style="1525" customWidth="1"/>
    <col min="6662" max="6662" width="21.33203125" style="1525" customWidth="1"/>
    <col min="6663" max="6665" width="0" style="1525" hidden="1" customWidth="1"/>
    <col min="6666" max="6666" width="20" style="1525" customWidth="1"/>
    <col min="6667" max="6668" width="0" style="1525" hidden="1" customWidth="1"/>
    <col min="6669" max="6669" width="23.5546875" style="1525" customWidth="1"/>
    <col min="6670" max="6670" width="2.6640625" style="1525" customWidth="1"/>
    <col min="6671" max="6690" width="0" style="1525" hidden="1" customWidth="1"/>
    <col min="6691" max="6691" width="13.44140625" style="1525" customWidth="1"/>
    <col min="6692" max="6692" width="15.44140625" style="1525" customWidth="1"/>
    <col min="6693" max="6912" width="11.44140625" style="1525"/>
    <col min="6913" max="6913" width="17.44140625" style="1525" customWidth="1"/>
    <col min="6914" max="6914" width="9.33203125" style="1525" customWidth="1"/>
    <col min="6915" max="6915" width="53.44140625" style="1525" customWidth="1"/>
    <col min="6916" max="6916" width="21.88671875" style="1525" customWidth="1"/>
    <col min="6917" max="6917" width="18.5546875" style="1525" customWidth="1"/>
    <col min="6918" max="6918" width="21.33203125" style="1525" customWidth="1"/>
    <col min="6919" max="6921" width="0" style="1525" hidden="1" customWidth="1"/>
    <col min="6922" max="6922" width="20" style="1525" customWidth="1"/>
    <col min="6923" max="6924" width="0" style="1525" hidden="1" customWidth="1"/>
    <col min="6925" max="6925" width="23.5546875" style="1525" customWidth="1"/>
    <col min="6926" max="6926" width="2.6640625" style="1525" customWidth="1"/>
    <col min="6927" max="6946" width="0" style="1525" hidden="1" customWidth="1"/>
    <col min="6947" max="6947" width="13.44140625" style="1525" customWidth="1"/>
    <col min="6948" max="6948" width="15.44140625" style="1525" customWidth="1"/>
    <col min="6949" max="7168" width="11.44140625" style="1525"/>
    <col min="7169" max="7169" width="17.44140625" style="1525" customWidth="1"/>
    <col min="7170" max="7170" width="9.33203125" style="1525" customWidth="1"/>
    <col min="7171" max="7171" width="53.44140625" style="1525" customWidth="1"/>
    <col min="7172" max="7172" width="21.88671875" style="1525" customWidth="1"/>
    <col min="7173" max="7173" width="18.5546875" style="1525" customWidth="1"/>
    <col min="7174" max="7174" width="21.33203125" style="1525" customWidth="1"/>
    <col min="7175" max="7177" width="0" style="1525" hidden="1" customWidth="1"/>
    <col min="7178" max="7178" width="20" style="1525" customWidth="1"/>
    <col min="7179" max="7180" width="0" style="1525" hidden="1" customWidth="1"/>
    <col min="7181" max="7181" width="23.5546875" style="1525" customWidth="1"/>
    <col min="7182" max="7182" width="2.6640625" style="1525" customWidth="1"/>
    <col min="7183" max="7202" width="0" style="1525" hidden="1" customWidth="1"/>
    <col min="7203" max="7203" width="13.44140625" style="1525" customWidth="1"/>
    <col min="7204" max="7204" width="15.44140625" style="1525" customWidth="1"/>
    <col min="7205" max="7424" width="11.44140625" style="1525"/>
    <col min="7425" max="7425" width="17.44140625" style="1525" customWidth="1"/>
    <col min="7426" max="7426" width="9.33203125" style="1525" customWidth="1"/>
    <col min="7427" max="7427" width="53.44140625" style="1525" customWidth="1"/>
    <col min="7428" max="7428" width="21.88671875" style="1525" customWidth="1"/>
    <col min="7429" max="7429" width="18.5546875" style="1525" customWidth="1"/>
    <col min="7430" max="7430" width="21.33203125" style="1525" customWidth="1"/>
    <col min="7431" max="7433" width="0" style="1525" hidden="1" customWidth="1"/>
    <col min="7434" max="7434" width="20" style="1525" customWidth="1"/>
    <col min="7435" max="7436" width="0" style="1525" hidden="1" customWidth="1"/>
    <col min="7437" max="7437" width="23.5546875" style="1525" customWidth="1"/>
    <col min="7438" max="7438" width="2.6640625" style="1525" customWidth="1"/>
    <col min="7439" max="7458" width="0" style="1525" hidden="1" customWidth="1"/>
    <col min="7459" max="7459" width="13.44140625" style="1525" customWidth="1"/>
    <col min="7460" max="7460" width="15.44140625" style="1525" customWidth="1"/>
    <col min="7461" max="7680" width="11.44140625" style="1525"/>
    <col min="7681" max="7681" width="17.44140625" style="1525" customWidth="1"/>
    <col min="7682" max="7682" width="9.33203125" style="1525" customWidth="1"/>
    <col min="7683" max="7683" width="53.44140625" style="1525" customWidth="1"/>
    <col min="7684" max="7684" width="21.88671875" style="1525" customWidth="1"/>
    <col min="7685" max="7685" width="18.5546875" style="1525" customWidth="1"/>
    <col min="7686" max="7686" width="21.33203125" style="1525" customWidth="1"/>
    <col min="7687" max="7689" width="0" style="1525" hidden="1" customWidth="1"/>
    <col min="7690" max="7690" width="20" style="1525" customWidth="1"/>
    <col min="7691" max="7692" width="0" style="1525" hidden="1" customWidth="1"/>
    <col min="7693" max="7693" width="23.5546875" style="1525" customWidth="1"/>
    <col min="7694" max="7694" width="2.6640625" style="1525" customWidth="1"/>
    <col min="7695" max="7714" width="0" style="1525" hidden="1" customWidth="1"/>
    <col min="7715" max="7715" width="13.44140625" style="1525" customWidth="1"/>
    <col min="7716" max="7716" width="15.44140625" style="1525" customWidth="1"/>
    <col min="7717" max="7936" width="11.44140625" style="1525"/>
    <col min="7937" max="7937" width="17.44140625" style="1525" customWidth="1"/>
    <col min="7938" max="7938" width="9.33203125" style="1525" customWidth="1"/>
    <col min="7939" max="7939" width="53.44140625" style="1525" customWidth="1"/>
    <col min="7940" max="7940" width="21.88671875" style="1525" customWidth="1"/>
    <col min="7941" max="7941" width="18.5546875" style="1525" customWidth="1"/>
    <col min="7942" max="7942" width="21.33203125" style="1525" customWidth="1"/>
    <col min="7943" max="7945" width="0" style="1525" hidden="1" customWidth="1"/>
    <col min="7946" max="7946" width="20" style="1525" customWidth="1"/>
    <col min="7947" max="7948" width="0" style="1525" hidden="1" customWidth="1"/>
    <col min="7949" max="7949" width="23.5546875" style="1525" customWidth="1"/>
    <col min="7950" max="7950" width="2.6640625" style="1525" customWidth="1"/>
    <col min="7951" max="7970" width="0" style="1525" hidden="1" customWidth="1"/>
    <col min="7971" max="7971" width="13.44140625" style="1525" customWidth="1"/>
    <col min="7972" max="7972" width="15.44140625" style="1525" customWidth="1"/>
    <col min="7973" max="8192" width="11.44140625" style="1525"/>
    <col min="8193" max="8193" width="17.44140625" style="1525" customWidth="1"/>
    <col min="8194" max="8194" width="9.33203125" style="1525" customWidth="1"/>
    <col min="8195" max="8195" width="53.44140625" style="1525" customWidth="1"/>
    <col min="8196" max="8196" width="21.88671875" style="1525" customWidth="1"/>
    <col min="8197" max="8197" width="18.5546875" style="1525" customWidth="1"/>
    <col min="8198" max="8198" width="21.33203125" style="1525" customWidth="1"/>
    <col min="8199" max="8201" width="0" style="1525" hidden="1" customWidth="1"/>
    <col min="8202" max="8202" width="20" style="1525" customWidth="1"/>
    <col min="8203" max="8204" width="0" style="1525" hidden="1" customWidth="1"/>
    <col min="8205" max="8205" width="23.5546875" style="1525" customWidth="1"/>
    <col min="8206" max="8206" width="2.6640625" style="1525" customWidth="1"/>
    <col min="8207" max="8226" width="0" style="1525" hidden="1" customWidth="1"/>
    <col min="8227" max="8227" width="13.44140625" style="1525" customWidth="1"/>
    <col min="8228" max="8228" width="15.44140625" style="1525" customWidth="1"/>
    <col min="8229" max="8448" width="11.44140625" style="1525"/>
    <col min="8449" max="8449" width="17.44140625" style="1525" customWidth="1"/>
    <col min="8450" max="8450" width="9.33203125" style="1525" customWidth="1"/>
    <col min="8451" max="8451" width="53.44140625" style="1525" customWidth="1"/>
    <col min="8452" max="8452" width="21.88671875" style="1525" customWidth="1"/>
    <col min="8453" max="8453" width="18.5546875" style="1525" customWidth="1"/>
    <col min="8454" max="8454" width="21.33203125" style="1525" customWidth="1"/>
    <col min="8455" max="8457" width="0" style="1525" hidden="1" customWidth="1"/>
    <col min="8458" max="8458" width="20" style="1525" customWidth="1"/>
    <col min="8459" max="8460" width="0" style="1525" hidden="1" customWidth="1"/>
    <col min="8461" max="8461" width="23.5546875" style="1525" customWidth="1"/>
    <col min="8462" max="8462" width="2.6640625" style="1525" customWidth="1"/>
    <col min="8463" max="8482" width="0" style="1525" hidden="1" customWidth="1"/>
    <col min="8483" max="8483" width="13.44140625" style="1525" customWidth="1"/>
    <col min="8484" max="8484" width="15.44140625" style="1525" customWidth="1"/>
    <col min="8485" max="8704" width="11.44140625" style="1525"/>
    <col min="8705" max="8705" width="17.44140625" style="1525" customWidth="1"/>
    <col min="8706" max="8706" width="9.33203125" style="1525" customWidth="1"/>
    <col min="8707" max="8707" width="53.44140625" style="1525" customWidth="1"/>
    <col min="8708" max="8708" width="21.88671875" style="1525" customWidth="1"/>
    <col min="8709" max="8709" width="18.5546875" style="1525" customWidth="1"/>
    <col min="8710" max="8710" width="21.33203125" style="1525" customWidth="1"/>
    <col min="8711" max="8713" width="0" style="1525" hidden="1" customWidth="1"/>
    <col min="8714" max="8714" width="20" style="1525" customWidth="1"/>
    <col min="8715" max="8716" width="0" style="1525" hidden="1" customWidth="1"/>
    <col min="8717" max="8717" width="23.5546875" style="1525" customWidth="1"/>
    <col min="8718" max="8718" width="2.6640625" style="1525" customWidth="1"/>
    <col min="8719" max="8738" width="0" style="1525" hidden="1" customWidth="1"/>
    <col min="8739" max="8739" width="13.44140625" style="1525" customWidth="1"/>
    <col min="8740" max="8740" width="15.44140625" style="1525" customWidth="1"/>
    <col min="8741" max="8960" width="11.44140625" style="1525"/>
    <col min="8961" max="8961" width="17.44140625" style="1525" customWidth="1"/>
    <col min="8962" max="8962" width="9.33203125" style="1525" customWidth="1"/>
    <col min="8963" max="8963" width="53.44140625" style="1525" customWidth="1"/>
    <col min="8964" max="8964" width="21.88671875" style="1525" customWidth="1"/>
    <col min="8965" max="8965" width="18.5546875" style="1525" customWidth="1"/>
    <col min="8966" max="8966" width="21.33203125" style="1525" customWidth="1"/>
    <col min="8967" max="8969" width="0" style="1525" hidden="1" customWidth="1"/>
    <col min="8970" max="8970" width="20" style="1525" customWidth="1"/>
    <col min="8971" max="8972" width="0" style="1525" hidden="1" customWidth="1"/>
    <col min="8973" max="8973" width="23.5546875" style="1525" customWidth="1"/>
    <col min="8974" max="8974" width="2.6640625" style="1525" customWidth="1"/>
    <col min="8975" max="8994" width="0" style="1525" hidden="1" customWidth="1"/>
    <col min="8995" max="8995" width="13.44140625" style="1525" customWidth="1"/>
    <col min="8996" max="8996" width="15.44140625" style="1525" customWidth="1"/>
    <col min="8997" max="9216" width="11.44140625" style="1525"/>
    <col min="9217" max="9217" width="17.44140625" style="1525" customWidth="1"/>
    <col min="9218" max="9218" width="9.33203125" style="1525" customWidth="1"/>
    <col min="9219" max="9219" width="53.44140625" style="1525" customWidth="1"/>
    <col min="9220" max="9220" width="21.88671875" style="1525" customWidth="1"/>
    <col min="9221" max="9221" width="18.5546875" style="1525" customWidth="1"/>
    <col min="9222" max="9222" width="21.33203125" style="1525" customWidth="1"/>
    <col min="9223" max="9225" width="0" style="1525" hidden="1" customWidth="1"/>
    <col min="9226" max="9226" width="20" style="1525" customWidth="1"/>
    <col min="9227" max="9228" width="0" style="1525" hidden="1" customWidth="1"/>
    <col min="9229" max="9229" width="23.5546875" style="1525" customWidth="1"/>
    <col min="9230" max="9230" width="2.6640625" style="1525" customWidth="1"/>
    <col min="9231" max="9250" width="0" style="1525" hidden="1" customWidth="1"/>
    <col min="9251" max="9251" width="13.44140625" style="1525" customWidth="1"/>
    <col min="9252" max="9252" width="15.44140625" style="1525" customWidth="1"/>
    <col min="9253" max="9472" width="11.44140625" style="1525"/>
    <col min="9473" max="9473" width="17.44140625" style="1525" customWidth="1"/>
    <col min="9474" max="9474" width="9.33203125" style="1525" customWidth="1"/>
    <col min="9475" max="9475" width="53.44140625" style="1525" customWidth="1"/>
    <col min="9476" max="9476" width="21.88671875" style="1525" customWidth="1"/>
    <col min="9477" max="9477" width="18.5546875" style="1525" customWidth="1"/>
    <col min="9478" max="9478" width="21.33203125" style="1525" customWidth="1"/>
    <col min="9479" max="9481" width="0" style="1525" hidden="1" customWidth="1"/>
    <col min="9482" max="9482" width="20" style="1525" customWidth="1"/>
    <col min="9483" max="9484" width="0" style="1525" hidden="1" customWidth="1"/>
    <col min="9485" max="9485" width="23.5546875" style="1525" customWidth="1"/>
    <col min="9486" max="9486" width="2.6640625" style="1525" customWidth="1"/>
    <col min="9487" max="9506" width="0" style="1525" hidden="1" customWidth="1"/>
    <col min="9507" max="9507" width="13.44140625" style="1525" customWidth="1"/>
    <col min="9508" max="9508" width="15.44140625" style="1525" customWidth="1"/>
    <col min="9509" max="9728" width="11.44140625" style="1525"/>
    <col min="9729" max="9729" width="17.44140625" style="1525" customWidth="1"/>
    <col min="9730" max="9730" width="9.33203125" style="1525" customWidth="1"/>
    <col min="9731" max="9731" width="53.44140625" style="1525" customWidth="1"/>
    <col min="9732" max="9732" width="21.88671875" style="1525" customWidth="1"/>
    <col min="9733" max="9733" width="18.5546875" style="1525" customWidth="1"/>
    <col min="9734" max="9734" width="21.33203125" style="1525" customWidth="1"/>
    <col min="9735" max="9737" width="0" style="1525" hidden="1" customWidth="1"/>
    <col min="9738" max="9738" width="20" style="1525" customWidth="1"/>
    <col min="9739" max="9740" width="0" style="1525" hidden="1" customWidth="1"/>
    <col min="9741" max="9741" width="23.5546875" style="1525" customWidth="1"/>
    <col min="9742" max="9742" width="2.6640625" style="1525" customWidth="1"/>
    <col min="9743" max="9762" width="0" style="1525" hidden="1" customWidth="1"/>
    <col min="9763" max="9763" width="13.44140625" style="1525" customWidth="1"/>
    <col min="9764" max="9764" width="15.44140625" style="1525" customWidth="1"/>
    <col min="9765" max="9984" width="11.44140625" style="1525"/>
    <col min="9985" max="9985" width="17.44140625" style="1525" customWidth="1"/>
    <col min="9986" max="9986" width="9.33203125" style="1525" customWidth="1"/>
    <col min="9987" max="9987" width="53.44140625" style="1525" customWidth="1"/>
    <col min="9988" max="9988" width="21.88671875" style="1525" customWidth="1"/>
    <col min="9989" max="9989" width="18.5546875" style="1525" customWidth="1"/>
    <col min="9990" max="9990" width="21.33203125" style="1525" customWidth="1"/>
    <col min="9991" max="9993" width="0" style="1525" hidden="1" customWidth="1"/>
    <col min="9994" max="9994" width="20" style="1525" customWidth="1"/>
    <col min="9995" max="9996" width="0" style="1525" hidden="1" customWidth="1"/>
    <col min="9997" max="9997" width="23.5546875" style="1525" customWidth="1"/>
    <col min="9998" max="9998" width="2.6640625" style="1525" customWidth="1"/>
    <col min="9999" max="10018" width="0" style="1525" hidden="1" customWidth="1"/>
    <col min="10019" max="10019" width="13.44140625" style="1525" customWidth="1"/>
    <col min="10020" max="10020" width="15.44140625" style="1525" customWidth="1"/>
    <col min="10021" max="10240" width="11.44140625" style="1525"/>
    <col min="10241" max="10241" width="17.44140625" style="1525" customWidth="1"/>
    <col min="10242" max="10242" width="9.33203125" style="1525" customWidth="1"/>
    <col min="10243" max="10243" width="53.44140625" style="1525" customWidth="1"/>
    <col min="10244" max="10244" width="21.88671875" style="1525" customWidth="1"/>
    <col min="10245" max="10245" width="18.5546875" style="1525" customWidth="1"/>
    <col min="10246" max="10246" width="21.33203125" style="1525" customWidth="1"/>
    <col min="10247" max="10249" width="0" style="1525" hidden="1" customWidth="1"/>
    <col min="10250" max="10250" width="20" style="1525" customWidth="1"/>
    <col min="10251" max="10252" width="0" style="1525" hidden="1" customWidth="1"/>
    <col min="10253" max="10253" width="23.5546875" style="1525" customWidth="1"/>
    <col min="10254" max="10254" width="2.6640625" style="1525" customWidth="1"/>
    <col min="10255" max="10274" width="0" style="1525" hidden="1" customWidth="1"/>
    <col min="10275" max="10275" width="13.44140625" style="1525" customWidth="1"/>
    <col min="10276" max="10276" width="15.44140625" style="1525" customWidth="1"/>
    <col min="10277" max="10496" width="11.44140625" style="1525"/>
    <col min="10497" max="10497" width="17.44140625" style="1525" customWidth="1"/>
    <col min="10498" max="10498" width="9.33203125" style="1525" customWidth="1"/>
    <col min="10499" max="10499" width="53.44140625" style="1525" customWidth="1"/>
    <col min="10500" max="10500" width="21.88671875" style="1525" customWidth="1"/>
    <col min="10501" max="10501" width="18.5546875" style="1525" customWidth="1"/>
    <col min="10502" max="10502" width="21.33203125" style="1525" customWidth="1"/>
    <col min="10503" max="10505" width="0" style="1525" hidden="1" customWidth="1"/>
    <col min="10506" max="10506" width="20" style="1525" customWidth="1"/>
    <col min="10507" max="10508" width="0" style="1525" hidden="1" customWidth="1"/>
    <col min="10509" max="10509" width="23.5546875" style="1525" customWidth="1"/>
    <col min="10510" max="10510" width="2.6640625" style="1525" customWidth="1"/>
    <col min="10511" max="10530" width="0" style="1525" hidden="1" customWidth="1"/>
    <col min="10531" max="10531" width="13.44140625" style="1525" customWidth="1"/>
    <col min="10532" max="10532" width="15.44140625" style="1525" customWidth="1"/>
    <col min="10533" max="10752" width="11.44140625" style="1525"/>
    <col min="10753" max="10753" width="17.44140625" style="1525" customWidth="1"/>
    <col min="10754" max="10754" width="9.33203125" style="1525" customWidth="1"/>
    <col min="10755" max="10755" width="53.44140625" style="1525" customWidth="1"/>
    <col min="10756" max="10756" width="21.88671875" style="1525" customWidth="1"/>
    <col min="10757" max="10757" width="18.5546875" style="1525" customWidth="1"/>
    <col min="10758" max="10758" width="21.33203125" style="1525" customWidth="1"/>
    <col min="10759" max="10761" width="0" style="1525" hidden="1" customWidth="1"/>
    <col min="10762" max="10762" width="20" style="1525" customWidth="1"/>
    <col min="10763" max="10764" width="0" style="1525" hidden="1" customWidth="1"/>
    <col min="10765" max="10765" width="23.5546875" style="1525" customWidth="1"/>
    <col min="10766" max="10766" width="2.6640625" style="1525" customWidth="1"/>
    <col min="10767" max="10786" width="0" style="1525" hidden="1" customWidth="1"/>
    <col min="10787" max="10787" width="13.44140625" style="1525" customWidth="1"/>
    <col min="10788" max="10788" width="15.44140625" style="1525" customWidth="1"/>
    <col min="10789" max="11008" width="11.44140625" style="1525"/>
    <col min="11009" max="11009" width="17.44140625" style="1525" customWidth="1"/>
    <col min="11010" max="11010" width="9.33203125" style="1525" customWidth="1"/>
    <col min="11011" max="11011" width="53.44140625" style="1525" customWidth="1"/>
    <col min="11012" max="11012" width="21.88671875" style="1525" customWidth="1"/>
    <col min="11013" max="11013" width="18.5546875" style="1525" customWidth="1"/>
    <col min="11014" max="11014" width="21.33203125" style="1525" customWidth="1"/>
    <col min="11015" max="11017" width="0" style="1525" hidden="1" customWidth="1"/>
    <col min="11018" max="11018" width="20" style="1525" customWidth="1"/>
    <col min="11019" max="11020" width="0" style="1525" hidden="1" customWidth="1"/>
    <col min="11021" max="11021" width="23.5546875" style="1525" customWidth="1"/>
    <col min="11022" max="11022" width="2.6640625" style="1525" customWidth="1"/>
    <col min="11023" max="11042" width="0" style="1525" hidden="1" customWidth="1"/>
    <col min="11043" max="11043" width="13.44140625" style="1525" customWidth="1"/>
    <col min="11044" max="11044" width="15.44140625" style="1525" customWidth="1"/>
    <col min="11045" max="11264" width="11.44140625" style="1525"/>
    <col min="11265" max="11265" width="17.44140625" style="1525" customWidth="1"/>
    <col min="11266" max="11266" width="9.33203125" style="1525" customWidth="1"/>
    <col min="11267" max="11267" width="53.44140625" style="1525" customWidth="1"/>
    <col min="11268" max="11268" width="21.88671875" style="1525" customWidth="1"/>
    <col min="11269" max="11269" width="18.5546875" style="1525" customWidth="1"/>
    <col min="11270" max="11270" width="21.33203125" style="1525" customWidth="1"/>
    <col min="11271" max="11273" width="0" style="1525" hidden="1" customWidth="1"/>
    <col min="11274" max="11274" width="20" style="1525" customWidth="1"/>
    <col min="11275" max="11276" width="0" style="1525" hidden="1" customWidth="1"/>
    <col min="11277" max="11277" width="23.5546875" style="1525" customWidth="1"/>
    <col min="11278" max="11278" width="2.6640625" style="1525" customWidth="1"/>
    <col min="11279" max="11298" width="0" style="1525" hidden="1" customWidth="1"/>
    <col min="11299" max="11299" width="13.44140625" style="1525" customWidth="1"/>
    <col min="11300" max="11300" width="15.44140625" style="1525" customWidth="1"/>
    <col min="11301" max="11520" width="11.44140625" style="1525"/>
    <col min="11521" max="11521" width="17.44140625" style="1525" customWidth="1"/>
    <col min="11522" max="11522" width="9.33203125" style="1525" customWidth="1"/>
    <col min="11523" max="11523" width="53.44140625" style="1525" customWidth="1"/>
    <col min="11524" max="11524" width="21.88671875" style="1525" customWidth="1"/>
    <col min="11525" max="11525" width="18.5546875" style="1525" customWidth="1"/>
    <col min="11526" max="11526" width="21.33203125" style="1525" customWidth="1"/>
    <col min="11527" max="11529" width="0" style="1525" hidden="1" customWidth="1"/>
    <col min="11530" max="11530" width="20" style="1525" customWidth="1"/>
    <col min="11531" max="11532" width="0" style="1525" hidden="1" customWidth="1"/>
    <col min="11533" max="11533" width="23.5546875" style="1525" customWidth="1"/>
    <col min="11534" max="11534" width="2.6640625" style="1525" customWidth="1"/>
    <col min="11535" max="11554" width="0" style="1525" hidden="1" customWidth="1"/>
    <col min="11555" max="11555" width="13.44140625" style="1525" customWidth="1"/>
    <col min="11556" max="11556" width="15.44140625" style="1525" customWidth="1"/>
    <col min="11557" max="11776" width="11.44140625" style="1525"/>
    <col min="11777" max="11777" width="17.44140625" style="1525" customWidth="1"/>
    <col min="11778" max="11778" width="9.33203125" style="1525" customWidth="1"/>
    <col min="11779" max="11779" width="53.44140625" style="1525" customWidth="1"/>
    <col min="11780" max="11780" width="21.88671875" style="1525" customWidth="1"/>
    <col min="11781" max="11781" width="18.5546875" style="1525" customWidth="1"/>
    <col min="11782" max="11782" width="21.33203125" style="1525" customWidth="1"/>
    <col min="11783" max="11785" width="0" style="1525" hidden="1" customWidth="1"/>
    <col min="11786" max="11786" width="20" style="1525" customWidth="1"/>
    <col min="11787" max="11788" width="0" style="1525" hidden="1" customWidth="1"/>
    <col min="11789" max="11789" width="23.5546875" style="1525" customWidth="1"/>
    <col min="11790" max="11790" width="2.6640625" style="1525" customWidth="1"/>
    <col min="11791" max="11810" width="0" style="1525" hidden="1" customWidth="1"/>
    <col min="11811" max="11811" width="13.44140625" style="1525" customWidth="1"/>
    <col min="11812" max="11812" width="15.44140625" style="1525" customWidth="1"/>
    <col min="11813" max="12032" width="11.44140625" style="1525"/>
    <col min="12033" max="12033" width="17.44140625" style="1525" customWidth="1"/>
    <col min="12034" max="12034" width="9.33203125" style="1525" customWidth="1"/>
    <col min="12035" max="12035" width="53.44140625" style="1525" customWidth="1"/>
    <col min="12036" max="12036" width="21.88671875" style="1525" customWidth="1"/>
    <col min="12037" max="12037" width="18.5546875" style="1525" customWidth="1"/>
    <col min="12038" max="12038" width="21.33203125" style="1525" customWidth="1"/>
    <col min="12039" max="12041" width="0" style="1525" hidden="1" customWidth="1"/>
    <col min="12042" max="12042" width="20" style="1525" customWidth="1"/>
    <col min="12043" max="12044" width="0" style="1525" hidden="1" customWidth="1"/>
    <col min="12045" max="12045" width="23.5546875" style="1525" customWidth="1"/>
    <col min="12046" max="12046" width="2.6640625" style="1525" customWidth="1"/>
    <col min="12047" max="12066" width="0" style="1525" hidden="1" customWidth="1"/>
    <col min="12067" max="12067" width="13.44140625" style="1525" customWidth="1"/>
    <col min="12068" max="12068" width="15.44140625" style="1525" customWidth="1"/>
    <col min="12069" max="12288" width="11.44140625" style="1525"/>
    <col min="12289" max="12289" width="17.44140625" style="1525" customWidth="1"/>
    <col min="12290" max="12290" width="9.33203125" style="1525" customWidth="1"/>
    <col min="12291" max="12291" width="53.44140625" style="1525" customWidth="1"/>
    <col min="12292" max="12292" width="21.88671875" style="1525" customWidth="1"/>
    <col min="12293" max="12293" width="18.5546875" style="1525" customWidth="1"/>
    <col min="12294" max="12294" width="21.33203125" style="1525" customWidth="1"/>
    <col min="12295" max="12297" width="0" style="1525" hidden="1" customWidth="1"/>
    <col min="12298" max="12298" width="20" style="1525" customWidth="1"/>
    <col min="12299" max="12300" width="0" style="1525" hidden="1" customWidth="1"/>
    <col min="12301" max="12301" width="23.5546875" style="1525" customWidth="1"/>
    <col min="12302" max="12302" width="2.6640625" style="1525" customWidth="1"/>
    <col min="12303" max="12322" width="0" style="1525" hidden="1" customWidth="1"/>
    <col min="12323" max="12323" width="13.44140625" style="1525" customWidth="1"/>
    <col min="12324" max="12324" width="15.44140625" style="1525" customWidth="1"/>
    <col min="12325" max="12544" width="11.44140625" style="1525"/>
    <col min="12545" max="12545" width="17.44140625" style="1525" customWidth="1"/>
    <col min="12546" max="12546" width="9.33203125" style="1525" customWidth="1"/>
    <col min="12547" max="12547" width="53.44140625" style="1525" customWidth="1"/>
    <col min="12548" max="12548" width="21.88671875" style="1525" customWidth="1"/>
    <col min="12549" max="12549" width="18.5546875" style="1525" customWidth="1"/>
    <col min="12550" max="12550" width="21.33203125" style="1525" customWidth="1"/>
    <col min="12551" max="12553" width="0" style="1525" hidden="1" customWidth="1"/>
    <col min="12554" max="12554" width="20" style="1525" customWidth="1"/>
    <col min="12555" max="12556" width="0" style="1525" hidden="1" customWidth="1"/>
    <col min="12557" max="12557" width="23.5546875" style="1525" customWidth="1"/>
    <col min="12558" max="12558" width="2.6640625" style="1525" customWidth="1"/>
    <col min="12559" max="12578" width="0" style="1525" hidden="1" customWidth="1"/>
    <col min="12579" max="12579" width="13.44140625" style="1525" customWidth="1"/>
    <col min="12580" max="12580" width="15.44140625" style="1525" customWidth="1"/>
    <col min="12581" max="12800" width="11.44140625" style="1525"/>
    <col min="12801" max="12801" width="17.44140625" style="1525" customWidth="1"/>
    <col min="12802" max="12802" width="9.33203125" style="1525" customWidth="1"/>
    <col min="12803" max="12803" width="53.44140625" style="1525" customWidth="1"/>
    <col min="12804" max="12804" width="21.88671875" style="1525" customWidth="1"/>
    <col min="12805" max="12805" width="18.5546875" style="1525" customWidth="1"/>
    <col min="12806" max="12806" width="21.33203125" style="1525" customWidth="1"/>
    <col min="12807" max="12809" width="0" style="1525" hidden="1" customWidth="1"/>
    <col min="12810" max="12810" width="20" style="1525" customWidth="1"/>
    <col min="12811" max="12812" width="0" style="1525" hidden="1" customWidth="1"/>
    <col min="12813" max="12813" width="23.5546875" style="1525" customWidth="1"/>
    <col min="12814" max="12814" width="2.6640625" style="1525" customWidth="1"/>
    <col min="12815" max="12834" width="0" style="1525" hidden="1" customWidth="1"/>
    <col min="12835" max="12835" width="13.44140625" style="1525" customWidth="1"/>
    <col min="12836" max="12836" width="15.44140625" style="1525" customWidth="1"/>
    <col min="12837" max="13056" width="11.44140625" style="1525"/>
    <col min="13057" max="13057" width="17.44140625" style="1525" customWidth="1"/>
    <col min="13058" max="13058" width="9.33203125" style="1525" customWidth="1"/>
    <col min="13059" max="13059" width="53.44140625" style="1525" customWidth="1"/>
    <col min="13060" max="13060" width="21.88671875" style="1525" customWidth="1"/>
    <col min="13061" max="13061" width="18.5546875" style="1525" customWidth="1"/>
    <col min="13062" max="13062" width="21.33203125" style="1525" customWidth="1"/>
    <col min="13063" max="13065" width="0" style="1525" hidden="1" customWidth="1"/>
    <col min="13066" max="13066" width="20" style="1525" customWidth="1"/>
    <col min="13067" max="13068" width="0" style="1525" hidden="1" customWidth="1"/>
    <col min="13069" max="13069" width="23.5546875" style="1525" customWidth="1"/>
    <col min="13070" max="13070" width="2.6640625" style="1525" customWidth="1"/>
    <col min="13071" max="13090" width="0" style="1525" hidden="1" customWidth="1"/>
    <col min="13091" max="13091" width="13.44140625" style="1525" customWidth="1"/>
    <col min="13092" max="13092" width="15.44140625" style="1525" customWidth="1"/>
    <col min="13093" max="13312" width="11.44140625" style="1525"/>
    <col min="13313" max="13313" width="17.44140625" style="1525" customWidth="1"/>
    <col min="13314" max="13314" width="9.33203125" style="1525" customWidth="1"/>
    <col min="13315" max="13315" width="53.44140625" style="1525" customWidth="1"/>
    <col min="13316" max="13316" width="21.88671875" style="1525" customWidth="1"/>
    <col min="13317" max="13317" width="18.5546875" style="1525" customWidth="1"/>
    <col min="13318" max="13318" width="21.33203125" style="1525" customWidth="1"/>
    <col min="13319" max="13321" width="0" style="1525" hidden="1" customWidth="1"/>
    <col min="13322" max="13322" width="20" style="1525" customWidth="1"/>
    <col min="13323" max="13324" width="0" style="1525" hidden="1" customWidth="1"/>
    <col min="13325" max="13325" width="23.5546875" style="1525" customWidth="1"/>
    <col min="13326" max="13326" width="2.6640625" style="1525" customWidth="1"/>
    <col min="13327" max="13346" width="0" style="1525" hidden="1" customWidth="1"/>
    <col min="13347" max="13347" width="13.44140625" style="1525" customWidth="1"/>
    <col min="13348" max="13348" width="15.44140625" style="1525" customWidth="1"/>
    <col min="13349" max="13568" width="11.44140625" style="1525"/>
    <col min="13569" max="13569" width="17.44140625" style="1525" customWidth="1"/>
    <col min="13570" max="13570" width="9.33203125" style="1525" customWidth="1"/>
    <col min="13571" max="13571" width="53.44140625" style="1525" customWidth="1"/>
    <col min="13572" max="13572" width="21.88671875" style="1525" customWidth="1"/>
    <col min="13573" max="13573" width="18.5546875" style="1525" customWidth="1"/>
    <col min="13574" max="13574" width="21.33203125" style="1525" customWidth="1"/>
    <col min="13575" max="13577" width="0" style="1525" hidden="1" customWidth="1"/>
    <col min="13578" max="13578" width="20" style="1525" customWidth="1"/>
    <col min="13579" max="13580" width="0" style="1525" hidden="1" customWidth="1"/>
    <col min="13581" max="13581" width="23.5546875" style="1525" customWidth="1"/>
    <col min="13582" max="13582" width="2.6640625" style="1525" customWidth="1"/>
    <col min="13583" max="13602" width="0" style="1525" hidden="1" customWidth="1"/>
    <col min="13603" max="13603" width="13.44140625" style="1525" customWidth="1"/>
    <col min="13604" max="13604" width="15.44140625" style="1525" customWidth="1"/>
    <col min="13605" max="13824" width="11.44140625" style="1525"/>
    <col min="13825" max="13825" width="17.44140625" style="1525" customWidth="1"/>
    <col min="13826" max="13826" width="9.33203125" style="1525" customWidth="1"/>
    <col min="13827" max="13827" width="53.44140625" style="1525" customWidth="1"/>
    <col min="13828" max="13828" width="21.88671875" style="1525" customWidth="1"/>
    <col min="13829" max="13829" width="18.5546875" style="1525" customWidth="1"/>
    <col min="13830" max="13830" width="21.33203125" style="1525" customWidth="1"/>
    <col min="13831" max="13833" width="0" style="1525" hidden="1" customWidth="1"/>
    <col min="13834" max="13834" width="20" style="1525" customWidth="1"/>
    <col min="13835" max="13836" width="0" style="1525" hidden="1" customWidth="1"/>
    <col min="13837" max="13837" width="23.5546875" style="1525" customWidth="1"/>
    <col min="13838" max="13838" width="2.6640625" style="1525" customWidth="1"/>
    <col min="13839" max="13858" width="0" style="1525" hidden="1" customWidth="1"/>
    <col min="13859" max="13859" width="13.44140625" style="1525" customWidth="1"/>
    <col min="13860" max="13860" width="15.44140625" style="1525" customWidth="1"/>
    <col min="13861" max="14080" width="11.44140625" style="1525"/>
    <col min="14081" max="14081" width="17.44140625" style="1525" customWidth="1"/>
    <col min="14082" max="14082" width="9.33203125" style="1525" customWidth="1"/>
    <col min="14083" max="14083" width="53.44140625" style="1525" customWidth="1"/>
    <col min="14084" max="14084" width="21.88671875" style="1525" customWidth="1"/>
    <col min="14085" max="14085" width="18.5546875" style="1525" customWidth="1"/>
    <col min="14086" max="14086" width="21.33203125" style="1525" customWidth="1"/>
    <col min="14087" max="14089" width="0" style="1525" hidden="1" customWidth="1"/>
    <col min="14090" max="14090" width="20" style="1525" customWidth="1"/>
    <col min="14091" max="14092" width="0" style="1525" hidden="1" customWidth="1"/>
    <col min="14093" max="14093" width="23.5546875" style="1525" customWidth="1"/>
    <col min="14094" max="14094" width="2.6640625" style="1525" customWidth="1"/>
    <col min="14095" max="14114" width="0" style="1525" hidden="1" customWidth="1"/>
    <col min="14115" max="14115" width="13.44140625" style="1525" customWidth="1"/>
    <col min="14116" max="14116" width="15.44140625" style="1525" customWidth="1"/>
    <col min="14117" max="14336" width="11.44140625" style="1525"/>
    <col min="14337" max="14337" width="17.44140625" style="1525" customWidth="1"/>
    <col min="14338" max="14338" width="9.33203125" style="1525" customWidth="1"/>
    <col min="14339" max="14339" width="53.44140625" style="1525" customWidth="1"/>
    <col min="14340" max="14340" width="21.88671875" style="1525" customWidth="1"/>
    <col min="14341" max="14341" width="18.5546875" style="1525" customWidth="1"/>
    <col min="14342" max="14342" width="21.33203125" style="1525" customWidth="1"/>
    <col min="14343" max="14345" width="0" style="1525" hidden="1" customWidth="1"/>
    <col min="14346" max="14346" width="20" style="1525" customWidth="1"/>
    <col min="14347" max="14348" width="0" style="1525" hidden="1" customWidth="1"/>
    <col min="14349" max="14349" width="23.5546875" style="1525" customWidth="1"/>
    <col min="14350" max="14350" width="2.6640625" style="1525" customWidth="1"/>
    <col min="14351" max="14370" width="0" style="1525" hidden="1" customWidth="1"/>
    <col min="14371" max="14371" width="13.44140625" style="1525" customWidth="1"/>
    <col min="14372" max="14372" width="15.44140625" style="1525" customWidth="1"/>
    <col min="14373" max="14592" width="11.44140625" style="1525"/>
    <col min="14593" max="14593" width="17.44140625" style="1525" customWidth="1"/>
    <col min="14594" max="14594" width="9.33203125" style="1525" customWidth="1"/>
    <col min="14595" max="14595" width="53.44140625" style="1525" customWidth="1"/>
    <col min="14596" max="14596" width="21.88671875" style="1525" customWidth="1"/>
    <col min="14597" max="14597" width="18.5546875" style="1525" customWidth="1"/>
    <col min="14598" max="14598" width="21.33203125" style="1525" customWidth="1"/>
    <col min="14599" max="14601" width="0" style="1525" hidden="1" customWidth="1"/>
    <col min="14602" max="14602" width="20" style="1525" customWidth="1"/>
    <col min="14603" max="14604" width="0" style="1525" hidden="1" customWidth="1"/>
    <col min="14605" max="14605" width="23.5546875" style="1525" customWidth="1"/>
    <col min="14606" max="14606" width="2.6640625" style="1525" customWidth="1"/>
    <col min="14607" max="14626" width="0" style="1525" hidden="1" customWidth="1"/>
    <col min="14627" max="14627" width="13.44140625" style="1525" customWidth="1"/>
    <col min="14628" max="14628" width="15.44140625" style="1525" customWidth="1"/>
    <col min="14629" max="14848" width="11.44140625" style="1525"/>
    <col min="14849" max="14849" width="17.44140625" style="1525" customWidth="1"/>
    <col min="14850" max="14850" width="9.33203125" style="1525" customWidth="1"/>
    <col min="14851" max="14851" width="53.44140625" style="1525" customWidth="1"/>
    <col min="14852" max="14852" width="21.88671875" style="1525" customWidth="1"/>
    <col min="14853" max="14853" width="18.5546875" style="1525" customWidth="1"/>
    <col min="14854" max="14854" width="21.33203125" style="1525" customWidth="1"/>
    <col min="14855" max="14857" width="0" style="1525" hidden="1" customWidth="1"/>
    <col min="14858" max="14858" width="20" style="1525" customWidth="1"/>
    <col min="14859" max="14860" width="0" style="1525" hidden="1" customWidth="1"/>
    <col min="14861" max="14861" width="23.5546875" style="1525" customWidth="1"/>
    <col min="14862" max="14862" width="2.6640625" style="1525" customWidth="1"/>
    <col min="14863" max="14882" width="0" style="1525" hidden="1" customWidth="1"/>
    <col min="14883" max="14883" width="13.44140625" style="1525" customWidth="1"/>
    <col min="14884" max="14884" width="15.44140625" style="1525" customWidth="1"/>
    <col min="14885" max="15104" width="11.44140625" style="1525"/>
    <col min="15105" max="15105" width="17.44140625" style="1525" customWidth="1"/>
    <col min="15106" max="15106" width="9.33203125" style="1525" customWidth="1"/>
    <col min="15107" max="15107" width="53.44140625" style="1525" customWidth="1"/>
    <col min="15108" max="15108" width="21.88671875" style="1525" customWidth="1"/>
    <col min="15109" max="15109" width="18.5546875" style="1525" customWidth="1"/>
    <col min="15110" max="15110" width="21.33203125" style="1525" customWidth="1"/>
    <col min="15111" max="15113" width="0" style="1525" hidden="1" customWidth="1"/>
    <col min="15114" max="15114" width="20" style="1525" customWidth="1"/>
    <col min="15115" max="15116" width="0" style="1525" hidden="1" customWidth="1"/>
    <col min="15117" max="15117" width="23.5546875" style="1525" customWidth="1"/>
    <col min="15118" max="15118" width="2.6640625" style="1525" customWidth="1"/>
    <col min="15119" max="15138" width="0" style="1525" hidden="1" customWidth="1"/>
    <col min="15139" max="15139" width="13.44140625" style="1525" customWidth="1"/>
    <col min="15140" max="15140" width="15.44140625" style="1525" customWidth="1"/>
    <col min="15141" max="15360" width="11.44140625" style="1525"/>
    <col min="15361" max="15361" width="17.44140625" style="1525" customWidth="1"/>
    <col min="15362" max="15362" width="9.33203125" style="1525" customWidth="1"/>
    <col min="15363" max="15363" width="53.44140625" style="1525" customWidth="1"/>
    <col min="15364" max="15364" width="21.88671875" style="1525" customWidth="1"/>
    <col min="15365" max="15365" width="18.5546875" style="1525" customWidth="1"/>
    <col min="15366" max="15366" width="21.33203125" style="1525" customWidth="1"/>
    <col min="15367" max="15369" width="0" style="1525" hidden="1" customWidth="1"/>
    <col min="15370" max="15370" width="20" style="1525" customWidth="1"/>
    <col min="15371" max="15372" width="0" style="1525" hidden="1" customWidth="1"/>
    <col min="15373" max="15373" width="23.5546875" style="1525" customWidth="1"/>
    <col min="15374" max="15374" width="2.6640625" style="1525" customWidth="1"/>
    <col min="15375" max="15394" width="0" style="1525" hidden="1" customWidth="1"/>
    <col min="15395" max="15395" width="13.44140625" style="1525" customWidth="1"/>
    <col min="15396" max="15396" width="15.44140625" style="1525" customWidth="1"/>
    <col min="15397" max="15616" width="11.44140625" style="1525"/>
    <col min="15617" max="15617" width="17.44140625" style="1525" customWidth="1"/>
    <col min="15618" max="15618" width="9.33203125" style="1525" customWidth="1"/>
    <col min="15619" max="15619" width="53.44140625" style="1525" customWidth="1"/>
    <col min="15620" max="15620" width="21.88671875" style="1525" customWidth="1"/>
    <col min="15621" max="15621" width="18.5546875" style="1525" customWidth="1"/>
    <col min="15622" max="15622" width="21.33203125" style="1525" customWidth="1"/>
    <col min="15623" max="15625" width="0" style="1525" hidden="1" customWidth="1"/>
    <col min="15626" max="15626" width="20" style="1525" customWidth="1"/>
    <col min="15627" max="15628" width="0" style="1525" hidden="1" customWidth="1"/>
    <col min="15629" max="15629" width="23.5546875" style="1525" customWidth="1"/>
    <col min="15630" max="15630" width="2.6640625" style="1525" customWidth="1"/>
    <col min="15631" max="15650" width="0" style="1525" hidden="1" customWidth="1"/>
    <col min="15651" max="15651" width="13.44140625" style="1525" customWidth="1"/>
    <col min="15652" max="15652" width="15.44140625" style="1525" customWidth="1"/>
    <col min="15653" max="15872" width="11.44140625" style="1525"/>
    <col min="15873" max="15873" width="17.44140625" style="1525" customWidth="1"/>
    <col min="15874" max="15874" width="9.33203125" style="1525" customWidth="1"/>
    <col min="15875" max="15875" width="53.44140625" style="1525" customWidth="1"/>
    <col min="15876" max="15876" width="21.88671875" style="1525" customWidth="1"/>
    <col min="15877" max="15877" width="18.5546875" style="1525" customWidth="1"/>
    <col min="15878" max="15878" width="21.33203125" style="1525" customWidth="1"/>
    <col min="15879" max="15881" width="0" style="1525" hidden="1" customWidth="1"/>
    <col min="15882" max="15882" width="20" style="1525" customWidth="1"/>
    <col min="15883" max="15884" width="0" style="1525" hidden="1" customWidth="1"/>
    <col min="15885" max="15885" width="23.5546875" style="1525" customWidth="1"/>
    <col min="15886" max="15886" width="2.6640625" style="1525" customWidth="1"/>
    <col min="15887" max="15906" width="0" style="1525" hidden="1" customWidth="1"/>
    <col min="15907" max="15907" width="13.44140625" style="1525" customWidth="1"/>
    <col min="15908" max="15908" width="15.44140625" style="1525" customWidth="1"/>
    <col min="15909" max="16128" width="11.44140625" style="1525"/>
    <col min="16129" max="16129" width="17.44140625" style="1525" customWidth="1"/>
    <col min="16130" max="16130" width="9.33203125" style="1525" customWidth="1"/>
    <col min="16131" max="16131" width="53.44140625" style="1525" customWidth="1"/>
    <col min="16132" max="16132" width="21.88671875" style="1525" customWidth="1"/>
    <col min="16133" max="16133" width="18.5546875" style="1525" customWidth="1"/>
    <col min="16134" max="16134" width="21.33203125" style="1525" customWidth="1"/>
    <col min="16135" max="16137" width="0" style="1525" hidden="1" customWidth="1"/>
    <col min="16138" max="16138" width="20" style="1525" customWidth="1"/>
    <col min="16139" max="16140" width="0" style="1525" hidden="1" customWidth="1"/>
    <col min="16141" max="16141" width="23.5546875" style="1525" customWidth="1"/>
    <col min="16142" max="16142" width="2.6640625" style="1525" customWidth="1"/>
    <col min="16143" max="16162" width="0" style="1525" hidden="1" customWidth="1"/>
    <col min="16163" max="16163" width="13.44140625" style="1525" customWidth="1"/>
    <col min="16164" max="16164" width="15.44140625" style="1525" customWidth="1"/>
    <col min="16165" max="16384" width="11.44140625" style="1525"/>
  </cols>
  <sheetData>
    <row r="1" spans="1:187" ht="15" thickBot="1" x14ac:dyDescent="0.35"/>
    <row r="2" spans="1:187" x14ac:dyDescent="0.3">
      <c r="A2" s="1529"/>
      <c r="B2" s="1530"/>
      <c r="C2" s="1531"/>
      <c r="D2" s="1531"/>
      <c r="E2" s="1532"/>
      <c r="F2" s="1533"/>
      <c r="G2" s="1533"/>
      <c r="H2" s="1533"/>
      <c r="I2" s="1533"/>
      <c r="J2" s="1533"/>
      <c r="K2" s="1533"/>
      <c r="L2" s="1533"/>
      <c r="M2" s="1534"/>
    </row>
    <row r="3" spans="1:187" s="1536" customFormat="1" x14ac:dyDescent="0.3">
      <c r="A3" s="3837" t="s">
        <v>1</v>
      </c>
      <c r="B3" s="3838"/>
      <c r="C3" s="3838"/>
      <c r="D3" s="3838"/>
      <c r="E3" s="3838"/>
      <c r="F3" s="3838"/>
      <c r="G3" s="3838"/>
      <c r="H3" s="3838"/>
      <c r="I3" s="3838"/>
      <c r="J3" s="3838"/>
      <c r="K3" s="3838"/>
      <c r="L3" s="3838"/>
      <c r="M3" s="3839"/>
      <c r="N3" s="1535"/>
      <c r="O3" s="1535"/>
      <c r="P3" s="1535"/>
      <c r="Q3" s="1535"/>
      <c r="R3" s="1535"/>
      <c r="S3" s="1535"/>
      <c r="T3" s="1535"/>
      <c r="U3" s="1535"/>
      <c r="V3" s="1535"/>
      <c r="W3" s="1535"/>
      <c r="X3" s="1535"/>
      <c r="Y3" s="1535"/>
      <c r="Z3" s="1535"/>
      <c r="AA3" s="1535"/>
      <c r="AB3" s="1535"/>
      <c r="AC3" s="1535"/>
      <c r="AD3" s="1535"/>
      <c r="AE3" s="1535"/>
      <c r="AF3" s="1535"/>
      <c r="AG3" s="1535"/>
      <c r="AH3" s="1535"/>
      <c r="AI3" s="1535"/>
      <c r="AJ3" s="1535"/>
      <c r="AK3" s="1535"/>
      <c r="AL3" s="1535"/>
      <c r="AM3" s="1535"/>
      <c r="AN3" s="1535"/>
      <c r="AO3" s="1535"/>
      <c r="AP3" s="1535"/>
      <c r="AQ3" s="1535"/>
      <c r="AR3" s="1535"/>
      <c r="AS3" s="1535"/>
      <c r="AT3" s="1535"/>
      <c r="AU3" s="1535"/>
      <c r="AV3" s="1535"/>
      <c r="AW3" s="1535"/>
      <c r="AX3" s="1535"/>
      <c r="AY3" s="1535"/>
      <c r="AZ3" s="1535"/>
      <c r="BA3" s="1535"/>
      <c r="BB3" s="1535"/>
      <c r="BC3" s="1535"/>
      <c r="BD3" s="1535"/>
      <c r="BE3" s="1535"/>
      <c r="BF3" s="1535"/>
      <c r="BG3" s="1535"/>
      <c r="BH3" s="1535"/>
      <c r="BI3" s="1535"/>
      <c r="BJ3" s="1535"/>
      <c r="BK3" s="1535"/>
      <c r="BL3" s="1535"/>
      <c r="BM3" s="1535"/>
      <c r="BN3" s="1535"/>
      <c r="BO3" s="1535"/>
      <c r="BP3" s="1535"/>
      <c r="BQ3" s="1535"/>
      <c r="BR3" s="1535"/>
      <c r="BS3" s="1535"/>
      <c r="BT3" s="1535"/>
      <c r="BU3" s="1535"/>
      <c r="BV3" s="1535"/>
      <c r="BW3" s="1535"/>
      <c r="BX3" s="1535"/>
      <c r="BY3" s="1535"/>
      <c r="BZ3" s="1535"/>
      <c r="CA3" s="1535"/>
      <c r="CB3" s="1535"/>
      <c r="CC3" s="1535"/>
      <c r="CD3" s="1535"/>
      <c r="CE3" s="1535"/>
      <c r="CF3" s="1535"/>
      <c r="CG3" s="1535"/>
      <c r="CH3" s="1535"/>
      <c r="CI3" s="1535"/>
      <c r="CJ3" s="1535"/>
      <c r="CK3" s="1535"/>
      <c r="CL3" s="1535"/>
      <c r="CM3" s="1535"/>
      <c r="CN3" s="1535"/>
      <c r="CO3" s="1535"/>
      <c r="CP3" s="1535"/>
      <c r="CQ3" s="1535"/>
      <c r="CR3" s="1535"/>
      <c r="CS3" s="1535"/>
      <c r="CT3" s="1535"/>
      <c r="CU3" s="1535"/>
      <c r="CV3" s="1535"/>
      <c r="CW3" s="1535"/>
      <c r="CX3" s="1535"/>
      <c r="CY3" s="1535"/>
      <c r="CZ3" s="1535"/>
      <c r="DA3" s="1535"/>
      <c r="DB3" s="1535"/>
      <c r="DC3" s="1535"/>
      <c r="DD3" s="1535"/>
      <c r="DE3" s="1535"/>
      <c r="DF3" s="1535"/>
      <c r="DG3" s="1535"/>
      <c r="DH3" s="1535"/>
      <c r="DI3" s="1535"/>
      <c r="DJ3" s="1535"/>
      <c r="DK3" s="1535"/>
      <c r="DL3" s="1535"/>
      <c r="DM3" s="1535"/>
      <c r="DN3" s="1535"/>
      <c r="DO3" s="1535"/>
      <c r="DP3" s="1535"/>
      <c r="DQ3" s="1535"/>
      <c r="DR3" s="1535"/>
      <c r="DS3" s="1535"/>
      <c r="DT3" s="1535"/>
      <c r="DU3" s="1535"/>
      <c r="DV3" s="1535"/>
      <c r="DW3" s="1535"/>
      <c r="DX3" s="1535"/>
      <c r="DY3" s="1535"/>
      <c r="DZ3" s="1535"/>
      <c r="EA3" s="1535"/>
      <c r="EB3" s="1535"/>
      <c r="EC3" s="1535"/>
      <c r="ED3" s="1535"/>
      <c r="EE3" s="1535"/>
      <c r="EF3" s="1535"/>
      <c r="EG3" s="1535"/>
      <c r="EH3" s="1535"/>
      <c r="EI3" s="1535"/>
      <c r="EJ3" s="1535"/>
      <c r="EK3" s="1535"/>
      <c r="EL3" s="1535"/>
      <c r="EM3" s="1535"/>
      <c r="EN3" s="1535"/>
      <c r="EO3" s="1535"/>
      <c r="EP3" s="1535"/>
      <c r="EQ3" s="1535"/>
      <c r="ER3" s="1535"/>
      <c r="ES3" s="1535"/>
      <c r="ET3" s="1535"/>
      <c r="EU3" s="1535"/>
      <c r="EV3" s="1535"/>
      <c r="EW3" s="1535"/>
      <c r="EX3" s="1535"/>
      <c r="EY3" s="1535"/>
      <c r="EZ3" s="1535"/>
      <c r="FA3" s="1535"/>
      <c r="FB3" s="1535"/>
      <c r="FC3" s="1535"/>
      <c r="FD3" s="1535"/>
      <c r="FE3" s="1535"/>
      <c r="FF3" s="1535"/>
      <c r="FG3" s="1535"/>
      <c r="FH3" s="1535"/>
      <c r="FI3" s="1535"/>
      <c r="FJ3" s="1535"/>
      <c r="FK3" s="1535"/>
      <c r="FL3" s="1535"/>
      <c r="FM3" s="1535"/>
      <c r="FN3" s="1535"/>
      <c r="FO3" s="1535"/>
      <c r="FP3" s="1535"/>
      <c r="FQ3" s="1535"/>
      <c r="FR3" s="1535"/>
      <c r="FS3" s="1535"/>
      <c r="FT3" s="1535"/>
      <c r="FU3" s="1535"/>
      <c r="FV3" s="1535"/>
      <c r="FW3" s="1535"/>
      <c r="FX3" s="1535"/>
      <c r="FY3" s="1535"/>
      <c r="FZ3" s="1535"/>
      <c r="GA3" s="1535"/>
      <c r="GB3" s="1535"/>
      <c r="GC3" s="1535"/>
      <c r="GD3" s="1535"/>
      <c r="GE3" s="1535"/>
    </row>
    <row r="4" spans="1:187" s="1536" customFormat="1" x14ac:dyDescent="0.3">
      <c r="A4" s="3837" t="s">
        <v>173</v>
      </c>
      <c r="B4" s="3838"/>
      <c r="C4" s="3838"/>
      <c r="D4" s="3838"/>
      <c r="E4" s="3838"/>
      <c r="F4" s="3838"/>
      <c r="G4" s="3838"/>
      <c r="H4" s="3838"/>
      <c r="I4" s="3838"/>
      <c r="J4" s="3838"/>
      <c r="K4" s="3838"/>
      <c r="L4" s="3838"/>
      <c r="M4" s="3839"/>
      <c r="N4" s="1535"/>
      <c r="O4" s="1535"/>
      <c r="P4" s="1535"/>
      <c r="Q4" s="1535"/>
      <c r="R4" s="1535"/>
      <c r="S4" s="1535"/>
      <c r="T4" s="1535"/>
      <c r="U4" s="1535"/>
      <c r="V4" s="1535"/>
      <c r="W4" s="1535"/>
      <c r="X4" s="1535"/>
      <c r="Y4" s="1535"/>
      <c r="Z4" s="1535"/>
      <c r="AA4" s="1535"/>
      <c r="AB4" s="1535"/>
      <c r="AC4" s="1535"/>
      <c r="AD4" s="1535"/>
      <c r="AE4" s="1535"/>
      <c r="AF4" s="1535"/>
      <c r="AG4" s="1535"/>
      <c r="AH4" s="1535"/>
      <c r="AI4" s="1535"/>
      <c r="AJ4" s="1535"/>
      <c r="AK4" s="1535"/>
      <c r="AL4" s="1535"/>
      <c r="AM4" s="1535"/>
      <c r="AN4" s="1535"/>
      <c r="AO4" s="1535"/>
      <c r="AP4" s="1535"/>
      <c r="AQ4" s="1535"/>
      <c r="AR4" s="1535"/>
      <c r="AS4" s="1535"/>
      <c r="AT4" s="1535"/>
      <c r="AU4" s="1535"/>
      <c r="AV4" s="1535"/>
      <c r="AW4" s="1535"/>
      <c r="AX4" s="1535"/>
      <c r="AY4" s="1535"/>
      <c r="AZ4" s="1535"/>
      <c r="BA4" s="1535"/>
      <c r="BB4" s="1535"/>
      <c r="BC4" s="1535"/>
      <c r="BD4" s="1535"/>
      <c r="BE4" s="1535"/>
      <c r="BF4" s="1535"/>
      <c r="BG4" s="1535"/>
      <c r="BH4" s="1535"/>
      <c r="BI4" s="1535"/>
      <c r="BJ4" s="1535"/>
      <c r="BK4" s="1535"/>
      <c r="BL4" s="1535"/>
      <c r="BM4" s="1535"/>
      <c r="BN4" s="1535"/>
      <c r="BO4" s="1535"/>
      <c r="BP4" s="1535"/>
      <c r="BQ4" s="1535"/>
      <c r="BR4" s="1535"/>
      <c r="BS4" s="1535"/>
      <c r="BT4" s="1535"/>
      <c r="BU4" s="1535"/>
      <c r="BV4" s="1535"/>
      <c r="BW4" s="1535"/>
      <c r="BX4" s="1535"/>
      <c r="BY4" s="1535"/>
      <c r="BZ4" s="1535"/>
      <c r="CA4" s="1535"/>
      <c r="CB4" s="1535"/>
      <c r="CC4" s="1535"/>
      <c r="CD4" s="1535"/>
      <c r="CE4" s="1535"/>
      <c r="CF4" s="1535"/>
      <c r="CG4" s="1535"/>
      <c r="CH4" s="1535"/>
      <c r="CI4" s="1535"/>
      <c r="CJ4" s="1535"/>
      <c r="CK4" s="1535"/>
      <c r="CL4" s="1535"/>
      <c r="CM4" s="1535"/>
      <c r="CN4" s="1535"/>
      <c r="CO4" s="1535"/>
      <c r="CP4" s="1535"/>
      <c r="CQ4" s="1535"/>
      <c r="CR4" s="1535"/>
      <c r="CS4" s="1535"/>
      <c r="CT4" s="1535"/>
      <c r="CU4" s="1535"/>
      <c r="CV4" s="1535"/>
      <c r="CW4" s="1535"/>
      <c r="CX4" s="1535"/>
      <c r="CY4" s="1535"/>
      <c r="CZ4" s="1535"/>
      <c r="DA4" s="1535"/>
      <c r="DB4" s="1535"/>
      <c r="DC4" s="1535"/>
      <c r="DD4" s="1535"/>
      <c r="DE4" s="1535"/>
      <c r="DF4" s="1535"/>
      <c r="DG4" s="1535"/>
      <c r="DH4" s="1535"/>
      <c r="DI4" s="1535"/>
      <c r="DJ4" s="1535"/>
      <c r="DK4" s="1535"/>
      <c r="DL4" s="1535"/>
      <c r="DM4" s="1535"/>
      <c r="DN4" s="1535"/>
      <c r="DO4" s="1535"/>
      <c r="DP4" s="1535"/>
      <c r="DQ4" s="1535"/>
      <c r="DR4" s="1535"/>
      <c r="DS4" s="1535"/>
      <c r="DT4" s="1535"/>
      <c r="DU4" s="1535"/>
      <c r="DV4" s="1535"/>
      <c r="DW4" s="1535"/>
      <c r="DX4" s="1535"/>
      <c r="DY4" s="1535"/>
      <c r="DZ4" s="1535"/>
      <c r="EA4" s="1535"/>
      <c r="EB4" s="1535"/>
      <c r="EC4" s="1535"/>
      <c r="ED4" s="1535"/>
      <c r="EE4" s="1535"/>
      <c r="EF4" s="1535"/>
      <c r="EG4" s="1535"/>
      <c r="EH4" s="1535"/>
      <c r="EI4" s="1535"/>
      <c r="EJ4" s="1535"/>
      <c r="EK4" s="1535"/>
      <c r="EL4" s="1535"/>
      <c r="EM4" s="1535"/>
      <c r="EN4" s="1535"/>
      <c r="EO4" s="1535"/>
      <c r="EP4" s="1535"/>
      <c r="EQ4" s="1535"/>
      <c r="ER4" s="1535"/>
      <c r="ES4" s="1535"/>
      <c r="ET4" s="1535"/>
      <c r="EU4" s="1535"/>
      <c r="EV4" s="1535"/>
      <c r="EW4" s="1535"/>
      <c r="EX4" s="1535"/>
      <c r="EY4" s="1535"/>
      <c r="EZ4" s="1535"/>
      <c r="FA4" s="1535"/>
      <c r="FB4" s="1535"/>
      <c r="FC4" s="1535"/>
      <c r="FD4" s="1535"/>
      <c r="FE4" s="1535"/>
      <c r="FF4" s="1535"/>
      <c r="FG4" s="1535"/>
      <c r="FH4" s="1535"/>
      <c r="FI4" s="1535"/>
      <c r="FJ4" s="1535"/>
      <c r="FK4" s="1535"/>
      <c r="FL4" s="1535"/>
      <c r="FM4" s="1535"/>
      <c r="FN4" s="1535"/>
      <c r="FO4" s="1535"/>
      <c r="FP4" s="1535"/>
      <c r="FQ4" s="1535"/>
      <c r="FR4" s="1535"/>
      <c r="FS4" s="1535"/>
      <c r="FT4" s="1535"/>
      <c r="FU4" s="1535"/>
      <c r="FV4" s="1535"/>
      <c r="FW4" s="1535"/>
      <c r="FX4" s="1535"/>
      <c r="FY4" s="1535"/>
      <c r="FZ4" s="1535"/>
      <c r="GA4" s="1535"/>
      <c r="GB4" s="1535"/>
      <c r="GC4" s="1535"/>
      <c r="GD4" s="1535"/>
      <c r="GE4" s="1535"/>
    </row>
    <row r="5" spans="1:187" ht="6" customHeight="1" x14ac:dyDescent="0.3">
      <c r="A5" s="1537"/>
      <c r="M5" s="1538"/>
    </row>
    <row r="6" spans="1:187" x14ac:dyDescent="0.3">
      <c r="A6" s="1539" t="s">
        <v>0</v>
      </c>
      <c r="M6" s="1538"/>
    </row>
    <row r="7" spans="1:187" ht="3" customHeight="1" x14ac:dyDescent="0.3">
      <c r="A7" s="1537"/>
      <c r="M7" s="1540"/>
    </row>
    <row r="8" spans="1:187" x14ac:dyDescent="0.3">
      <c r="A8" s="1537" t="s">
        <v>3</v>
      </c>
      <c r="C8" s="1525" t="s">
        <v>4</v>
      </c>
      <c r="F8" s="1528" t="s">
        <v>97</v>
      </c>
      <c r="J8" s="1528" t="s">
        <v>357</v>
      </c>
      <c r="K8" s="1525"/>
      <c r="M8" s="1538" t="s">
        <v>209</v>
      </c>
    </row>
    <row r="9" spans="1:187" ht="6" customHeight="1" thickBot="1" x14ac:dyDescent="0.35">
      <c r="A9" s="1541"/>
      <c r="B9" s="1542"/>
      <c r="C9" s="1543"/>
      <c r="D9" s="1543"/>
      <c r="E9" s="1544"/>
      <c r="F9" s="1545"/>
      <c r="G9" s="1545"/>
      <c r="H9" s="1545"/>
      <c r="I9" s="1545"/>
      <c r="J9" s="1545"/>
      <c r="K9" s="1545"/>
      <c r="L9" s="1545"/>
      <c r="M9" s="1546"/>
    </row>
    <row r="10" spans="1:187" ht="15" thickBot="1" x14ac:dyDescent="0.35">
      <c r="A10" s="3840"/>
      <c r="B10" s="3841"/>
      <c r="C10" s="3841"/>
      <c r="D10" s="3841"/>
      <c r="E10" s="3841"/>
      <c r="F10" s="3841"/>
      <c r="G10" s="3841"/>
      <c r="H10" s="3841"/>
      <c r="I10" s="3841"/>
      <c r="J10" s="3841"/>
      <c r="K10" s="3841"/>
      <c r="L10" s="3841"/>
      <c r="M10" s="3842"/>
    </row>
    <row r="11" spans="1:187" s="1536" customFormat="1" ht="64.95" customHeight="1" thickBot="1" x14ac:dyDescent="0.35">
      <c r="A11" s="1547" t="s">
        <v>351</v>
      </c>
      <c r="B11" s="1548"/>
      <c r="C11" s="1548" t="s">
        <v>352</v>
      </c>
      <c r="D11" s="1549" t="s">
        <v>176</v>
      </c>
      <c r="E11" s="1550" t="s">
        <v>177</v>
      </c>
      <c r="F11" s="1549" t="s">
        <v>178</v>
      </c>
      <c r="G11" s="1549"/>
      <c r="H11" s="1549"/>
      <c r="I11" s="1549"/>
      <c r="J11" s="1549" t="s">
        <v>179</v>
      </c>
      <c r="K11" s="1549" t="s">
        <v>180</v>
      </c>
      <c r="L11" s="1549" t="s">
        <v>181</v>
      </c>
      <c r="M11" s="1551" t="s">
        <v>182</v>
      </c>
      <c r="N11" s="1535"/>
      <c r="O11" s="1535"/>
      <c r="P11" s="1535"/>
      <c r="Q11" s="1535"/>
      <c r="R11" s="1535"/>
      <c r="S11" s="1535"/>
      <c r="T11" s="1535"/>
      <c r="U11" s="1535"/>
      <c r="V11" s="1535"/>
      <c r="W11" s="1535"/>
      <c r="X11" s="1535"/>
      <c r="Y11" s="1535"/>
      <c r="Z11" s="1535"/>
      <c r="AA11" s="1535"/>
      <c r="AB11" s="1535"/>
      <c r="AC11" s="1535"/>
      <c r="AD11" s="1535"/>
      <c r="AE11" s="1535"/>
      <c r="AF11" s="1535"/>
      <c r="AG11" s="1535"/>
      <c r="AH11" s="1535"/>
      <c r="AI11" s="1535"/>
      <c r="AJ11" s="1535"/>
      <c r="AK11" s="1535"/>
      <c r="AL11" s="1535"/>
      <c r="AM11" s="1535"/>
      <c r="AN11" s="1535"/>
      <c r="AO11" s="1535"/>
      <c r="AP11" s="1535"/>
      <c r="AQ11" s="1535"/>
      <c r="AR11" s="1535"/>
      <c r="AS11" s="1535"/>
      <c r="AT11" s="1535"/>
      <c r="AU11" s="1535"/>
      <c r="AV11" s="1535"/>
      <c r="AW11" s="1535"/>
      <c r="AX11" s="1535"/>
      <c r="AY11" s="1535"/>
      <c r="AZ11" s="1535"/>
      <c r="BA11" s="1535"/>
      <c r="BB11" s="1535"/>
      <c r="BC11" s="1535"/>
      <c r="BD11" s="1535"/>
      <c r="BE11" s="1535"/>
      <c r="BF11" s="1535"/>
      <c r="BG11" s="1535"/>
      <c r="BH11" s="1535"/>
      <c r="BI11" s="1535"/>
      <c r="BJ11" s="1535"/>
      <c r="BK11" s="1535"/>
      <c r="BL11" s="1535"/>
      <c r="BM11" s="1535"/>
      <c r="BN11" s="1535"/>
      <c r="BO11" s="1535"/>
      <c r="BP11" s="1535"/>
      <c r="BQ11" s="1535"/>
      <c r="BR11" s="1535"/>
      <c r="BS11" s="1535"/>
      <c r="BT11" s="1535"/>
      <c r="BU11" s="1535"/>
      <c r="BV11" s="1535"/>
      <c r="BW11" s="1535"/>
      <c r="BX11" s="1535"/>
      <c r="BY11" s="1535"/>
      <c r="BZ11" s="1535"/>
      <c r="CA11" s="1535"/>
      <c r="CB11" s="1535"/>
      <c r="CC11" s="1535"/>
      <c r="CD11" s="1535"/>
      <c r="CE11" s="1535"/>
      <c r="CF11" s="1535"/>
      <c r="CG11" s="1535"/>
      <c r="CH11" s="1535"/>
      <c r="CI11" s="1535"/>
      <c r="CJ11" s="1535"/>
      <c r="CK11" s="1535"/>
      <c r="CL11" s="1535"/>
      <c r="CM11" s="1535"/>
      <c r="CN11" s="1535"/>
      <c r="CO11" s="1535"/>
      <c r="CP11" s="1535"/>
      <c r="CQ11" s="1535"/>
      <c r="CR11" s="1535"/>
      <c r="CS11" s="1535"/>
      <c r="CT11" s="1535"/>
      <c r="CU11" s="1535"/>
      <c r="CV11" s="1535"/>
      <c r="CW11" s="1535"/>
      <c r="CX11" s="1535"/>
      <c r="CY11" s="1535"/>
      <c r="CZ11" s="1535"/>
      <c r="DA11" s="1535"/>
      <c r="DB11" s="1535"/>
      <c r="DC11" s="1535"/>
      <c r="DD11" s="1535"/>
      <c r="DE11" s="1535"/>
      <c r="DF11" s="1535"/>
      <c r="DG11" s="1535"/>
      <c r="DH11" s="1535"/>
      <c r="DI11" s="1535"/>
      <c r="DJ11" s="1535"/>
      <c r="DK11" s="1535"/>
      <c r="DL11" s="1535"/>
      <c r="DM11" s="1535"/>
      <c r="DN11" s="1535"/>
      <c r="DO11" s="1535"/>
      <c r="DP11" s="1535"/>
      <c r="DQ11" s="1535"/>
      <c r="DR11" s="1535"/>
      <c r="DS11" s="1535"/>
      <c r="DT11" s="1535"/>
      <c r="DU11" s="1535"/>
      <c r="DV11" s="1535"/>
      <c r="DW11" s="1535"/>
      <c r="DX11" s="1535"/>
      <c r="DY11" s="1535"/>
      <c r="DZ11" s="1535"/>
      <c r="EA11" s="1535"/>
      <c r="EB11" s="1535"/>
      <c r="EC11" s="1535"/>
      <c r="ED11" s="1535"/>
      <c r="EE11" s="1535"/>
      <c r="EF11" s="1535"/>
      <c r="EG11" s="1535"/>
      <c r="EH11" s="1535"/>
      <c r="EI11" s="1535"/>
      <c r="EJ11" s="1535"/>
      <c r="EK11" s="1535"/>
      <c r="EL11" s="1535"/>
      <c r="EM11" s="1535"/>
      <c r="EN11" s="1535"/>
      <c r="EO11" s="1535"/>
      <c r="EP11" s="1535"/>
      <c r="EQ11" s="1535"/>
      <c r="ER11" s="1535"/>
      <c r="ES11" s="1535"/>
      <c r="ET11" s="1535"/>
      <c r="EU11" s="1535"/>
      <c r="EV11" s="1535"/>
      <c r="EW11" s="1535"/>
      <c r="EX11" s="1535"/>
      <c r="EY11" s="1535"/>
      <c r="EZ11" s="1535"/>
      <c r="FA11" s="1535"/>
      <c r="FB11" s="1535"/>
      <c r="FC11" s="1535"/>
      <c r="FD11" s="1535"/>
      <c r="FE11" s="1535"/>
      <c r="FF11" s="1535"/>
      <c r="FG11" s="1535"/>
      <c r="FH11" s="1535"/>
      <c r="FI11" s="1535"/>
      <c r="FJ11" s="1535"/>
      <c r="FK11" s="1535"/>
      <c r="FL11" s="1535"/>
      <c r="FM11" s="1535"/>
      <c r="FN11" s="1535"/>
      <c r="FO11" s="1535"/>
      <c r="FP11" s="1535"/>
      <c r="FQ11" s="1535"/>
      <c r="FR11" s="1535"/>
      <c r="FS11" s="1535"/>
      <c r="FT11" s="1535"/>
      <c r="FU11" s="1535"/>
      <c r="FV11" s="1535"/>
      <c r="FW11" s="1535"/>
      <c r="FX11" s="1535"/>
      <c r="FY11" s="1535"/>
      <c r="FZ11" s="1535"/>
      <c r="GA11" s="1535"/>
      <c r="GB11" s="1535"/>
      <c r="GC11" s="1535"/>
      <c r="GD11" s="1535"/>
      <c r="GE11" s="1535"/>
    </row>
    <row r="12" spans="1:187" s="1536" customFormat="1" ht="16.2" thickBot="1" x14ac:dyDescent="0.35">
      <c r="A12" s="1552" t="s">
        <v>12</v>
      </c>
      <c r="B12" s="1553"/>
      <c r="C12" s="1554" t="s">
        <v>13</v>
      </c>
      <c r="D12" s="1555">
        <f>+D13+D18</f>
        <v>296737873.88999999</v>
      </c>
      <c r="E12" s="1556">
        <f>+E13+E18</f>
        <v>1498649</v>
      </c>
      <c r="F12" s="1555">
        <f>+F15+F18</f>
        <v>295239224.88999999</v>
      </c>
      <c r="G12" s="1557"/>
      <c r="H12" s="1557"/>
      <c r="I12" s="1557"/>
      <c r="J12" s="1555">
        <f>+J13+J18</f>
        <v>2322702.89</v>
      </c>
      <c r="K12" s="1555" t="e">
        <f>+K13+K18+#REF!</f>
        <v>#REF!</v>
      </c>
      <c r="L12" s="1555" t="e">
        <f>+L13+L18+#REF!</f>
        <v>#REF!</v>
      </c>
      <c r="M12" s="1558">
        <f>+M13+M18</f>
        <v>2322702.89</v>
      </c>
      <c r="N12" s="1535"/>
      <c r="O12" s="1559">
        <f>+M12/F12</f>
        <v>7.8671893643718609E-3</v>
      </c>
      <c r="P12" s="1535"/>
      <c r="Q12" s="1535"/>
      <c r="R12" s="1535"/>
      <c r="S12" s="1535"/>
      <c r="T12" s="1535"/>
      <c r="U12" s="1535"/>
      <c r="V12" s="1535"/>
      <c r="W12" s="1535"/>
      <c r="X12" s="1535"/>
      <c r="Y12" s="1535"/>
      <c r="Z12" s="1535"/>
      <c r="AA12" s="1535"/>
      <c r="AB12" s="1535"/>
      <c r="AC12" s="1535"/>
      <c r="AD12" s="1535"/>
      <c r="AE12" s="1535"/>
      <c r="AF12" s="1535"/>
      <c r="AG12" s="1535"/>
      <c r="AH12" s="1535"/>
      <c r="AI12" s="1535"/>
      <c r="AJ12" s="1535"/>
      <c r="AK12" s="1535"/>
      <c r="AL12" s="1535"/>
      <c r="AM12" s="1535"/>
      <c r="AN12" s="1535"/>
      <c r="AO12" s="1535"/>
      <c r="AP12" s="1535"/>
      <c r="AQ12" s="1535"/>
      <c r="AR12" s="1535"/>
      <c r="AS12" s="1535"/>
      <c r="AT12" s="1535"/>
      <c r="AU12" s="1535"/>
      <c r="AV12" s="1535"/>
      <c r="AW12" s="1535"/>
      <c r="AX12" s="1535"/>
      <c r="AY12" s="1535"/>
      <c r="AZ12" s="1535"/>
      <c r="BA12" s="1535"/>
      <c r="BB12" s="1535"/>
      <c r="BC12" s="1535"/>
      <c r="BD12" s="1535"/>
      <c r="BE12" s="1535"/>
      <c r="BF12" s="1535"/>
      <c r="BG12" s="1535"/>
      <c r="BH12" s="1535"/>
      <c r="BI12" s="1535"/>
      <c r="BJ12" s="1535"/>
      <c r="BK12" s="1535"/>
      <c r="BL12" s="1535"/>
      <c r="BM12" s="1535"/>
      <c r="BN12" s="1535"/>
      <c r="BO12" s="1535"/>
      <c r="BP12" s="1535"/>
      <c r="BQ12" s="1535"/>
      <c r="BR12" s="1535"/>
      <c r="BS12" s="1535"/>
      <c r="BT12" s="1535"/>
      <c r="BU12" s="1535"/>
      <c r="BV12" s="1535"/>
      <c r="BW12" s="1535"/>
      <c r="BX12" s="1535"/>
      <c r="BY12" s="1535"/>
      <c r="BZ12" s="1535"/>
      <c r="CA12" s="1535"/>
      <c r="CB12" s="1535"/>
      <c r="CC12" s="1535"/>
      <c r="CD12" s="1535"/>
      <c r="CE12" s="1535"/>
      <c r="CF12" s="1535"/>
      <c r="CG12" s="1535"/>
      <c r="CH12" s="1535"/>
      <c r="CI12" s="1535"/>
      <c r="CJ12" s="1535"/>
      <c r="CK12" s="1535"/>
      <c r="CL12" s="1535"/>
      <c r="CM12" s="1535"/>
      <c r="CN12" s="1535"/>
      <c r="CO12" s="1535"/>
      <c r="CP12" s="1535"/>
      <c r="CQ12" s="1535"/>
      <c r="CR12" s="1535"/>
      <c r="CS12" s="1535"/>
      <c r="CT12" s="1535"/>
      <c r="CU12" s="1535"/>
      <c r="CV12" s="1535"/>
      <c r="CW12" s="1535"/>
      <c r="CX12" s="1535"/>
      <c r="CY12" s="1535"/>
      <c r="CZ12" s="1535"/>
      <c r="DA12" s="1535"/>
      <c r="DB12" s="1535"/>
      <c r="DC12" s="1535"/>
      <c r="DD12" s="1535"/>
      <c r="DE12" s="1535"/>
      <c r="DF12" s="1535"/>
      <c r="DG12" s="1535"/>
      <c r="DH12" s="1535"/>
      <c r="DI12" s="1535"/>
      <c r="DJ12" s="1535"/>
      <c r="DK12" s="1535"/>
      <c r="DL12" s="1535"/>
      <c r="DM12" s="1535"/>
      <c r="DN12" s="1535"/>
      <c r="DO12" s="1535"/>
      <c r="DP12" s="1535"/>
      <c r="DQ12" s="1535"/>
      <c r="DR12" s="1535"/>
      <c r="DS12" s="1535"/>
      <c r="DT12" s="1535"/>
      <c r="DU12" s="1535"/>
      <c r="DV12" s="1535"/>
      <c r="DW12" s="1535"/>
      <c r="DX12" s="1535"/>
      <c r="DY12" s="1535"/>
      <c r="DZ12" s="1535"/>
      <c r="EA12" s="1535"/>
      <c r="EB12" s="1535"/>
      <c r="EC12" s="1535"/>
      <c r="ED12" s="1535"/>
      <c r="EE12" s="1535"/>
      <c r="EF12" s="1535"/>
      <c r="EG12" s="1535"/>
      <c r="EH12" s="1535"/>
      <c r="EI12" s="1535"/>
      <c r="EJ12" s="1535"/>
      <c r="EK12" s="1535"/>
      <c r="EL12" s="1535"/>
      <c r="EM12" s="1535"/>
      <c r="EN12" s="1535"/>
      <c r="EO12" s="1535"/>
      <c r="EP12" s="1535"/>
      <c r="EQ12" s="1535"/>
      <c r="ER12" s="1535"/>
      <c r="ES12" s="1535"/>
      <c r="ET12" s="1535"/>
      <c r="EU12" s="1535"/>
      <c r="EV12" s="1535"/>
      <c r="EW12" s="1535"/>
      <c r="EX12" s="1535"/>
      <c r="EY12" s="1535"/>
      <c r="EZ12" s="1535"/>
      <c r="FA12" s="1535"/>
      <c r="FB12" s="1535"/>
      <c r="FC12" s="1535"/>
      <c r="FD12" s="1535"/>
      <c r="FE12" s="1535"/>
      <c r="FF12" s="1535"/>
      <c r="FG12" s="1535"/>
      <c r="FH12" s="1535"/>
      <c r="FI12" s="1535"/>
      <c r="FJ12" s="1535"/>
      <c r="FK12" s="1535"/>
      <c r="FL12" s="1535"/>
      <c r="FM12" s="1535"/>
      <c r="FN12" s="1535"/>
      <c r="FO12" s="1535"/>
      <c r="FP12" s="1535"/>
      <c r="FQ12" s="1535"/>
      <c r="FR12" s="1535"/>
      <c r="FS12" s="1535"/>
      <c r="FT12" s="1535"/>
      <c r="FU12" s="1535"/>
      <c r="FV12" s="1535"/>
      <c r="FW12" s="1535"/>
      <c r="FX12" s="1535"/>
      <c r="FY12" s="1535"/>
      <c r="FZ12" s="1535"/>
      <c r="GA12" s="1535"/>
      <c r="GB12" s="1535"/>
      <c r="GC12" s="1535"/>
      <c r="GD12" s="1535"/>
      <c r="GE12" s="1535"/>
    </row>
    <row r="13" spans="1:187" s="1535" customFormat="1" ht="15.6" x14ac:dyDescent="0.3">
      <c r="A13" s="1560">
        <v>1</v>
      </c>
      <c r="B13" s="1561"/>
      <c r="C13" s="1562" t="s">
        <v>14</v>
      </c>
      <c r="D13" s="1563">
        <f>+D14</f>
        <v>292916522</v>
      </c>
      <c r="E13" s="1564">
        <f>+E14</f>
        <v>0</v>
      </c>
      <c r="F13" s="1563">
        <f>+D13-E13</f>
        <v>292916522</v>
      </c>
      <c r="G13" s="1565"/>
      <c r="H13" s="1563"/>
      <c r="I13" s="1563"/>
      <c r="J13" s="1564">
        <f>+J14</f>
        <v>0</v>
      </c>
      <c r="K13" s="1564"/>
      <c r="L13" s="1564"/>
      <c r="M13" s="1566">
        <f>+M14</f>
        <v>0</v>
      </c>
      <c r="O13" s="1559">
        <f t="shared" ref="O13:O24" si="0">+M13/F13</f>
        <v>0</v>
      </c>
    </row>
    <row r="14" spans="1:187" s="1535" customFormat="1" ht="15.6" x14ac:dyDescent="0.3">
      <c r="A14" s="1567">
        <v>10</v>
      </c>
      <c r="B14" s="1568"/>
      <c r="C14" s="1569" t="s">
        <v>14</v>
      </c>
      <c r="D14" s="1570">
        <f>+D15</f>
        <v>292916522</v>
      </c>
      <c r="E14" s="1571">
        <f>+E15</f>
        <v>0</v>
      </c>
      <c r="F14" s="1570">
        <f>+D14-E14</f>
        <v>292916522</v>
      </c>
      <c r="G14" s="1572"/>
      <c r="H14" s="1570"/>
      <c r="I14" s="1570"/>
      <c r="J14" s="1571">
        <f>+J15</f>
        <v>0</v>
      </c>
      <c r="K14" s="1571"/>
      <c r="L14" s="1571"/>
      <c r="M14" s="1573">
        <f>+M15</f>
        <v>0</v>
      </c>
      <c r="O14" s="1559">
        <f t="shared" si="0"/>
        <v>0</v>
      </c>
    </row>
    <row r="15" spans="1:187" s="1535" customFormat="1" ht="15.6" x14ac:dyDescent="0.3">
      <c r="A15" s="1567">
        <v>102</v>
      </c>
      <c r="B15" s="1568"/>
      <c r="C15" s="1569" t="s">
        <v>31</v>
      </c>
      <c r="D15" s="1570">
        <f>+D16+D17</f>
        <v>292916522</v>
      </c>
      <c r="E15" s="1571">
        <f>+E16+E17</f>
        <v>0</v>
      </c>
      <c r="F15" s="1570">
        <f t="shared" ref="F15:F36" si="1">+D15-E15</f>
        <v>292916522</v>
      </c>
      <c r="G15" s="1572"/>
      <c r="H15" s="1570"/>
      <c r="I15" s="1570"/>
      <c r="J15" s="1571">
        <f>+J16+J17</f>
        <v>0</v>
      </c>
      <c r="K15" s="1571"/>
      <c r="L15" s="1571"/>
      <c r="M15" s="1573">
        <f>+M16+M17</f>
        <v>0</v>
      </c>
      <c r="O15" s="1559">
        <f t="shared" si="0"/>
        <v>0</v>
      </c>
    </row>
    <row r="16" spans="1:187" s="1511" customFormat="1" ht="15.6" x14ac:dyDescent="0.3">
      <c r="A16" s="1574">
        <v>10212</v>
      </c>
      <c r="B16" s="1575">
        <v>20</v>
      </c>
      <c r="C16" s="1576" t="s">
        <v>32</v>
      </c>
      <c r="D16" s="1577">
        <v>290000000</v>
      </c>
      <c r="E16" s="1577">
        <v>0</v>
      </c>
      <c r="F16" s="1578">
        <f t="shared" si="1"/>
        <v>290000000</v>
      </c>
      <c r="G16" s="1579"/>
      <c r="H16" s="1578"/>
      <c r="I16" s="1578"/>
      <c r="J16" s="1577">
        <v>0</v>
      </c>
      <c r="K16" s="1577" t="e">
        <f>+K22+#REF!+#REF!</f>
        <v>#REF!</v>
      </c>
      <c r="L16" s="1577" t="e">
        <f>+L22+#REF!+#REF!</f>
        <v>#REF!</v>
      </c>
      <c r="M16" s="1580">
        <v>0</v>
      </c>
      <c r="O16" s="1581">
        <f t="shared" si="0"/>
        <v>0</v>
      </c>
    </row>
    <row r="17" spans="1:35" s="1511" customFormat="1" ht="15.6" x14ac:dyDescent="0.3">
      <c r="A17" s="1574">
        <v>10214</v>
      </c>
      <c r="B17" s="1575">
        <v>20</v>
      </c>
      <c r="C17" s="1576" t="s">
        <v>33</v>
      </c>
      <c r="D17" s="1577">
        <v>2916522</v>
      </c>
      <c r="E17" s="1577">
        <v>0</v>
      </c>
      <c r="F17" s="1577">
        <f>+D17-E17</f>
        <v>2916522</v>
      </c>
      <c r="G17" s="1577"/>
      <c r="H17" s="1577"/>
      <c r="I17" s="1577"/>
      <c r="J17" s="1577">
        <v>0</v>
      </c>
      <c r="K17" s="1577" t="e">
        <f>+#REF!+#REF!+#REF!</f>
        <v>#REF!</v>
      </c>
      <c r="L17" s="1577" t="e">
        <f>+#REF!+#REF!+#REF!</f>
        <v>#REF!</v>
      </c>
      <c r="M17" s="1580">
        <v>0</v>
      </c>
      <c r="O17" s="1581">
        <f t="shared" si="0"/>
        <v>0</v>
      </c>
      <c r="AI17" s="1582"/>
    </row>
    <row r="18" spans="1:35" s="1535" customFormat="1" ht="15.6" x14ac:dyDescent="0.3">
      <c r="A18" s="1567">
        <v>2</v>
      </c>
      <c r="B18" s="1568"/>
      <c r="C18" s="1569" t="s">
        <v>45</v>
      </c>
      <c r="D18" s="1570">
        <f>+D19</f>
        <v>3821351.89</v>
      </c>
      <c r="E18" s="1571">
        <f>+E19</f>
        <v>1498649</v>
      </c>
      <c r="F18" s="1570">
        <f t="shared" si="1"/>
        <v>2322702.89</v>
      </c>
      <c r="G18" s="1572"/>
      <c r="H18" s="1570"/>
      <c r="I18" s="1570"/>
      <c r="J18" s="1571">
        <f>+J19</f>
        <v>2322702.89</v>
      </c>
      <c r="K18" s="1571"/>
      <c r="L18" s="1571"/>
      <c r="M18" s="1573">
        <f>+M19</f>
        <v>2322702.89</v>
      </c>
      <c r="O18" s="1559">
        <f t="shared" si="0"/>
        <v>1</v>
      </c>
    </row>
    <row r="19" spans="1:35" s="1535" customFormat="1" ht="15.6" x14ac:dyDescent="0.3">
      <c r="A19" s="1567">
        <v>20</v>
      </c>
      <c r="B19" s="1568"/>
      <c r="C19" s="1569" t="s">
        <v>45</v>
      </c>
      <c r="D19" s="1570">
        <f>+D20</f>
        <v>3821351.89</v>
      </c>
      <c r="E19" s="1571">
        <f>+E20</f>
        <v>1498649</v>
      </c>
      <c r="F19" s="1570">
        <f t="shared" si="1"/>
        <v>2322702.89</v>
      </c>
      <c r="G19" s="1572"/>
      <c r="H19" s="1570"/>
      <c r="I19" s="1570"/>
      <c r="J19" s="1571">
        <f>+J20</f>
        <v>2322702.89</v>
      </c>
      <c r="K19" s="1571"/>
      <c r="L19" s="1571"/>
      <c r="M19" s="1573">
        <f>+M20</f>
        <v>2322702.89</v>
      </c>
      <c r="O19" s="1559">
        <f t="shared" si="0"/>
        <v>1</v>
      </c>
    </row>
    <row r="20" spans="1:35" s="1535" customFormat="1" ht="15.6" x14ac:dyDescent="0.3">
      <c r="A20" s="1567">
        <v>204</v>
      </c>
      <c r="B20" s="1568"/>
      <c r="C20" s="1569" t="s">
        <v>46</v>
      </c>
      <c r="D20" s="1570">
        <f>+D21+D23</f>
        <v>3821351.89</v>
      </c>
      <c r="E20" s="1571">
        <f>+E21+E23</f>
        <v>1498649</v>
      </c>
      <c r="F20" s="1570">
        <f>+D20-E20</f>
        <v>2322702.89</v>
      </c>
      <c r="G20" s="1572"/>
      <c r="H20" s="1570"/>
      <c r="I20" s="1570"/>
      <c r="J20" s="1571">
        <f>+J21+J23</f>
        <v>2322702.89</v>
      </c>
      <c r="K20" s="1571" t="e">
        <f>+K21+#REF!+K23+#REF!+#REF!</f>
        <v>#REF!</v>
      </c>
      <c r="L20" s="1571" t="e">
        <f>+L21+#REF!+L23+#REF!+#REF!</f>
        <v>#REF!</v>
      </c>
      <c r="M20" s="1573">
        <f>+M21+M23</f>
        <v>2322702.89</v>
      </c>
      <c r="O20" s="1559">
        <f t="shared" si="0"/>
        <v>1</v>
      </c>
    </row>
    <row r="21" spans="1:35" s="1535" customFormat="1" ht="15.6" x14ac:dyDescent="0.3">
      <c r="A21" s="1567">
        <v>2046</v>
      </c>
      <c r="B21" s="1568"/>
      <c r="C21" s="1569" t="s">
        <v>55</v>
      </c>
      <c r="D21" s="1570">
        <f>+D22</f>
        <v>2322702.89</v>
      </c>
      <c r="E21" s="1571">
        <f>+E22</f>
        <v>0</v>
      </c>
      <c r="F21" s="1570">
        <f t="shared" si="1"/>
        <v>2322702.89</v>
      </c>
      <c r="G21" s="1572"/>
      <c r="H21" s="1570"/>
      <c r="I21" s="1570"/>
      <c r="J21" s="1571">
        <f>+J22</f>
        <v>2322702.89</v>
      </c>
      <c r="K21" s="1571"/>
      <c r="L21" s="1571"/>
      <c r="M21" s="1573">
        <f>+M22</f>
        <v>2322702.89</v>
      </c>
      <c r="O21" s="1559"/>
    </row>
    <row r="22" spans="1:35" s="1511" customFormat="1" ht="15.6" x14ac:dyDescent="0.3">
      <c r="A22" s="1574">
        <v>20465</v>
      </c>
      <c r="B22" s="1575">
        <v>20</v>
      </c>
      <c r="C22" s="1576" t="s">
        <v>57</v>
      </c>
      <c r="D22" s="1578">
        <v>2322702.89</v>
      </c>
      <c r="E22" s="1577">
        <v>0</v>
      </c>
      <c r="F22" s="1578">
        <f t="shared" si="1"/>
        <v>2322702.89</v>
      </c>
      <c r="G22" s="1579"/>
      <c r="H22" s="1578"/>
      <c r="I22" s="1578"/>
      <c r="J22" s="1578">
        <v>2322702.89</v>
      </c>
      <c r="K22" s="1578"/>
      <c r="L22" s="1578"/>
      <c r="M22" s="1583">
        <v>2322702.89</v>
      </c>
      <c r="O22" s="1581"/>
    </row>
    <row r="23" spans="1:35" s="1535" customFormat="1" ht="15.6" x14ac:dyDescent="0.3">
      <c r="A23" s="1567">
        <v>2048</v>
      </c>
      <c r="B23" s="1568"/>
      <c r="C23" s="1569" t="s">
        <v>60</v>
      </c>
      <c r="D23" s="1570">
        <f>+D24</f>
        <v>1498649</v>
      </c>
      <c r="E23" s="1571">
        <f>+E24</f>
        <v>1498649</v>
      </c>
      <c r="F23" s="1570">
        <f t="shared" si="1"/>
        <v>0</v>
      </c>
      <c r="G23" s="1572"/>
      <c r="H23" s="1570"/>
      <c r="I23" s="1570"/>
      <c r="J23" s="1571">
        <f>+J24</f>
        <v>0</v>
      </c>
      <c r="K23" s="1571">
        <v>0</v>
      </c>
      <c r="L23" s="1571">
        <v>0</v>
      </c>
      <c r="M23" s="1573">
        <f>+M24</f>
        <v>0</v>
      </c>
      <c r="O23" s="1559" t="e">
        <f t="shared" si="0"/>
        <v>#DIV/0!</v>
      </c>
    </row>
    <row r="24" spans="1:35" s="1511" customFormat="1" ht="16.2" thickBot="1" x14ac:dyDescent="0.35">
      <c r="A24" s="1584">
        <v>20486</v>
      </c>
      <c r="B24" s="1585">
        <v>20</v>
      </c>
      <c r="C24" s="1586" t="s">
        <v>183</v>
      </c>
      <c r="D24" s="1587">
        <v>1498649</v>
      </c>
      <c r="E24" s="1588">
        <v>1498649</v>
      </c>
      <c r="F24" s="1587">
        <f t="shared" si="1"/>
        <v>0</v>
      </c>
      <c r="G24" s="1589"/>
      <c r="H24" s="1589"/>
      <c r="I24" s="1589"/>
      <c r="J24" s="1588">
        <v>0</v>
      </c>
      <c r="K24" s="1588"/>
      <c r="L24" s="1588"/>
      <c r="M24" s="1590">
        <v>0</v>
      </c>
      <c r="O24" s="1581" t="e">
        <f t="shared" si="0"/>
        <v>#DIV/0!</v>
      </c>
    </row>
    <row r="25" spans="1:35" s="1511" customFormat="1" ht="16.2" thickBot="1" x14ac:dyDescent="0.35">
      <c r="A25" s="1591" t="s">
        <v>71</v>
      </c>
      <c r="B25" s="1553"/>
      <c r="C25" s="1592" t="s">
        <v>72</v>
      </c>
      <c r="D25" s="1593">
        <f>+D26+D32+D48+D51</f>
        <v>412900058467.84998</v>
      </c>
      <c r="E25" s="1593">
        <f>+E26+E32+E48+E51</f>
        <v>233646262</v>
      </c>
      <c r="F25" s="1593">
        <f t="shared" si="1"/>
        <v>412666412205.84998</v>
      </c>
      <c r="G25" s="1593"/>
      <c r="H25" s="1593"/>
      <c r="I25" s="1594"/>
      <c r="J25" s="1593">
        <f>+J26+J32+J48+J51</f>
        <v>7750948745.71</v>
      </c>
      <c r="K25" s="1595" t="e">
        <f>+K26+K48+K51+#REF!</f>
        <v>#REF!</v>
      </c>
      <c r="L25" s="1595" t="e">
        <f>+L26+L48+L51+#REF!</f>
        <v>#REF!</v>
      </c>
      <c r="M25" s="1596">
        <f>+M26+M32+M48+M51</f>
        <v>6738324745.71</v>
      </c>
      <c r="O25" s="1581">
        <f>+M25/F25</f>
        <v>1.6328745316807437E-2</v>
      </c>
    </row>
    <row r="26" spans="1:35" s="1535" customFormat="1" ht="34.5" customHeight="1" x14ac:dyDescent="0.3">
      <c r="A26" s="1597">
        <v>2401</v>
      </c>
      <c r="B26" s="1598"/>
      <c r="C26" s="1599" t="s">
        <v>149</v>
      </c>
      <c r="D26" s="1600">
        <f>+D27</f>
        <v>396585907049.76001</v>
      </c>
      <c r="E26" s="1601">
        <f>+E27</f>
        <v>122955559</v>
      </c>
      <c r="F26" s="1602">
        <f t="shared" si="1"/>
        <v>396462951490.76001</v>
      </c>
      <c r="G26" s="1600"/>
      <c r="H26" s="1600"/>
      <c r="I26" s="1602"/>
      <c r="J26" s="1601">
        <f>+J27</f>
        <v>88778571.719999999</v>
      </c>
      <c r="K26" s="1601">
        <v>0</v>
      </c>
      <c r="L26" s="1601">
        <v>0</v>
      </c>
      <c r="M26" s="1603">
        <f>+M27</f>
        <v>88778571.719999999</v>
      </c>
      <c r="O26" s="1559">
        <f>+M26/F26</f>
        <v>2.2392652676922091E-4</v>
      </c>
    </row>
    <row r="27" spans="1:35" s="1535" customFormat="1" ht="15" customHeight="1" x14ac:dyDescent="0.3">
      <c r="A27" s="1567">
        <v>2401600</v>
      </c>
      <c r="B27" s="1568"/>
      <c r="C27" s="1604" t="s">
        <v>73</v>
      </c>
      <c r="D27" s="1572">
        <f>SUM(D28:D31)</f>
        <v>396585907049.76001</v>
      </c>
      <c r="E27" s="1571">
        <f>SUM(E28:E31)</f>
        <v>122955559</v>
      </c>
      <c r="F27" s="1570">
        <f t="shared" si="1"/>
        <v>396462951490.76001</v>
      </c>
      <c r="G27" s="1572"/>
      <c r="H27" s="1572"/>
      <c r="I27" s="1570"/>
      <c r="J27" s="1571">
        <f>SUM(J28:J31)</f>
        <v>88778571.719999999</v>
      </c>
      <c r="K27" s="1571">
        <f>SUM(K28:K30)</f>
        <v>0</v>
      </c>
      <c r="L27" s="1571">
        <f>SUM(L28:L30)</f>
        <v>0</v>
      </c>
      <c r="M27" s="1573">
        <f>SUM(M28:M31)</f>
        <v>88778571.719999999</v>
      </c>
      <c r="O27" s="1559">
        <f>+M27/F27</f>
        <v>2.2392652676922091E-4</v>
      </c>
    </row>
    <row r="28" spans="1:35" s="1511" customFormat="1" ht="45" customHeight="1" x14ac:dyDescent="0.3">
      <c r="A28" s="1574">
        <v>240106003</v>
      </c>
      <c r="B28" s="1575">
        <v>11</v>
      </c>
      <c r="C28" s="1605" t="s">
        <v>81</v>
      </c>
      <c r="D28" s="1579">
        <v>2893969159.4200001</v>
      </c>
      <c r="E28" s="1577">
        <v>0</v>
      </c>
      <c r="F28" s="1578">
        <f t="shared" si="1"/>
        <v>2893969159.4200001</v>
      </c>
      <c r="G28" s="1579"/>
      <c r="H28" s="1579"/>
      <c r="I28" s="1578"/>
      <c r="J28" s="1577">
        <v>0</v>
      </c>
      <c r="K28" s="1577">
        <v>0</v>
      </c>
      <c r="L28" s="1577">
        <v>0</v>
      </c>
      <c r="M28" s="1580">
        <v>0</v>
      </c>
      <c r="O28" s="1581">
        <f>+M28/F28</f>
        <v>0</v>
      </c>
    </row>
    <row r="29" spans="1:35" s="1511" customFormat="1" ht="45" customHeight="1" x14ac:dyDescent="0.3">
      <c r="A29" s="1574">
        <v>240106003</v>
      </c>
      <c r="B29" s="1575">
        <v>13</v>
      </c>
      <c r="C29" s="1605" t="s">
        <v>81</v>
      </c>
      <c r="D29" s="1579">
        <v>2540310928.3400002</v>
      </c>
      <c r="E29" s="1577">
        <v>0</v>
      </c>
      <c r="F29" s="1578">
        <f>+D29-E29</f>
        <v>2540310928.3400002</v>
      </c>
      <c r="G29" s="1579"/>
      <c r="H29" s="1579"/>
      <c r="I29" s="1578"/>
      <c r="J29" s="1577">
        <v>88778571.719999999</v>
      </c>
      <c r="K29" s="1577">
        <v>0</v>
      </c>
      <c r="L29" s="1577">
        <v>0</v>
      </c>
      <c r="M29" s="1580">
        <v>88778571.719999999</v>
      </c>
      <c r="O29" s="1581"/>
    </row>
    <row r="30" spans="1:35" s="1511" customFormat="1" ht="45" customHeight="1" x14ac:dyDescent="0.3">
      <c r="A30" s="1574">
        <v>240106003</v>
      </c>
      <c r="B30" s="1575">
        <v>20</v>
      </c>
      <c r="C30" s="1605" t="s">
        <v>81</v>
      </c>
      <c r="D30" s="1579">
        <v>1481163638</v>
      </c>
      <c r="E30" s="1606">
        <v>122955559</v>
      </c>
      <c r="F30" s="1578">
        <f>D30-E30</f>
        <v>1358208079</v>
      </c>
      <c r="G30" s="1579"/>
      <c r="H30" s="1579"/>
      <c r="I30" s="1578"/>
      <c r="J30" s="1577">
        <v>0</v>
      </c>
      <c r="K30" s="1577">
        <v>0</v>
      </c>
      <c r="L30" s="1577">
        <v>0</v>
      </c>
      <c r="M30" s="1580">
        <v>0</v>
      </c>
      <c r="O30" s="1581"/>
    </row>
    <row r="31" spans="1:35" s="1511" customFormat="1" ht="45" customHeight="1" x14ac:dyDescent="0.3">
      <c r="A31" s="1574">
        <v>2401060012</v>
      </c>
      <c r="B31" s="1575">
        <v>11</v>
      </c>
      <c r="C31" s="1605" t="s">
        <v>76</v>
      </c>
      <c r="D31" s="1579">
        <v>389670463324</v>
      </c>
      <c r="E31" s="1577">
        <v>0</v>
      </c>
      <c r="F31" s="1578">
        <f t="shared" si="1"/>
        <v>389670463324</v>
      </c>
      <c r="G31" s="1579"/>
      <c r="H31" s="1579"/>
      <c r="I31" s="1578"/>
      <c r="J31" s="1577">
        <v>0</v>
      </c>
      <c r="K31" s="1577"/>
      <c r="L31" s="1577"/>
      <c r="M31" s="1580">
        <v>0</v>
      </c>
      <c r="O31" s="1581"/>
    </row>
    <row r="32" spans="1:35" s="1535" customFormat="1" ht="33" customHeight="1" x14ac:dyDescent="0.3">
      <c r="A32" s="1567">
        <v>2404</v>
      </c>
      <c r="B32" s="1568"/>
      <c r="C32" s="1604" t="s">
        <v>157</v>
      </c>
      <c r="D32" s="1572">
        <f>+D33</f>
        <v>1828209102</v>
      </c>
      <c r="E32" s="1571">
        <f>+E33</f>
        <v>0</v>
      </c>
      <c r="F32" s="1570">
        <f t="shared" si="1"/>
        <v>1828209102</v>
      </c>
      <c r="G32" s="1572"/>
      <c r="H32" s="1572"/>
      <c r="I32" s="1570"/>
      <c r="J32" s="1571">
        <f>+J33</f>
        <v>1642596511</v>
      </c>
      <c r="K32" s="1571">
        <v>0</v>
      </c>
      <c r="L32" s="1571">
        <v>0</v>
      </c>
      <c r="M32" s="1573">
        <f>+M33</f>
        <v>1642596511</v>
      </c>
      <c r="O32" s="1559"/>
    </row>
    <row r="33" spans="1:15" s="1535" customFormat="1" ht="33" customHeight="1" x14ac:dyDescent="0.3">
      <c r="A33" s="1567">
        <v>2404600</v>
      </c>
      <c r="B33" s="1568"/>
      <c r="C33" s="1604" t="s">
        <v>73</v>
      </c>
      <c r="D33" s="1572">
        <f>SUM(D34:D36)</f>
        <v>1828209102</v>
      </c>
      <c r="E33" s="1571">
        <f>SUM(E34:E36)</f>
        <v>0</v>
      </c>
      <c r="F33" s="1570">
        <f t="shared" si="1"/>
        <v>1828209102</v>
      </c>
      <c r="G33" s="1572"/>
      <c r="H33" s="1572"/>
      <c r="I33" s="1570"/>
      <c r="J33" s="1572">
        <f>+J34+J35+J36</f>
        <v>1642596511</v>
      </c>
      <c r="K33" s="1572">
        <f>SUM(K34:K36)</f>
        <v>0</v>
      </c>
      <c r="L33" s="1572">
        <f>SUM(L34:L36)</f>
        <v>0</v>
      </c>
      <c r="M33" s="1572">
        <f>+M34+M35+M36</f>
        <v>1642596511</v>
      </c>
      <c r="O33" s="1559"/>
    </row>
    <row r="34" spans="1:15" s="1511" customFormat="1" ht="52.5" customHeight="1" x14ac:dyDescent="0.3">
      <c r="A34" s="1574">
        <v>240406001</v>
      </c>
      <c r="B34" s="1575">
        <v>10</v>
      </c>
      <c r="C34" s="1605" t="s">
        <v>77</v>
      </c>
      <c r="D34" s="1579">
        <v>370845778</v>
      </c>
      <c r="E34" s="1577">
        <v>0</v>
      </c>
      <c r="F34" s="1578">
        <f t="shared" si="1"/>
        <v>370845778</v>
      </c>
      <c r="G34" s="1579"/>
      <c r="H34" s="1579"/>
      <c r="I34" s="1578"/>
      <c r="J34" s="1577">
        <v>185422890</v>
      </c>
      <c r="K34" s="1577"/>
      <c r="L34" s="1577"/>
      <c r="M34" s="1580">
        <v>185422890</v>
      </c>
      <c r="O34" s="1581"/>
    </row>
    <row r="35" spans="1:15" s="1511" customFormat="1" ht="57" customHeight="1" x14ac:dyDescent="0.3">
      <c r="A35" s="1574">
        <v>240406001</v>
      </c>
      <c r="B35" s="1575">
        <v>13</v>
      </c>
      <c r="C35" s="1605" t="s">
        <v>77</v>
      </c>
      <c r="D35" s="1579">
        <v>318759268</v>
      </c>
      <c r="E35" s="1577">
        <v>0</v>
      </c>
      <c r="F35" s="1578">
        <f t="shared" si="1"/>
        <v>318759268</v>
      </c>
      <c r="G35" s="1579"/>
      <c r="H35" s="1579"/>
      <c r="I35" s="1578"/>
      <c r="J35" s="1577">
        <v>318759268</v>
      </c>
      <c r="K35" s="1577"/>
      <c r="L35" s="1577"/>
      <c r="M35" s="1580">
        <v>318759268</v>
      </c>
      <c r="O35" s="1581"/>
    </row>
    <row r="36" spans="1:15" s="1511" customFormat="1" ht="57" customHeight="1" thickBot="1" x14ac:dyDescent="0.35">
      <c r="A36" s="1607">
        <v>240406001</v>
      </c>
      <c r="B36" s="1608">
        <v>20</v>
      </c>
      <c r="C36" s="1609" t="s">
        <v>77</v>
      </c>
      <c r="D36" s="1610">
        <v>1138604056</v>
      </c>
      <c r="E36" s="1611">
        <v>0</v>
      </c>
      <c r="F36" s="1612">
        <f t="shared" si="1"/>
        <v>1138604056</v>
      </c>
      <c r="G36" s="1610"/>
      <c r="H36" s="1610"/>
      <c r="I36" s="1612"/>
      <c r="J36" s="1611">
        <v>1138414353</v>
      </c>
      <c r="K36" s="1611">
        <v>0</v>
      </c>
      <c r="L36" s="1611">
        <v>0</v>
      </c>
      <c r="M36" s="1613">
        <v>1138414353</v>
      </c>
      <c r="O36" s="1581"/>
    </row>
    <row r="37" spans="1:15" s="1511" customFormat="1" ht="22.5" customHeight="1" x14ac:dyDescent="0.3">
      <c r="A37" s="1614"/>
      <c r="B37" s="1615"/>
      <c r="C37" s="1616"/>
      <c r="D37" s="1617"/>
      <c r="E37" s="1618"/>
      <c r="F37" s="1619"/>
      <c r="G37" s="1617"/>
      <c r="H37" s="1617"/>
      <c r="I37" s="1619"/>
      <c r="J37" s="1619"/>
      <c r="K37" s="1619"/>
      <c r="L37" s="1619"/>
      <c r="M37" s="1619"/>
      <c r="O37" s="1581"/>
    </row>
    <row r="38" spans="1:15" s="1511" customFormat="1" ht="12.75" customHeight="1" thickBot="1" x14ac:dyDescent="0.35">
      <c r="A38" s="1620"/>
      <c r="B38" s="1621"/>
      <c r="C38" s="1512"/>
      <c r="D38" s="1622"/>
      <c r="E38" s="1623"/>
      <c r="F38" s="1624"/>
      <c r="G38" s="1622"/>
      <c r="H38" s="1622"/>
      <c r="I38" s="1624"/>
      <c r="J38" s="1624"/>
      <c r="K38" s="1624"/>
      <c r="L38" s="1624"/>
      <c r="M38" s="1624"/>
      <c r="O38" s="1581"/>
    </row>
    <row r="39" spans="1:15" s="1511" customFormat="1" x14ac:dyDescent="0.3">
      <c r="A39" s="3843" t="s">
        <v>1</v>
      </c>
      <c r="B39" s="3844"/>
      <c r="C39" s="3844"/>
      <c r="D39" s="3844"/>
      <c r="E39" s="3844"/>
      <c r="F39" s="3844"/>
      <c r="G39" s="3844"/>
      <c r="H39" s="3844"/>
      <c r="I39" s="3844"/>
      <c r="J39" s="3844"/>
      <c r="K39" s="3844"/>
      <c r="L39" s="3844"/>
      <c r="M39" s="3845"/>
    </row>
    <row r="40" spans="1:15" s="1511" customFormat="1" x14ac:dyDescent="0.3">
      <c r="A40" s="3846" t="s">
        <v>173</v>
      </c>
      <c r="B40" s="3847"/>
      <c r="C40" s="3847"/>
      <c r="D40" s="3847"/>
      <c r="E40" s="3847"/>
      <c r="F40" s="3847"/>
      <c r="G40" s="3847"/>
      <c r="H40" s="3847"/>
      <c r="I40" s="3847"/>
      <c r="J40" s="3847"/>
      <c r="K40" s="3847"/>
      <c r="L40" s="3847"/>
      <c r="M40" s="3848"/>
    </row>
    <row r="41" spans="1:15" s="1511" customFormat="1" ht="3" customHeight="1" x14ac:dyDescent="0.3">
      <c r="A41" s="1510"/>
      <c r="B41" s="1621"/>
      <c r="E41" s="1582"/>
      <c r="F41" s="1513"/>
      <c r="G41" s="1513"/>
      <c r="H41" s="1513"/>
      <c r="I41" s="1513"/>
      <c r="J41" s="1513"/>
      <c r="K41" s="1513"/>
      <c r="L41" s="1513"/>
      <c r="M41" s="1514"/>
    </row>
    <row r="42" spans="1:15" s="1511" customFormat="1" ht="13.5" customHeight="1" x14ac:dyDescent="0.3">
      <c r="A42" s="1625" t="s">
        <v>0</v>
      </c>
      <c r="B42" s="1621"/>
      <c r="D42" s="1626"/>
      <c r="E42" s="1582"/>
      <c r="F42" s="1513"/>
      <c r="G42" s="1513"/>
      <c r="H42" s="1513"/>
      <c r="I42" s="1513"/>
      <c r="J42" s="1513"/>
      <c r="K42" s="1513"/>
      <c r="L42" s="1513"/>
      <c r="M42" s="1514"/>
    </row>
    <row r="43" spans="1:15" s="1511" customFormat="1" ht="2.25" customHeight="1" x14ac:dyDescent="0.3">
      <c r="A43" s="1510"/>
      <c r="B43" s="1621"/>
      <c r="E43" s="1582"/>
      <c r="F43" s="1513"/>
      <c r="G43" s="1513"/>
      <c r="H43" s="1513"/>
      <c r="I43" s="1513"/>
      <c r="J43" s="1513"/>
      <c r="K43" s="1513"/>
      <c r="L43" s="1513"/>
      <c r="M43" s="1627"/>
    </row>
    <row r="44" spans="1:15" s="1511" customFormat="1" ht="18.75" customHeight="1" x14ac:dyDescent="0.3">
      <c r="A44" s="1510" t="s">
        <v>3</v>
      </c>
      <c r="B44" s="1621"/>
      <c r="C44" s="1511" t="s">
        <v>4</v>
      </c>
      <c r="E44" s="1582"/>
      <c r="F44" s="1513" t="str">
        <f>F8</f>
        <v>MES:</v>
      </c>
      <c r="G44" s="1513"/>
      <c r="H44" s="1513"/>
      <c r="I44" s="1513"/>
      <c r="J44" s="1513" t="str">
        <f>J8</f>
        <v>JUNIO</v>
      </c>
      <c r="L44" s="1513"/>
      <c r="M44" s="1514" t="str">
        <f>M8</f>
        <v>VIGENCIA: 2018</v>
      </c>
    </row>
    <row r="45" spans="1:15" s="1511" customFormat="1" ht="4.5" customHeight="1" thickBot="1" x14ac:dyDescent="0.35">
      <c r="A45" s="1628"/>
      <c r="B45" s="1629"/>
      <c r="C45" s="1630"/>
      <c r="D45" s="1630"/>
      <c r="E45" s="1631"/>
      <c r="F45" s="1632"/>
      <c r="G45" s="1632"/>
      <c r="H45" s="1632"/>
      <c r="I45" s="1632"/>
      <c r="J45" s="1632"/>
      <c r="K45" s="1632"/>
      <c r="L45" s="1632"/>
      <c r="M45" s="1633"/>
    </row>
    <row r="46" spans="1:15" s="1511" customFormat="1" ht="14.25" customHeight="1" thickBot="1" x14ac:dyDescent="0.35">
      <c r="A46" s="3849"/>
      <c r="B46" s="3850"/>
      <c r="C46" s="3850"/>
      <c r="D46" s="3850"/>
      <c r="E46" s="3850"/>
      <c r="F46" s="3850"/>
      <c r="G46" s="3850"/>
      <c r="H46" s="3850"/>
      <c r="I46" s="3850"/>
      <c r="J46" s="3850"/>
      <c r="K46" s="3850"/>
      <c r="L46" s="3850"/>
      <c r="M46" s="3851"/>
    </row>
    <row r="47" spans="1:15" s="1535" customFormat="1" ht="64.5" customHeight="1" thickBot="1" x14ac:dyDescent="0.35">
      <c r="A47" s="1547" t="s">
        <v>351</v>
      </c>
      <c r="B47" s="1548"/>
      <c r="C47" s="1548" t="s">
        <v>352</v>
      </c>
      <c r="D47" s="1634" t="s">
        <v>176</v>
      </c>
      <c r="E47" s="1635" t="s">
        <v>177</v>
      </c>
      <c r="F47" s="1634" t="s">
        <v>178</v>
      </c>
      <c r="G47" s="1634"/>
      <c r="H47" s="1634"/>
      <c r="I47" s="1634"/>
      <c r="J47" s="1634" t="s">
        <v>179</v>
      </c>
      <c r="K47" s="1634" t="s">
        <v>180</v>
      </c>
      <c r="L47" s="1634" t="s">
        <v>181</v>
      </c>
      <c r="M47" s="1636" t="s">
        <v>182</v>
      </c>
    </row>
    <row r="48" spans="1:15" s="1643" customFormat="1" ht="33" customHeight="1" x14ac:dyDescent="0.3">
      <c r="A48" s="1637">
        <v>2405</v>
      </c>
      <c r="B48" s="1638"/>
      <c r="C48" s="1639" t="s">
        <v>158</v>
      </c>
      <c r="D48" s="1640">
        <f>+D49</f>
        <v>183746710.66</v>
      </c>
      <c r="E48" s="1564">
        <f>+E49</f>
        <v>0</v>
      </c>
      <c r="F48" s="1563">
        <f t="shared" ref="F48:F58" si="2">+D48-E48</f>
        <v>183746710.66</v>
      </c>
      <c r="G48" s="1640"/>
      <c r="H48" s="1640"/>
      <c r="I48" s="1641"/>
      <c r="J48" s="1563">
        <f>+J49</f>
        <v>103714537.98999999</v>
      </c>
      <c r="K48" s="1563"/>
      <c r="L48" s="1563"/>
      <c r="M48" s="1642">
        <f>+M49</f>
        <v>103714537.98999999</v>
      </c>
      <c r="O48" s="1559">
        <f t="shared" ref="O48:O54" si="3">+M48/F48</f>
        <v>0.56444296399901606</v>
      </c>
    </row>
    <row r="49" spans="1:36" s="1643" customFormat="1" ht="23.25" customHeight="1" x14ac:dyDescent="0.3">
      <c r="A49" s="1644">
        <v>2405600</v>
      </c>
      <c r="B49" s="1645"/>
      <c r="C49" s="1604" t="s">
        <v>73</v>
      </c>
      <c r="D49" s="1646">
        <f>+D50</f>
        <v>183746710.66</v>
      </c>
      <c r="E49" s="1571">
        <f>+E50</f>
        <v>0</v>
      </c>
      <c r="F49" s="1570">
        <f t="shared" si="2"/>
        <v>183746710.66</v>
      </c>
      <c r="G49" s="1646"/>
      <c r="H49" s="1646"/>
      <c r="I49" s="1647"/>
      <c r="J49" s="1570">
        <f>+J50</f>
        <v>103714537.98999999</v>
      </c>
      <c r="K49" s="1570"/>
      <c r="L49" s="1570"/>
      <c r="M49" s="1648">
        <f>+M50</f>
        <v>103714537.98999999</v>
      </c>
      <c r="O49" s="1559">
        <f t="shared" si="3"/>
        <v>0.56444296399901606</v>
      </c>
    </row>
    <row r="50" spans="1:36" s="1512" customFormat="1" ht="62.25" customHeight="1" x14ac:dyDescent="0.3">
      <c r="A50" s="1649">
        <v>24056001</v>
      </c>
      <c r="B50" s="1650">
        <v>20</v>
      </c>
      <c r="C50" s="1605" t="s">
        <v>78</v>
      </c>
      <c r="D50" s="1651">
        <v>183746710.66</v>
      </c>
      <c r="E50" s="1577">
        <v>0</v>
      </c>
      <c r="F50" s="1578">
        <f t="shared" si="2"/>
        <v>183746710.66</v>
      </c>
      <c r="G50" s="1651"/>
      <c r="H50" s="1651"/>
      <c r="I50" s="1652"/>
      <c r="J50" s="1578">
        <v>103714537.98999999</v>
      </c>
      <c r="K50" s="1578"/>
      <c r="L50" s="1578"/>
      <c r="M50" s="1583">
        <v>103714537.98999999</v>
      </c>
      <c r="O50" s="1581">
        <f t="shared" si="3"/>
        <v>0.56444296399901606</v>
      </c>
    </row>
    <row r="51" spans="1:36" s="1643" customFormat="1" ht="57.75" customHeight="1" x14ac:dyDescent="0.3">
      <c r="A51" s="1644">
        <v>2499</v>
      </c>
      <c r="B51" s="1645"/>
      <c r="C51" s="1604" t="s">
        <v>159</v>
      </c>
      <c r="D51" s="1646">
        <f>+D52</f>
        <v>14302195605.43</v>
      </c>
      <c r="E51" s="1570">
        <f>+E52</f>
        <v>110690703</v>
      </c>
      <c r="F51" s="1646">
        <f t="shared" si="2"/>
        <v>14191504902.43</v>
      </c>
      <c r="G51" s="1646"/>
      <c r="H51" s="1646"/>
      <c r="I51" s="1647"/>
      <c r="J51" s="1570">
        <f>+J52</f>
        <v>5915859125</v>
      </c>
      <c r="K51" s="1570">
        <f>+K52</f>
        <v>0</v>
      </c>
      <c r="L51" s="1570">
        <f>+L52</f>
        <v>0</v>
      </c>
      <c r="M51" s="1648">
        <f>+M52</f>
        <v>4903235125</v>
      </c>
      <c r="O51" s="1559">
        <f t="shared" si="3"/>
        <v>0.34550494529726883</v>
      </c>
      <c r="P51" s="1653">
        <f>+M51-10384330698</f>
        <v>-5481095573</v>
      </c>
    </row>
    <row r="52" spans="1:36" s="1643" customFormat="1" ht="15.75" customHeight="1" x14ac:dyDescent="0.3">
      <c r="A52" s="1644">
        <v>2499600</v>
      </c>
      <c r="B52" s="1645"/>
      <c r="C52" s="1604" t="s">
        <v>73</v>
      </c>
      <c r="D52" s="1646">
        <f>SUM(D53:D58)</f>
        <v>14302195605.43</v>
      </c>
      <c r="E52" s="1570">
        <f>SUM(E53:E58)</f>
        <v>110690703</v>
      </c>
      <c r="F52" s="1646">
        <f t="shared" si="2"/>
        <v>14191504902.43</v>
      </c>
      <c r="G52" s="1646"/>
      <c r="H52" s="1646"/>
      <c r="I52" s="1647"/>
      <c r="J52" s="1646">
        <f>SUM(J53:J58)</f>
        <v>5915859125</v>
      </c>
      <c r="K52" s="1570">
        <v>0</v>
      </c>
      <c r="L52" s="1570">
        <v>0</v>
      </c>
      <c r="M52" s="1654">
        <f>SUM(M53:M58)</f>
        <v>4903235125</v>
      </c>
      <c r="O52" s="1559">
        <f t="shared" si="3"/>
        <v>0.34550494529726883</v>
      </c>
    </row>
    <row r="53" spans="1:36" s="1512" customFormat="1" ht="32.25" customHeight="1" x14ac:dyDescent="0.3">
      <c r="A53" s="1649">
        <v>249906001</v>
      </c>
      <c r="B53" s="1650">
        <v>10</v>
      </c>
      <c r="C53" s="1605" t="s">
        <v>80</v>
      </c>
      <c r="D53" s="1651">
        <v>2607722263</v>
      </c>
      <c r="E53" s="1577">
        <f>7080500+35985600</f>
        <v>43066100</v>
      </c>
      <c r="F53" s="1578">
        <f t="shared" si="2"/>
        <v>2564656163</v>
      </c>
      <c r="G53" s="1651"/>
      <c r="H53" s="1651"/>
      <c r="I53" s="1652"/>
      <c r="J53" s="1655">
        <v>1370241500</v>
      </c>
      <c r="K53" s="1655"/>
      <c r="L53" s="1655"/>
      <c r="M53" s="1656">
        <v>357617500</v>
      </c>
      <c r="O53" s="1581">
        <f t="shared" si="3"/>
        <v>0.13944071925091037</v>
      </c>
      <c r="AJ53" s="1657"/>
    </row>
    <row r="54" spans="1:36" s="1512" customFormat="1" ht="45" customHeight="1" x14ac:dyDescent="0.3">
      <c r="A54" s="1649">
        <v>249906001</v>
      </c>
      <c r="B54" s="1650">
        <v>13</v>
      </c>
      <c r="C54" s="1605" t="s">
        <v>80</v>
      </c>
      <c r="D54" s="1651">
        <v>459103190</v>
      </c>
      <c r="E54" s="1577">
        <v>0</v>
      </c>
      <c r="F54" s="1578">
        <f t="shared" si="2"/>
        <v>459103190</v>
      </c>
      <c r="G54" s="1651"/>
      <c r="H54" s="1651"/>
      <c r="I54" s="1652"/>
      <c r="J54" s="1655">
        <v>224271193</v>
      </c>
      <c r="K54" s="1655"/>
      <c r="L54" s="1655"/>
      <c r="M54" s="1656">
        <v>224271193</v>
      </c>
      <c r="O54" s="1581">
        <f t="shared" si="3"/>
        <v>0.48849844192979797</v>
      </c>
    </row>
    <row r="55" spans="1:36" s="1512" customFormat="1" ht="39" customHeight="1" x14ac:dyDescent="0.3">
      <c r="A55" s="1649">
        <v>249906001</v>
      </c>
      <c r="B55" s="1650">
        <v>20</v>
      </c>
      <c r="C55" s="1605" t="s">
        <v>80</v>
      </c>
      <c r="D55" s="1651">
        <v>8783151039</v>
      </c>
      <c r="E55" s="1577">
        <v>14955774</v>
      </c>
      <c r="F55" s="1578">
        <f t="shared" si="2"/>
        <v>8768195265</v>
      </c>
      <c r="G55" s="1651"/>
      <c r="H55" s="1651"/>
      <c r="I55" s="1652"/>
      <c r="J55" s="1655">
        <v>3509829410</v>
      </c>
      <c r="K55" s="1655"/>
      <c r="L55" s="1655"/>
      <c r="M55" s="1656">
        <v>3509829410</v>
      </c>
      <c r="O55" s="1581"/>
    </row>
    <row r="56" spans="1:36" s="1512" customFormat="1" ht="52.5" customHeight="1" x14ac:dyDescent="0.3">
      <c r="A56" s="1649">
        <v>249906002</v>
      </c>
      <c r="B56" s="1650">
        <v>21</v>
      </c>
      <c r="C56" s="1605" t="s">
        <v>160</v>
      </c>
      <c r="D56" s="1651">
        <v>18914800</v>
      </c>
      <c r="E56" s="1577">
        <v>2016800</v>
      </c>
      <c r="F56" s="1578">
        <f t="shared" si="2"/>
        <v>16898000</v>
      </c>
      <c r="G56" s="1651"/>
      <c r="H56" s="1651"/>
      <c r="I56" s="1652"/>
      <c r="J56" s="1578">
        <v>16898000</v>
      </c>
      <c r="K56" s="1578"/>
      <c r="L56" s="1578"/>
      <c r="M56" s="1583">
        <v>16898000</v>
      </c>
      <c r="O56" s="1581"/>
    </row>
    <row r="57" spans="1:36" s="1512" customFormat="1" ht="63.75" customHeight="1" x14ac:dyDescent="0.3">
      <c r="A57" s="1649">
        <v>249906003</v>
      </c>
      <c r="B57" s="1650">
        <v>20</v>
      </c>
      <c r="C57" s="1605" t="s">
        <v>79</v>
      </c>
      <c r="D57" s="1651">
        <v>820725497.42999995</v>
      </c>
      <c r="E57" s="1577">
        <v>0</v>
      </c>
      <c r="F57" s="1578">
        <f t="shared" si="2"/>
        <v>820725497.42999995</v>
      </c>
      <c r="G57" s="1651"/>
      <c r="H57" s="1651"/>
      <c r="I57" s="1652"/>
      <c r="J57" s="1578">
        <v>280180935</v>
      </c>
      <c r="K57" s="1578"/>
      <c r="L57" s="1578"/>
      <c r="M57" s="1583">
        <v>280180935</v>
      </c>
      <c r="O57" s="1581"/>
    </row>
    <row r="58" spans="1:36" s="1512" customFormat="1" ht="37.950000000000003" customHeight="1" thickBot="1" x14ac:dyDescent="0.35">
      <c r="A58" s="1658">
        <v>249906004</v>
      </c>
      <c r="B58" s="1659">
        <v>20</v>
      </c>
      <c r="C58" s="1609" t="s">
        <v>161</v>
      </c>
      <c r="D58" s="1660">
        <v>1612578816</v>
      </c>
      <c r="E58" s="1611">
        <f>2453972+7445424+40752633</f>
        <v>50652029</v>
      </c>
      <c r="F58" s="1612">
        <f t="shared" si="2"/>
        <v>1561926787</v>
      </c>
      <c r="G58" s="1660"/>
      <c r="H58" s="1660"/>
      <c r="I58" s="1661"/>
      <c r="J58" s="1662">
        <v>514438087</v>
      </c>
      <c r="K58" s="1612"/>
      <c r="L58" s="1612"/>
      <c r="M58" s="1663">
        <v>514438087</v>
      </c>
      <c r="O58" s="1581">
        <f>+M58/F58</f>
        <v>0.32936120391922058</v>
      </c>
      <c r="AJ58" s="1664"/>
    </row>
    <row r="59" spans="1:36" s="1511" customFormat="1" ht="16.2" thickBot="1" x14ac:dyDescent="0.35">
      <c r="A59" s="3834" t="s">
        <v>184</v>
      </c>
      <c r="B59" s="3835"/>
      <c r="C59" s="3835"/>
      <c r="D59" s="1665">
        <f>+D12+D25</f>
        <v>413196796341.73999</v>
      </c>
      <c r="E59" s="1665">
        <f>+E12+E25</f>
        <v>235144911</v>
      </c>
      <c r="F59" s="1665">
        <f>+D59-E59</f>
        <v>412961651430.73999</v>
      </c>
      <c r="G59" s="1666"/>
      <c r="H59" s="1666"/>
      <c r="I59" s="1667" t="e">
        <f>+I20+#REF!+#REF!+I26+I51+#REF!</f>
        <v>#REF!</v>
      </c>
      <c r="J59" s="1668">
        <f>+J12+J25</f>
        <v>7753271448.6000004</v>
      </c>
      <c r="K59" s="1665" t="e">
        <f>+K12+K25</f>
        <v>#REF!</v>
      </c>
      <c r="L59" s="1665" t="e">
        <f>+L12+L25</f>
        <v>#REF!</v>
      </c>
      <c r="M59" s="1668">
        <f>+M12+M25</f>
        <v>6740647448.6000004</v>
      </c>
      <c r="O59" s="1581">
        <f>+M59/F59</f>
        <v>1.6322695885311544E-2</v>
      </c>
    </row>
    <row r="60" spans="1:36" s="1511" customFormat="1" ht="10.5" customHeight="1" x14ac:dyDescent="0.3">
      <c r="A60" s="1669"/>
      <c r="B60" s="1670"/>
      <c r="C60" s="1671"/>
      <c r="D60" s="1672"/>
      <c r="E60" s="1673"/>
      <c r="F60" s="1672"/>
      <c r="G60" s="1674"/>
      <c r="H60" s="1672"/>
      <c r="I60" s="1672" t="s">
        <v>185</v>
      </c>
      <c r="J60" s="1672"/>
      <c r="K60" s="1672" t="s">
        <v>186</v>
      </c>
      <c r="L60" s="1672"/>
      <c r="M60" s="1674"/>
    </row>
    <row r="61" spans="1:36" s="1511" customFormat="1" x14ac:dyDescent="0.3">
      <c r="A61" s="1510"/>
      <c r="B61" s="1621"/>
      <c r="D61" s="1513"/>
      <c r="E61" s="1623"/>
      <c r="F61" s="1513"/>
      <c r="G61" s="1514"/>
      <c r="H61" s="1513"/>
      <c r="I61" s="1513"/>
      <c r="J61" s="1513"/>
      <c r="K61" s="1513"/>
      <c r="L61" s="1513"/>
      <c r="M61" s="1514"/>
    </row>
    <row r="62" spans="1:36" s="1511" customFormat="1" x14ac:dyDescent="0.3">
      <c r="A62" s="1510"/>
      <c r="B62" s="1621"/>
      <c r="D62" s="1513"/>
      <c r="E62" s="1623"/>
      <c r="F62" s="1513"/>
      <c r="G62" s="1514"/>
      <c r="H62" s="1513"/>
      <c r="I62" s="1513"/>
      <c r="J62" s="1513"/>
      <c r="K62" s="1513"/>
      <c r="L62" s="1513"/>
      <c r="M62" s="1514"/>
    </row>
    <row r="63" spans="1:36" s="1511" customFormat="1" x14ac:dyDescent="0.3">
      <c r="A63" s="1510"/>
      <c r="B63" s="1621"/>
      <c r="D63" s="1513"/>
      <c r="E63" s="1623"/>
      <c r="F63" s="1513"/>
      <c r="G63" s="1514"/>
      <c r="H63" s="1513"/>
      <c r="I63" s="1513"/>
      <c r="J63" s="1513"/>
      <c r="K63" s="1513"/>
      <c r="L63" s="1513"/>
      <c r="M63" s="1514"/>
    </row>
    <row r="64" spans="1:36" s="1511" customFormat="1" x14ac:dyDescent="0.3">
      <c r="A64" s="1675" t="s">
        <v>83</v>
      </c>
      <c r="B64" s="1676"/>
      <c r="C64" s="1677"/>
      <c r="D64" s="1677"/>
      <c r="E64" s="1678"/>
      <c r="F64" s="1678" t="s">
        <v>84</v>
      </c>
      <c r="G64" s="1678"/>
      <c r="H64" s="1679"/>
      <c r="I64" s="1680"/>
      <c r="J64" s="1681"/>
      <c r="K64" s="1682"/>
      <c r="L64" s="1681"/>
      <c r="M64" s="1683"/>
      <c r="N64" s="1680"/>
    </row>
    <row r="65" spans="1:14" s="1511" customFormat="1" x14ac:dyDescent="0.3">
      <c r="A65" s="1684" t="s">
        <v>193</v>
      </c>
      <c r="B65" s="1676"/>
      <c r="C65" s="1677"/>
      <c r="D65" s="1677"/>
      <c r="E65" s="1685"/>
      <c r="F65" s="1685" t="s">
        <v>85</v>
      </c>
      <c r="G65" s="1685"/>
      <c r="H65" s="1686"/>
      <c r="I65" s="1680"/>
      <c r="J65" s="1681"/>
      <c r="K65" s="1687"/>
      <c r="L65" s="1681"/>
      <c r="M65" s="1683"/>
      <c r="N65" s="1680"/>
    </row>
    <row r="66" spans="1:14" s="1511" customFormat="1" x14ac:dyDescent="0.3">
      <c r="A66" s="1684" t="s">
        <v>194</v>
      </c>
      <c r="B66" s="1676"/>
      <c r="C66" s="1677"/>
      <c r="D66" s="1677"/>
      <c r="E66" s="1688"/>
      <c r="F66" s="1688" t="s">
        <v>86</v>
      </c>
      <c r="G66" s="1678"/>
      <c r="H66" s="1679"/>
      <c r="I66" s="1680"/>
      <c r="J66" s="1681"/>
      <c r="K66" s="1682"/>
      <c r="L66" s="1681"/>
      <c r="M66" s="1683"/>
      <c r="N66" s="1680"/>
    </row>
    <row r="67" spans="1:14" s="1511" customFormat="1" x14ac:dyDescent="0.3">
      <c r="A67" s="1684"/>
      <c r="B67" s="1676"/>
      <c r="C67" s="1677"/>
      <c r="D67" s="1677"/>
      <c r="E67" s="1685"/>
      <c r="F67" s="1685"/>
      <c r="G67" s="1685"/>
      <c r="H67" s="1686"/>
      <c r="I67" s="1681"/>
      <c r="J67" s="1681"/>
      <c r="K67" s="1681"/>
      <c r="L67" s="1681"/>
      <c r="M67" s="1683"/>
      <c r="N67" s="1680"/>
    </row>
    <row r="68" spans="1:14" s="1511" customFormat="1" x14ac:dyDescent="0.3">
      <c r="A68" s="1675"/>
      <c r="B68" s="1676"/>
      <c r="C68" s="1677"/>
      <c r="D68" s="1688"/>
      <c r="E68" s="1689"/>
      <c r="F68" s="1688"/>
      <c r="G68" s="1679"/>
      <c r="H68" s="1681"/>
      <c r="I68" s="1681"/>
      <c r="J68" s="1681"/>
      <c r="K68" s="1681"/>
      <c r="L68" s="1681"/>
      <c r="M68" s="1683"/>
      <c r="N68" s="1680"/>
    </row>
    <row r="69" spans="1:14" s="1511" customFormat="1" x14ac:dyDescent="0.3">
      <c r="A69" s="1675"/>
      <c r="B69" s="3836" t="s">
        <v>353</v>
      </c>
      <c r="C69" s="3836"/>
      <c r="D69" s="1685" t="s">
        <v>88</v>
      </c>
      <c r="E69" s="1685"/>
      <c r="F69" s="1688"/>
      <c r="G69" s="1688"/>
      <c r="H69" s="1688"/>
      <c r="I69" s="1690"/>
      <c r="J69" s="1685" t="s">
        <v>191</v>
      </c>
      <c r="K69" s="1685"/>
      <c r="L69" s="1685"/>
      <c r="M69" s="1686"/>
      <c r="N69" s="1680"/>
    </row>
    <row r="70" spans="1:14" s="1511" customFormat="1" x14ac:dyDescent="0.3">
      <c r="A70" s="1684"/>
      <c r="B70" s="3836" t="s">
        <v>354</v>
      </c>
      <c r="C70" s="3836"/>
      <c r="D70" s="1685" t="s">
        <v>90</v>
      </c>
      <c r="E70" s="1685"/>
      <c r="F70" s="1685"/>
      <c r="G70" s="1685"/>
      <c r="H70" s="1685"/>
      <c r="I70" s="1686"/>
      <c r="J70" s="1688" t="s">
        <v>188</v>
      </c>
      <c r="K70" s="1688"/>
      <c r="L70" s="1688"/>
      <c r="M70" s="1690"/>
      <c r="N70" s="1680"/>
    </row>
    <row r="71" spans="1:14" s="1511" customFormat="1" x14ac:dyDescent="0.3">
      <c r="A71" s="1675"/>
      <c r="B71" s="1691" t="s">
        <v>355</v>
      </c>
      <c r="C71" s="1692"/>
      <c r="D71" s="1685" t="s">
        <v>93</v>
      </c>
      <c r="E71" s="1685"/>
      <c r="F71" s="1688"/>
      <c r="G71" s="1688"/>
      <c r="H71" s="1688"/>
      <c r="I71" s="1690"/>
      <c r="J71" s="1685" t="s">
        <v>172</v>
      </c>
      <c r="K71" s="1685"/>
      <c r="L71" s="1685"/>
      <c r="M71" s="1686"/>
      <c r="N71" s="1680"/>
    </row>
    <row r="72" spans="1:14" s="1511" customFormat="1" x14ac:dyDescent="0.3">
      <c r="A72" s="1684"/>
      <c r="B72" s="1676"/>
      <c r="C72" s="1685"/>
      <c r="D72" s="1685"/>
      <c r="E72" s="1685"/>
      <c r="F72" s="1685"/>
      <c r="G72" s="1685"/>
      <c r="H72" s="1685"/>
      <c r="I72" s="1686"/>
      <c r="J72" s="1688"/>
      <c r="K72" s="1688"/>
      <c r="L72" s="1688"/>
      <c r="M72" s="1690"/>
      <c r="N72" s="1680"/>
    </row>
    <row r="73" spans="1:14" s="1511" customFormat="1" ht="6.75" customHeight="1" thickBot="1" x14ac:dyDescent="0.35">
      <c r="A73" s="1628"/>
      <c r="B73" s="1629"/>
      <c r="C73" s="1693"/>
      <c r="D73" s="1693"/>
      <c r="E73" s="1694"/>
      <c r="F73" s="1695"/>
      <c r="G73" s="1695"/>
      <c r="H73" s="1695"/>
      <c r="I73" s="1695"/>
      <c r="J73" s="1695"/>
      <c r="K73" s="1695"/>
      <c r="L73" s="1695"/>
      <c r="M73" s="1696"/>
      <c r="N73" s="1680"/>
    </row>
    <row r="74" spans="1:14" s="1511" customFormat="1" x14ac:dyDescent="0.3">
      <c r="B74" s="1621"/>
      <c r="E74" s="1582"/>
      <c r="F74" s="1513"/>
      <c r="G74" s="1513"/>
      <c r="H74" s="1513"/>
      <c r="I74" s="1513"/>
      <c r="J74" s="1513"/>
      <c r="K74" s="1513"/>
      <c r="L74" s="1513"/>
      <c r="M74" s="1513"/>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74"/>
  <sheetViews>
    <sheetView zoomScale="87" zoomScaleNormal="87" workbookViewId="0">
      <selection activeCell="AI11" sqref="AI11"/>
    </sheetView>
  </sheetViews>
  <sheetFormatPr baseColWidth="10" defaultColWidth="11.44140625" defaultRowHeight="14.4" x14ac:dyDescent="0.3"/>
  <cols>
    <col min="1" max="1" width="17.44140625" style="1863" customWidth="1"/>
    <col min="2" max="2" width="9.33203125" style="1864" customWidth="1"/>
    <col min="3" max="3" width="53.44140625" style="1863" customWidth="1"/>
    <col min="4" max="4" width="21.88671875" style="1863" customWidth="1"/>
    <col min="5" max="5" width="18.5546875" style="1865" customWidth="1"/>
    <col min="6" max="6" width="21.33203125" style="1866" customWidth="1"/>
    <col min="7" max="7" width="17.88671875" style="1866" hidden="1" customWidth="1"/>
    <col min="8" max="8" width="21" style="1866" hidden="1" customWidth="1"/>
    <col min="9" max="9" width="1.109375" style="1866" hidden="1" customWidth="1"/>
    <col min="10" max="10" width="20" style="1866" customWidth="1"/>
    <col min="11" max="12" width="17.44140625" style="1866" hidden="1" customWidth="1"/>
    <col min="13" max="13" width="23.5546875" style="1866" customWidth="1"/>
    <col min="14" max="14" width="2.6640625" style="1863" customWidth="1"/>
    <col min="15" max="15" width="19.5546875" style="1863" hidden="1" customWidth="1"/>
    <col min="16" max="16" width="15.44140625" style="1863" hidden="1" customWidth="1"/>
    <col min="17" max="34" width="0" style="1863" hidden="1" customWidth="1"/>
    <col min="35" max="35" width="13.44140625" style="1863" customWidth="1"/>
    <col min="36" max="256" width="11.44140625" style="1863"/>
    <col min="257" max="257" width="17.44140625" style="1863" customWidth="1"/>
    <col min="258" max="258" width="9.33203125" style="1863" customWidth="1"/>
    <col min="259" max="259" width="53.44140625" style="1863" customWidth="1"/>
    <col min="260" max="260" width="21.88671875" style="1863" customWidth="1"/>
    <col min="261" max="261" width="18.5546875" style="1863" customWidth="1"/>
    <col min="262" max="262" width="21.33203125" style="1863" customWidth="1"/>
    <col min="263" max="265" width="0" style="1863" hidden="1" customWidth="1"/>
    <col min="266" max="266" width="20" style="1863" customWidth="1"/>
    <col min="267" max="268" width="0" style="1863" hidden="1" customWidth="1"/>
    <col min="269" max="269" width="23.5546875" style="1863" customWidth="1"/>
    <col min="270" max="270" width="2.6640625" style="1863" customWidth="1"/>
    <col min="271" max="290" width="0" style="1863" hidden="1" customWidth="1"/>
    <col min="291" max="291" width="13.44140625" style="1863" customWidth="1"/>
    <col min="292" max="512" width="11.44140625" style="1863"/>
    <col min="513" max="513" width="17.44140625" style="1863" customWidth="1"/>
    <col min="514" max="514" width="9.33203125" style="1863" customWidth="1"/>
    <col min="515" max="515" width="53.44140625" style="1863" customWidth="1"/>
    <col min="516" max="516" width="21.88671875" style="1863" customWidth="1"/>
    <col min="517" max="517" width="18.5546875" style="1863" customWidth="1"/>
    <col min="518" max="518" width="21.33203125" style="1863" customWidth="1"/>
    <col min="519" max="521" width="0" style="1863" hidden="1" customWidth="1"/>
    <col min="522" max="522" width="20" style="1863" customWidth="1"/>
    <col min="523" max="524" width="0" style="1863" hidden="1" customWidth="1"/>
    <col min="525" max="525" width="23.5546875" style="1863" customWidth="1"/>
    <col min="526" max="526" width="2.6640625" style="1863" customWidth="1"/>
    <col min="527" max="546" width="0" style="1863" hidden="1" customWidth="1"/>
    <col min="547" max="547" width="13.44140625" style="1863" customWidth="1"/>
    <col min="548" max="768" width="11.44140625" style="1863"/>
    <col min="769" max="769" width="17.44140625" style="1863" customWidth="1"/>
    <col min="770" max="770" width="9.33203125" style="1863" customWidth="1"/>
    <col min="771" max="771" width="53.44140625" style="1863" customWidth="1"/>
    <col min="772" max="772" width="21.88671875" style="1863" customWidth="1"/>
    <col min="773" max="773" width="18.5546875" style="1863" customWidth="1"/>
    <col min="774" max="774" width="21.33203125" style="1863" customWidth="1"/>
    <col min="775" max="777" width="0" style="1863" hidden="1" customWidth="1"/>
    <col min="778" max="778" width="20" style="1863" customWidth="1"/>
    <col min="779" max="780" width="0" style="1863" hidden="1" customWidth="1"/>
    <col min="781" max="781" width="23.5546875" style="1863" customWidth="1"/>
    <col min="782" max="782" width="2.6640625" style="1863" customWidth="1"/>
    <col min="783" max="802" width="0" style="1863" hidden="1" customWidth="1"/>
    <col min="803" max="803" width="13.44140625" style="1863" customWidth="1"/>
    <col min="804" max="1024" width="11.44140625" style="1863"/>
    <col min="1025" max="1025" width="17.44140625" style="1863" customWidth="1"/>
    <col min="1026" max="1026" width="9.33203125" style="1863" customWidth="1"/>
    <col min="1027" max="1027" width="53.44140625" style="1863" customWidth="1"/>
    <col min="1028" max="1028" width="21.88671875" style="1863" customWidth="1"/>
    <col min="1029" max="1029" width="18.5546875" style="1863" customWidth="1"/>
    <col min="1030" max="1030" width="21.33203125" style="1863" customWidth="1"/>
    <col min="1031" max="1033" width="0" style="1863" hidden="1" customWidth="1"/>
    <col min="1034" max="1034" width="20" style="1863" customWidth="1"/>
    <col min="1035" max="1036" width="0" style="1863" hidden="1" customWidth="1"/>
    <col min="1037" max="1037" width="23.5546875" style="1863" customWidth="1"/>
    <col min="1038" max="1038" width="2.6640625" style="1863" customWidth="1"/>
    <col min="1039" max="1058" width="0" style="1863" hidden="1" customWidth="1"/>
    <col min="1059" max="1059" width="13.44140625" style="1863" customWidth="1"/>
    <col min="1060" max="1280" width="11.44140625" style="1863"/>
    <col min="1281" max="1281" width="17.44140625" style="1863" customWidth="1"/>
    <col min="1282" max="1282" width="9.33203125" style="1863" customWidth="1"/>
    <col min="1283" max="1283" width="53.44140625" style="1863" customWidth="1"/>
    <col min="1284" max="1284" width="21.88671875" style="1863" customWidth="1"/>
    <col min="1285" max="1285" width="18.5546875" style="1863" customWidth="1"/>
    <col min="1286" max="1286" width="21.33203125" style="1863" customWidth="1"/>
    <col min="1287" max="1289" width="0" style="1863" hidden="1" customWidth="1"/>
    <col min="1290" max="1290" width="20" style="1863" customWidth="1"/>
    <col min="1291" max="1292" width="0" style="1863" hidden="1" customWidth="1"/>
    <col min="1293" max="1293" width="23.5546875" style="1863" customWidth="1"/>
    <col min="1294" max="1294" width="2.6640625" style="1863" customWidth="1"/>
    <col min="1295" max="1314" width="0" style="1863" hidden="1" customWidth="1"/>
    <col min="1315" max="1315" width="13.44140625" style="1863" customWidth="1"/>
    <col min="1316" max="1536" width="11.44140625" style="1863"/>
    <col min="1537" max="1537" width="17.44140625" style="1863" customWidth="1"/>
    <col min="1538" max="1538" width="9.33203125" style="1863" customWidth="1"/>
    <col min="1539" max="1539" width="53.44140625" style="1863" customWidth="1"/>
    <col min="1540" max="1540" width="21.88671875" style="1863" customWidth="1"/>
    <col min="1541" max="1541" width="18.5546875" style="1863" customWidth="1"/>
    <col min="1542" max="1542" width="21.33203125" style="1863" customWidth="1"/>
    <col min="1543" max="1545" width="0" style="1863" hidden="1" customWidth="1"/>
    <col min="1546" max="1546" width="20" style="1863" customWidth="1"/>
    <col min="1547" max="1548" width="0" style="1863" hidden="1" customWidth="1"/>
    <col min="1549" max="1549" width="23.5546875" style="1863" customWidth="1"/>
    <col min="1550" max="1550" width="2.6640625" style="1863" customWidth="1"/>
    <col min="1551" max="1570" width="0" style="1863" hidden="1" customWidth="1"/>
    <col min="1571" max="1571" width="13.44140625" style="1863" customWidth="1"/>
    <col min="1572" max="1792" width="11.44140625" style="1863"/>
    <col min="1793" max="1793" width="17.44140625" style="1863" customWidth="1"/>
    <col min="1794" max="1794" width="9.33203125" style="1863" customWidth="1"/>
    <col min="1795" max="1795" width="53.44140625" style="1863" customWidth="1"/>
    <col min="1796" max="1796" width="21.88671875" style="1863" customWidth="1"/>
    <col min="1797" max="1797" width="18.5546875" style="1863" customWidth="1"/>
    <col min="1798" max="1798" width="21.33203125" style="1863" customWidth="1"/>
    <col min="1799" max="1801" width="0" style="1863" hidden="1" customWidth="1"/>
    <col min="1802" max="1802" width="20" style="1863" customWidth="1"/>
    <col min="1803" max="1804" width="0" style="1863" hidden="1" customWidth="1"/>
    <col min="1805" max="1805" width="23.5546875" style="1863" customWidth="1"/>
    <col min="1806" max="1806" width="2.6640625" style="1863" customWidth="1"/>
    <col min="1807" max="1826" width="0" style="1863" hidden="1" customWidth="1"/>
    <col min="1827" max="1827" width="13.44140625" style="1863" customWidth="1"/>
    <col min="1828" max="2048" width="11.44140625" style="1863"/>
    <col min="2049" max="2049" width="17.44140625" style="1863" customWidth="1"/>
    <col min="2050" max="2050" width="9.33203125" style="1863" customWidth="1"/>
    <col min="2051" max="2051" width="53.44140625" style="1863" customWidth="1"/>
    <col min="2052" max="2052" width="21.88671875" style="1863" customWidth="1"/>
    <col min="2053" max="2053" width="18.5546875" style="1863" customWidth="1"/>
    <col min="2054" max="2054" width="21.33203125" style="1863" customWidth="1"/>
    <col min="2055" max="2057" width="0" style="1863" hidden="1" customWidth="1"/>
    <col min="2058" max="2058" width="20" style="1863" customWidth="1"/>
    <col min="2059" max="2060" width="0" style="1863" hidden="1" customWidth="1"/>
    <col min="2061" max="2061" width="23.5546875" style="1863" customWidth="1"/>
    <col min="2062" max="2062" width="2.6640625" style="1863" customWidth="1"/>
    <col min="2063" max="2082" width="0" style="1863" hidden="1" customWidth="1"/>
    <col min="2083" max="2083" width="13.44140625" style="1863" customWidth="1"/>
    <col min="2084" max="2304" width="11.44140625" style="1863"/>
    <col min="2305" max="2305" width="17.44140625" style="1863" customWidth="1"/>
    <col min="2306" max="2306" width="9.33203125" style="1863" customWidth="1"/>
    <col min="2307" max="2307" width="53.44140625" style="1863" customWidth="1"/>
    <col min="2308" max="2308" width="21.88671875" style="1863" customWidth="1"/>
    <col min="2309" max="2309" width="18.5546875" style="1863" customWidth="1"/>
    <col min="2310" max="2310" width="21.33203125" style="1863" customWidth="1"/>
    <col min="2311" max="2313" width="0" style="1863" hidden="1" customWidth="1"/>
    <col min="2314" max="2314" width="20" style="1863" customWidth="1"/>
    <col min="2315" max="2316" width="0" style="1863" hidden="1" customWidth="1"/>
    <col min="2317" max="2317" width="23.5546875" style="1863" customWidth="1"/>
    <col min="2318" max="2318" width="2.6640625" style="1863" customWidth="1"/>
    <col min="2319" max="2338" width="0" style="1863" hidden="1" customWidth="1"/>
    <col min="2339" max="2339" width="13.44140625" style="1863" customWidth="1"/>
    <col min="2340" max="2560" width="11.44140625" style="1863"/>
    <col min="2561" max="2561" width="17.44140625" style="1863" customWidth="1"/>
    <col min="2562" max="2562" width="9.33203125" style="1863" customWidth="1"/>
    <col min="2563" max="2563" width="53.44140625" style="1863" customWidth="1"/>
    <col min="2564" max="2564" width="21.88671875" style="1863" customWidth="1"/>
    <col min="2565" max="2565" width="18.5546875" style="1863" customWidth="1"/>
    <col min="2566" max="2566" width="21.33203125" style="1863" customWidth="1"/>
    <col min="2567" max="2569" width="0" style="1863" hidden="1" customWidth="1"/>
    <col min="2570" max="2570" width="20" style="1863" customWidth="1"/>
    <col min="2571" max="2572" width="0" style="1863" hidden="1" customWidth="1"/>
    <col min="2573" max="2573" width="23.5546875" style="1863" customWidth="1"/>
    <col min="2574" max="2574" width="2.6640625" style="1863" customWidth="1"/>
    <col min="2575" max="2594" width="0" style="1863" hidden="1" customWidth="1"/>
    <col min="2595" max="2595" width="13.44140625" style="1863" customWidth="1"/>
    <col min="2596" max="2816" width="11.44140625" style="1863"/>
    <col min="2817" max="2817" width="17.44140625" style="1863" customWidth="1"/>
    <col min="2818" max="2818" width="9.33203125" style="1863" customWidth="1"/>
    <col min="2819" max="2819" width="53.44140625" style="1863" customWidth="1"/>
    <col min="2820" max="2820" width="21.88671875" style="1863" customWidth="1"/>
    <col min="2821" max="2821" width="18.5546875" style="1863" customWidth="1"/>
    <col min="2822" max="2822" width="21.33203125" style="1863" customWidth="1"/>
    <col min="2823" max="2825" width="0" style="1863" hidden="1" customWidth="1"/>
    <col min="2826" max="2826" width="20" style="1863" customWidth="1"/>
    <col min="2827" max="2828" width="0" style="1863" hidden="1" customWidth="1"/>
    <col min="2829" max="2829" width="23.5546875" style="1863" customWidth="1"/>
    <col min="2830" max="2830" width="2.6640625" style="1863" customWidth="1"/>
    <col min="2831" max="2850" width="0" style="1863" hidden="1" customWidth="1"/>
    <col min="2851" max="2851" width="13.44140625" style="1863" customWidth="1"/>
    <col min="2852" max="3072" width="11.44140625" style="1863"/>
    <col min="3073" max="3073" width="17.44140625" style="1863" customWidth="1"/>
    <col min="3074" max="3074" width="9.33203125" style="1863" customWidth="1"/>
    <col min="3075" max="3075" width="53.44140625" style="1863" customWidth="1"/>
    <col min="3076" max="3076" width="21.88671875" style="1863" customWidth="1"/>
    <col min="3077" max="3077" width="18.5546875" style="1863" customWidth="1"/>
    <col min="3078" max="3078" width="21.33203125" style="1863" customWidth="1"/>
    <col min="3079" max="3081" width="0" style="1863" hidden="1" customWidth="1"/>
    <col min="3082" max="3082" width="20" style="1863" customWidth="1"/>
    <col min="3083" max="3084" width="0" style="1863" hidden="1" customWidth="1"/>
    <col min="3085" max="3085" width="23.5546875" style="1863" customWidth="1"/>
    <col min="3086" max="3086" width="2.6640625" style="1863" customWidth="1"/>
    <col min="3087" max="3106" width="0" style="1863" hidden="1" customWidth="1"/>
    <col min="3107" max="3107" width="13.44140625" style="1863" customWidth="1"/>
    <col min="3108" max="3328" width="11.44140625" style="1863"/>
    <col min="3329" max="3329" width="17.44140625" style="1863" customWidth="1"/>
    <col min="3330" max="3330" width="9.33203125" style="1863" customWidth="1"/>
    <col min="3331" max="3331" width="53.44140625" style="1863" customWidth="1"/>
    <col min="3332" max="3332" width="21.88671875" style="1863" customWidth="1"/>
    <col min="3333" max="3333" width="18.5546875" style="1863" customWidth="1"/>
    <col min="3334" max="3334" width="21.33203125" style="1863" customWidth="1"/>
    <col min="3335" max="3337" width="0" style="1863" hidden="1" customWidth="1"/>
    <col min="3338" max="3338" width="20" style="1863" customWidth="1"/>
    <col min="3339" max="3340" width="0" style="1863" hidden="1" customWidth="1"/>
    <col min="3341" max="3341" width="23.5546875" style="1863" customWidth="1"/>
    <col min="3342" max="3342" width="2.6640625" style="1863" customWidth="1"/>
    <col min="3343" max="3362" width="0" style="1863" hidden="1" customWidth="1"/>
    <col min="3363" max="3363" width="13.44140625" style="1863" customWidth="1"/>
    <col min="3364" max="3584" width="11.44140625" style="1863"/>
    <col min="3585" max="3585" width="17.44140625" style="1863" customWidth="1"/>
    <col min="3586" max="3586" width="9.33203125" style="1863" customWidth="1"/>
    <col min="3587" max="3587" width="53.44140625" style="1863" customWidth="1"/>
    <col min="3588" max="3588" width="21.88671875" style="1863" customWidth="1"/>
    <col min="3589" max="3589" width="18.5546875" style="1863" customWidth="1"/>
    <col min="3590" max="3590" width="21.33203125" style="1863" customWidth="1"/>
    <col min="3591" max="3593" width="0" style="1863" hidden="1" customWidth="1"/>
    <col min="3594" max="3594" width="20" style="1863" customWidth="1"/>
    <col min="3595" max="3596" width="0" style="1863" hidden="1" customWidth="1"/>
    <col min="3597" max="3597" width="23.5546875" style="1863" customWidth="1"/>
    <col min="3598" max="3598" width="2.6640625" style="1863" customWidth="1"/>
    <col min="3599" max="3618" width="0" style="1863" hidden="1" customWidth="1"/>
    <col min="3619" max="3619" width="13.44140625" style="1863" customWidth="1"/>
    <col min="3620" max="3840" width="11.44140625" style="1863"/>
    <col min="3841" max="3841" width="17.44140625" style="1863" customWidth="1"/>
    <col min="3842" max="3842" width="9.33203125" style="1863" customWidth="1"/>
    <col min="3843" max="3843" width="53.44140625" style="1863" customWidth="1"/>
    <col min="3844" max="3844" width="21.88671875" style="1863" customWidth="1"/>
    <col min="3845" max="3845" width="18.5546875" style="1863" customWidth="1"/>
    <col min="3846" max="3846" width="21.33203125" style="1863" customWidth="1"/>
    <col min="3847" max="3849" width="0" style="1863" hidden="1" customWidth="1"/>
    <col min="3850" max="3850" width="20" style="1863" customWidth="1"/>
    <col min="3851" max="3852" width="0" style="1863" hidden="1" customWidth="1"/>
    <col min="3853" max="3853" width="23.5546875" style="1863" customWidth="1"/>
    <col min="3854" max="3854" width="2.6640625" style="1863" customWidth="1"/>
    <col min="3855" max="3874" width="0" style="1863" hidden="1" customWidth="1"/>
    <col min="3875" max="3875" width="13.44140625" style="1863" customWidth="1"/>
    <col min="3876" max="4096" width="11.44140625" style="1863"/>
    <col min="4097" max="4097" width="17.44140625" style="1863" customWidth="1"/>
    <col min="4098" max="4098" width="9.33203125" style="1863" customWidth="1"/>
    <col min="4099" max="4099" width="53.44140625" style="1863" customWidth="1"/>
    <col min="4100" max="4100" width="21.88671875" style="1863" customWidth="1"/>
    <col min="4101" max="4101" width="18.5546875" style="1863" customWidth="1"/>
    <col min="4102" max="4102" width="21.33203125" style="1863" customWidth="1"/>
    <col min="4103" max="4105" width="0" style="1863" hidden="1" customWidth="1"/>
    <col min="4106" max="4106" width="20" style="1863" customWidth="1"/>
    <col min="4107" max="4108" width="0" style="1863" hidden="1" customWidth="1"/>
    <col min="4109" max="4109" width="23.5546875" style="1863" customWidth="1"/>
    <col min="4110" max="4110" width="2.6640625" style="1863" customWidth="1"/>
    <col min="4111" max="4130" width="0" style="1863" hidden="1" customWidth="1"/>
    <col min="4131" max="4131" width="13.44140625" style="1863" customWidth="1"/>
    <col min="4132" max="4352" width="11.44140625" style="1863"/>
    <col min="4353" max="4353" width="17.44140625" style="1863" customWidth="1"/>
    <col min="4354" max="4354" width="9.33203125" style="1863" customWidth="1"/>
    <col min="4355" max="4355" width="53.44140625" style="1863" customWidth="1"/>
    <col min="4356" max="4356" width="21.88671875" style="1863" customWidth="1"/>
    <col min="4357" max="4357" width="18.5546875" style="1863" customWidth="1"/>
    <col min="4358" max="4358" width="21.33203125" style="1863" customWidth="1"/>
    <col min="4359" max="4361" width="0" style="1863" hidden="1" customWidth="1"/>
    <col min="4362" max="4362" width="20" style="1863" customWidth="1"/>
    <col min="4363" max="4364" width="0" style="1863" hidden="1" customWidth="1"/>
    <col min="4365" max="4365" width="23.5546875" style="1863" customWidth="1"/>
    <col min="4366" max="4366" width="2.6640625" style="1863" customWidth="1"/>
    <col min="4367" max="4386" width="0" style="1863" hidden="1" customWidth="1"/>
    <col min="4387" max="4387" width="13.44140625" style="1863" customWidth="1"/>
    <col min="4388" max="4608" width="11.44140625" style="1863"/>
    <col min="4609" max="4609" width="17.44140625" style="1863" customWidth="1"/>
    <col min="4610" max="4610" width="9.33203125" style="1863" customWidth="1"/>
    <col min="4611" max="4611" width="53.44140625" style="1863" customWidth="1"/>
    <col min="4612" max="4612" width="21.88671875" style="1863" customWidth="1"/>
    <col min="4613" max="4613" width="18.5546875" style="1863" customWidth="1"/>
    <col min="4614" max="4614" width="21.33203125" style="1863" customWidth="1"/>
    <col min="4615" max="4617" width="0" style="1863" hidden="1" customWidth="1"/>
    <col min="4618" max="4618" width="20" style="1863" customWidth="1"/>
    <col min="4619" max="4620" width="0" style="1863" hidden="1" customWidth="1"/>
    <col min="4621" max="4621" width="23.5546875" style="1863" customWidth="1"/>
    <col min="4622" max="4622" width="2.6640625" style="1863" customWidth="1"/>
    <col min="4623" max="4642" width="0" style="1863" hidden="1" customWidth="1"/>
    <col min="4643" max="4643" width="13.44140625" style="1863" customWidth="1"/>
    <col min="4644" max="4864" width="11.44140625" style="1863"/>
    <col min="4865" max="4865" width="17.44140625" style="1863" customWidth="1"/>
    <col min="4866" max="4866" width="9.33203125" style="1863" customWidth="1"/>
    <col min="4867" max="4867" width="53.44140625" style="1863" customWidth="1"/>
    <col min="4868" max="4868" width="21.88671875" style="1863" customWidth="1"/>
    <col min="4869" max="4869" width="18.5546875" style="1863" customWidth="1"/>
    <col min="4870" max="4870" width="21.33203125" style="1863" customWidth="1"/>
    <col min="4871" max="4873" width="0" style="1863" hidden="1" customWidth="1"/>
    <col min="4874" max="4874" width="20" style="1863" customWidth="1"/>
    <col min="4875" max="4876" width="0" style="1863" hidden="1" customWidth="1"/>
    <col min="4877" max="4877" width="23.5546875" style="1863" customWidth="1"/>
    <col min="4878" max="4878" width="2.6640625" style="1863" customWidth="1"/>
    <col min="4879" max="4898" width="0" style="1863" hidden="1" customWidth="1"/>
    <col min="4899" max="4899" width="13.44140625" style="1863" customWidth="1"/>
    <col min="4900" max="5120" width="11.44140625" style="1863"/>
    <col min="5121" max="5121" width="17.44140625" style="1863" customWidth="1"/>
    <col min="5122" max="5122" width="9.33203125" style="1863" customWidth="1"/>
    <col min="5123" max="5123" width="53.44140625" style="1863" customWidth="1"/>
    <col min="5124" max="5124" width="21.88671875" style="1863" customWidth="1"/>
    <col min="5125" max="5125" width="18.5546875" style="1863" customWidth="1"/>
    <col min="5126" max="5126" width="21.33203125" style="1863" customWidth="1"/>
    <col min="5127" max="5129" width="0" style="1863" hidden="1" customWidth="1"/>
    <col min="5130" max="5130" width="20" style="1863" customWidth="1"/>
    <col min="5131" max="5132" width="0" style="1863" hidden="1" customWidth="1"/>
    <col min="5133" max="5133" width="23.5546875" style="1863" customWidth="1"/>
    <col min="5134" max="5134" width="2.6640625" style="1863" customWidth="1"/>
    <col min="5135" max="5154" width="0" style="1863" hidden="1" customWidth="1"/>
    <col min="5155" max="5155" width="13.44140625" style="1863" customWidth="1"/>
    <col min="5156" max="5376" width="11.44140625" style="1863"/>
    <col min="5377" max="5377" width="17.44140625" style="1863" customWidth="1"/>
    <col min="5378" max="5378" width="9.33203125" style="1863" customWidth="1"/>
    <col min="5379" max="5379" width="53.44140625" style="1863" customWidth="1"/>
    <col min="5380" max="5380" width="21.88671875" style="1863" customWidth="1"/>
    <col min="5381" max="5381" width="18.5546875" style="1863" customWidth="1"/>
    <col min="5382" max="5382" width="21.33203125" style="1863" customWidth="1"/>
    <col min="5383" max="5385" width="0" style="1863" hidden="1" customWidth="1"/>
    <col min="5386" max="5386" width="20" style="1863" customWidth="1"/>
    <col min="5387" max="5388" width="0" style="1863" hidden="1" customWidth="1"/>
    <col min="5389" max="5389" width="23.5546875" style="1863" customWidth="1"/>
    <col min="5390" max="5390" width="2.6640625" style="1863" customWidth="1"/>
    <col min="5391" max="5410" width="0" style="1863" hidden="1" customWidth="1"/>
    <col min="5411" max="5411" width="13.44140625" style="1863" customWidth="1"/>
    <col min="5412" max="5632" width="11.44140625" style="1863"/>
    <col min="5633" max="5633" width="17.44140625" style="1863" customWidth="1"/>
    <col min="5634" max="5634" width="9.33203125" style="1863" customWidth="1"/>
    <col min="5635" max="5635" width="53.44140625" style="1863" customWidth="1"/>
    <col min="5636" max="5636" width="21.88671875" style="1863" customWidth="1"/>
    <col min="5637" max="5637" width="18.5546875" style="1863" customWidth="1"/>
    <col min="5638" max="5638" width="21.33203125" style="1863" customWidth="1"/>
    <col min="5639" max="5641" width="0" style="1863" hidden="1" customWidth="1"/>
    <col min="5642" max="5642" width="20" style="1863" customWidth="1"/>
    <col min="5643" max="5644" width="0" style="1863" hidden="1" customWidth="1"/>
    <col min="5645" max="5645" width="23.5546875" style="1863" customWidth="1"/>
    <col min="5646" max="5646" width="2.6640625" style="1863" customWidth="1"/>
    <col min="5647" max="5666" width="0" style="1863" hidden="1" customWidth="1"/>
    <col min="5667" max="5667" width="13.44140625" style="1863" customWidth="1"/>
    <col min="5668" max="5888" width="11.44140625" style="1863"/>
    <col min="5889" max="5889" width="17.44140625" style="1863" customWidth="1"/>
    <col min="5890" max="5890" width="9.33203125" style="1863" customWidth="1"/>
    <col min="5891" max="5891" width="53.44140625" style="1863" customWidth="1"/>
    <col min="5892" max="5892" width="21.88671875" style="1863" customWidth="1"/>
    <col min="5893" max="5893" width="18.5546875" style="1863" customWidth="1"/>
    <col min="5894" max="5894" width="21.33203125" style="1863" customWidth="1"/>
    <col min="5895" max="5897" width="0" style="1863" hidden="1" customWidth="1"/>
    <col min="5898" max="5898" width="20" style="1863" customWidth="1"/>
    <col min="5899" max="5900" width="0" style="1863" hidden="1" customWidth="1"/>
    <col min="5901" max="5901" width="23.5546875" style="1863" customWidth="1"/>
    <col min="5902" max="5902" width="2.6640625" style="1863" customWidth="1"/>
    <col min="5903" max="5922" width="0" style="1863" hidden="1" customWidth="1"/>
    <col min="5923" max="5923" width="13.44140625" style="1863" customWidth="1"/>
    <col min="5924" max="6144" width="11.44140625" style="1863"/>
    <col min="6145" max="6145" width="17.44140625" style="1863" customWidth="1"/>
    <col min="6146" max="6146" width="9.33203125" style="1863" customWidth="1"/>
    <col min="6147" max="6147" width="53.44140625" style="1863" customWidth="1"/>
    <col min="6148" max="6148" width="21.88671875" style="1863" customWidth="1"/>
    <col min="6149" max="6149" width="18.5546875" style="1863" customWidth="1"/>
    <col min="6150" max="6150" width="21.33203125" style="1863" customWidth="1"/>
    <col min="6151" max="6153" width="0" style="1863" hidden="1" customWidth="1"/>
    <col min="6154" max="6154" width="20" style="1863" customWidth="1"/>
    <col min="6155" max="6156" width="0" style="1863" hidden="1" customWidth="1"/>
    <col min="6157" max="6157" width="23.5546875" style="1863" customWidth="1"/>
    <col min="6158" max="6158" width="2.6640625" style="1863" customWidth="1"/>
    <col min="6159" max="6178" width="0" style="1863" hidden="1" customWidth="1"/>
    <col min="6179" max="6179" width="13.44140625" style="1863" customWidth="1"/>
    <col min="6180" max="6400" width="11.44140625" style="1863"/>
    <col min="6401" max="6401" width="17.44140625" style="1863" customWidth="1"/>
    <col min="6402" max="6402" width="9.33203125" style="1863" customWidth="1"/>
    <col min="6403" max="6403" width="53.44140625" style="1863" customWidth="1"/>
    <col min="6404" max="6404" width="21.88671875" style="1863" customWidth="1"/>
    <col min="6405" max="6405" width="18.5546875" style="1863" customWidth="1"/>
    <col min="6406" max="6406" width="21.33203125" style="1863" customWidth="1"/>
    <col min="6407" max="6409" width="0" style="1863" hidden="1" customWidth="1"/>
    <col min="6410" max="6410" width="20" style="1863" customWidth="1"/>
    <col min="6411" max="6412" width="0" style="1863" hidden="1" customWidth="1"/>
    <col min="6413" max="6413" width="23.5546875" style="1863" customWidth="1"/>
    <col min="6414" max="6414" width="2.6640625" style="1863" customWidth="1"/>
    <col min="6415" max="6434" width="0" style="1863" hidden="1" customWidth="1"/>
    <col min="6435" max="6435" width="13.44140625" style="1863" customWidth="1"/>
    <col min="6436" max="6656" width="11.44140625" style="1863"/>
    <col min="6657" max="6657" width="17.44140625" style="1863" customWidth="1"/>
    <col min="6658" max="6658" width="9.33203125" style="1863" customWidth="1"/>
    <col min="6659" max="6659" width="53.44140625" style="1863" customWidth="1"/>
    <col min="6660" max="6660" width="21.88671875" style="1863" customWidth="1"/>
    <col min="6661" max="6661" width="18.5546875" style="1863" customWidth="1"/>
    <col min="6662" max="6662" width="21.33203125" style="1863" customWidth="1"/>
    <col min="6663" max="6665" width="0" style="1863" hidden="1" customWidth="1"/>
    <col min="6666" max="6666" width="20" style="1863" customWidth="1"/>
    <col min="6667" max="6668" width="0" style="1863" hidden="1" customWidth="1"/>
    <col min="6669" max="6669" width="23.5546875" style="1863" customWidth="1"/>
    <col min="6670" max="6670" width="2.6640625" style="1863" customWidth="1"/>
    <col min="6671" max="6690" width="0" style="1863" hidden="1" customWidth="1"/>
    <col min="6691" max="6691" width="13.44140625" style="1863" customWidth="1"/>
    <col min="6692" max="6912" width="11.44140625" style="1863"/>
    <col min="6913" max="6913" width="17.44140625" style="1863" customWidth="1"/>
    <col min="6914" max="6914" width="9.33203125" style="1863" customWidth="1"/>
    <col min="6915" max="6915" width="53.44140625" style="1863" customWidth="1"/>
    <col min="6916" max="6916" width="21.88671875" style="1863" customWidth="1"/>
    <col min="6917" max="6917" width="18.5546875" style="1863" customWidth="1"/>
    <col min="6918" max="6918" width="21.33203125" style="1863" customWidth="1"/>
    <col min="6919" max="6921" width="0" style="1863" hidden="1" customWidth="1"/>
    <col min="6922" max="6922" width="20" style="1863" customWidth="1"/>
    <col min="6923" max="6924" width="0" style="1863" hidden="1" customWidth="1"/>
    <col min="6925" max="6925" width="23.5546875" style="1863" customWidth="1"/>
    <col min="6926" max="6926" width="2.6640625" style="1863" customWidth="1"/>
    <col min="6927" max="6946" width="0" style="1863" hidden="1" customWidth="1"/>
    <col min="6947" max="6947" width="13.44140625" style="1863" customWidth="1"/>
    <col min="6948" max="7168" width="11.44140625" style="1863"/>
    <col min="7169" max="7169" width="17.44140625" style="1863" customWidth="1"/>
    <col min="7170" max="7170" width="9.33203125" style="1863" customWidth="1"/>
    <col min="7171" max="7171" width="53.44140625" style="1863" customWidth="1"/>
    <col min="7172" max="7172" width="21.88671875" style="1863" customWidth="1"/>
    <col min="7173" max="7173" width="18.5546875" style="1863" customWidth="1"/>
    <col min="7174" max="7174" width="21.33203125" style="1863" customWidth="1"/>
    <col min="7175" max="7177" width="0" style="1863" hidden="1" customWidth="1"/>
    <col min="7178" max="7178" width="20" style="1863" customWidth="1"/>
    <col min="7179" max="7180" width="0" style="1863" hidden="1" customWidth="1"/>
    <col min="7181" max="7181" width="23.5546875" style="1863" customWidth="1"/>
    <col min="7182" max="7182" width="2.6640625" style="1863" customWidth="1"/>
    <col min="7183" max="7202" width="0" style="1863" hidden="1" customWidth="1"/>
    <col min="7203" max="7203" width="13.44140625" style="1863" customWidth="1"/>
    <col min="7204" max="7424" width="11.44140625" style="1863"/>
    <col min="7425" max="7425" width="17.44140625" style="1863" customWidth="1"/>
    <col min="7426" max="7426" width="9.33203125" style="1863" customWidth="1"/>
    <col min="7427" max="7427" width="53.44140625" style="1863" customWidth="1"/>
    <col min="7428" max="7428" width="21.88671875" style="1863" customWidth="1"/>
    <col min="7429" max="7429" width="18.5546875" style="1863" customWidth="1"/>
    <col min="7430" max="7430" width="21.33203125" style="1863" customWidth="1"/>
    <col min="7431" max="7433" width="0" style="1863" hidden="1" customWidth="1"/>
    <col min="7434" max="7434" width="20" style="1863" customWidth="1"/>
    <col min="7435" max="7436" width="0" style="1863" hidden="1" customWidth="1"/>
    <col min="7437" max="7437" width="23.5546875" style="1863" customWidth="1"/>
    <col min="7438" max="7438" width="2.6640625" style="1863" customWidth="1"/>
    <col min="7439" max="7458" width="0" style="1863" hidden="1" customWidth="1"/>
    <col min="7459" max="7459" width="13.44140625" style="1863" customWidth="1"/>
    <col min="7460" max="7680" width="11.44140625" style="1863"/>
    <col min="7681" max="7681" width="17.44140625" style="1863" customWidth="1"/>
    <col min="7682" max="7682" width="9.33203125" style="1863" customWidth="1"/>
    <col min="7683" max="7683" width="53.44140625" style="1863" customWidth="1"/>
    <col min="7684" max="7684" width="21.88671875" style="1863" customWidth="1"/>
    <col min="7685" max="7685" width="18.5546875" style="1863" customWidth="1"/>
    <col min="7686" max="7686" width="21.33203125" style="1863" customWidth="1"/>
    <col min="7687" max="7689" width="0" style="1863" hidden="1" customWidth="1"/>
    <col min="7690" max="7690" width="20" style="1863" customWidth="1"/>
    <col min="7691" max="7692" width="0" style="1863" hidden="1" customWidth="1"/>
    <col min="7693" max="7693" width="23.5546875" style="1863" customWidth="1"/>
    <col min="7694" max="7694" width="2.6640625" style="1863" customWidth="1"/>
    <col min="7695" max="7714" width="0" style="1863" hidden="1" customWidth="1"/>
    <col min="7715" max="7715" width="13.44140625" style="1863" customWidth="1"/>
    <col min="7716" max="7936" width="11.44140625" style="1863"/>
    <col min="7937" max="7937" width="17.44140625" style="1863" customWidth="1"/>
    <col min="7938" max="7938" width="9.33203125" style="1863" customWidth="1"/>
    <col min="7939" max="7939" width="53.44140625" style="1863" customWidth="1"/>
    <col min="7940" max="7940" width="21.88671875" style="1863" customWidth="1"/>
    <col min="7941" max="7941" width="18.5546875" style="1863" customWidth="1"/>
    <col min="7942" max="7942" width="21.33203125" style="1863" customWidth="1"/>
    <col min="7943" max="7945" width="0" style="1863" hidden="1" customWidth="1"/>
    <col min="7946" max="7946" width="20" style="1863" customWidth="1"/>
    <col min="7947" max="7948" width="0" style="1863" hidden="1" customWidth="1"/>
    <col min="7949" max="7949" width="23.5546875" style="1863" customWidth="1"/>
    <col min="7950" max="7950" width="2.6640625" style="1863" customWidth="1"/>
    <col min="7951" max="7970" width="0" style="1863" hidden="1" customWidth="1"/>
    <col min="7971" max="7971" width="13.44140625" style="1863" customWidth="1"/>
    <col min="7972" max="8192" width="11.44140625" style="1863"/>
    <col min="8193" max="8193" width="17.44140625" style="1863" customWidth="1"/>
    <col min="8194" max="8194" width="9.33203125" style="1863" customWidth="1"/>
    <col min="8195" max="8195" width="53.44140625" style="1863" customWidth="1"/>
    <col min="8196" max="8196" width="21.88671875" style="1863" customWidth="1"/>
    <col min="8197" max="8197" width="18.5546875" style="1863" customWidth="1"/>
    <col min="8198" max="8198" width="21.33203125" style="1863" customWidth="1"/>
    <col min="8199" max="8201" width="0" style="1863" hidden="1" customWidth="1"/>
    <col min="8202" max="8202" width="20" style="1863" customWidth="1"/>
    <col min="8203" max="8204" width="0" style="1863" hidden="1" customWidth="1"/>
    <col min="8205" max="8205" width="23.5546875" style="1863" customWidth="1"/>
    <col min="8206" max="8206" width="2.6640625" style="1863" customWidth="1"/>
    <col min="8207" max="8226" width="0" style="1863" hidden="1" customWidth="1"/>
    <col min="8227" max="8227" width="13.44140625" style="1863" customWidth="1"/>
    <col min="8228" max="8448" width="11.44140625" style="1863"/>
    <col min="8449" max="8449" width="17.44140625" style="1863" customWidth="1"/>
    <col min="8450" max="8450" width="9.33203125" style="1863" customWidth="1"/>
    <col min="8451" max="8451" width="53.44140625" style="1863" customWidth="1"/>
    <col min="8452" max="8452" width="21.88671875" style="1863" customWidth="1"/>
    <col min="8453" max="8453" width="18.5546875" style="1863" customWidth="1"/>
    <col min="8454" max="8454" width="21.33203125" style="1863" customWidth="1"/>
    <col min="8455" max="8457" width="0" style="1863" hidden="1" customWidth="1"/>
    <col min="8458" max="8458" width="20" style="1863" customWidth="1"/>
    <col min="8459" max="8460" width="0" style="1863" hidden="1" customWidth="1"/>
    <col min="8461" max="8461" width="23.5546875" style="1863" customWidth="1"/>
    <col min="8462" max="8462" width="2.6640625" style="1863" customWidth="1"/>
    <col min="8463" max="8482" width="0" style="1863" hidden="1" customWidth="1"/>
    <col min="8483" max="8483" width="13.44140625" style="1863" customWidth="1"/>
    <col min="8484" max="8704" width="11.44140625" style="1863"/>
    <col min="8705" max="8705" width="17.44140625" style="1863" customWidth="1"/>
    <col min="8706" max="8706" width="9.33203125" style="1863" customWidth="1"/>
    <col min="8707" max="8707" width="53.44140625" style="1863" customWidth="1"/>
    <col min="8708" max="8708" width="21.88671875" style="1863" customWidth="1"/>
    <col min="8709" max="8709" width="18.5546875" style="1863" customWidth="1"/>
    <col min="8710" max="8710" width="21.33203125" style="1863" customWidth="1"/>
    <col min="8711" max="8713" width="0" style="1863" hidden="1" customWidth="1"/>
    <col min="8714" max="8714" width="20" style="1863" customWidth="1"/>
    <col min="8715" max="8716" width="0" style="1863" hidden="1" customWidth="1"/>
    <col min="8717" max="8717" width="23.5546875" style="1863" customWidth="1"/>
    <col min="8718" max="8718" width="2.6640625" style="1863" customWidth="1"/>
    <col min="8719" max="8738" width="0" style="1863" hidden="1" customWidth="1"/>
    <col min="8739" max="8739" width="13.44140625" style="1863" customWidth="1"/>
    <col min="8740" max="8960" width="11.44140625" style="1863"/>
    <col min="8961" max="8961" width="17.44140625" style="1863" customWidth="1"/>
    <col min="8962" max="8962" width="9.33203125" style="1863" customWidth="1"/>
    <col min="8963" max="8963" width="53.44140625" style="1863" customWidth="1"/>
    <col min="8964" max="8964" width="21.88671875" style="1863" customWidth="1"/>
    <col min="8965" max="8965" width="18.5546875" style="1863" customWidth="1"/>
    <col min="8966" max="8966" width="21.33203125" style="1863" customWidth="1"/>
    <col min="8967" max="8969" width="0" style="1863" hidden="1" customWidth="1"/>
    <col min="8970" max="8970" width="20" style="1863" customWidth="1"/>
    <col min="8971" max="8972" width="0" style="1863" hidden="1" customWidth="1"/>
    <col min="8973" max="8973" width="23.5546875" style="1863" customWidth="1"/>
    <col min="8974" max="8974" width="2.6640625" style="1863" customWidth="1"/>
    <col min="8975" max="8994" width="0" style="1863" hidden="1" customWidth="1"/>
    <col min="8995" max="8995" width="13.44140625" style="1863" customWidth="1"/>
    <col min="8996" max="9216" width="11.44140625" style="1863"/>
    <col min="9217" max="9217" width="17.44140625" style="1863" customWidth="1"/>
    <col min="9218" max="9218" width="9.33203125" style="1863" customWidth="1"/>
    <col min="9219" max="9219" width="53.44140625" style="1863" customWidth="1"/>
    <col min="9220" max="9220" width="21.88671875" style="1863" customWidth="1"/>
    <col min="9221" max="9221" width="18.5546875" style="1863" customWidth="1"/>
    <col min="9222" max="9222" width="21.33203125" style="1863" customWidth="1"/>
    <col min="9223" max="9225" width="0" style="1863" hidden="1" customWidth="1"/>
    <col min="9226" max="9226" width="20" style="1863" customWidth="1"/>
    <col min="9227" max="9228" width="0" style="1863" hidden="1" customWidth="1"/>
    <col min="9229" max="9229" width="23.5546875" style="1863" customWidth="1"/>
    <col min="9230" max="9230" width="2.6640625" style="1863" customWidth="1"/>
    <col min="9231" max="9250" width="0" style="1863" hidden="1" customWidth="1"/>
    <col min="9251" max="9251" width="13.44140625" style="1863" customWidth="1"/>
    <col min="9252" max="9472" width="11.44140625" style="1863"/>
    <col min="9473" max="9473" width="17.44140625" style="1863" customWidth="1"/>
    <col min="9474" max="9474" width="9.33203125" style="1863" customWidth="1"/>
    <col min="9475" max="9475" width="53.44140625" style="1863" customWidth="1"/>
    <col min="9476" max="9476" width="21.88671875" style="1863" customWidth="1"/>
    <col min="9477" max="9477" width="18.5546875" style="1863" customWidth="1"/>
    <col min="9478" max="9478" width="21.33203125" style="1863" customWidth="1"/>
    <col min="9479" max="9481" width="0" style="1863" hidden="1" customWidth="1"/>
    <col min="9482" max="9482" width="20" style="1863" customWidth="1"/>
    <col min="9483" max="9484" width="0" style="1863" hidden="1" customWidth="1"/>
    <col min="9485" max="9485" width="23.5546875" style="1863" customWidth="1"/>
    <col min="9486" max="9486" width="2.6640625" style="1863" customWidth="1"/>
    <col min="9487" max="9506" width="0" style="1863" hidden="1" customWidth="1"/>
    <col min="9507" max="9507" width="13.44140625" style="1863" customWidth="1"/>
    <col min="9508" max="9728" width="11.44140625" style="1863"/>
    <col min="9729" max="9729" width="17.44140625" style="1863" customWidth="1"/>
    <col min="9730" max="9730" width="9.33203125" style="1863" customWidth="1"/>
    <col min="9731" max="9731" width="53.44140625" style="1863" customWidth="1"/>
    <col min="9732" max="9732" width="21.88671875" style="1863" customWidth="1"/>
    <col min="9733" max="9733" width="18.5546875" style="1863" customWidth="1"/>
    <col min="9734" max="9734" width="21.33203125" style="1863" customWidth="1"/>
    <col min="9735" max="9737" width="0" style="1863" hidden="1" customWidth="1"/>
    <col min="9738" max="9738" width="20" style="1863" customWidth="1"/>
    <col min="9739" max="9740" width="0" style="1863" hidden="1" customWidth="1"/>
    <col min="9741" max="9741" width="23.5546875" style="1863" customWidth="1"/>
    <col min="9742" max="9742" width="2.6640625" style="1863" customWidth="1"/>
    <col min="9743" max="9762" width="0" style="1863" hidden="1" customWidth="1"/>
    <col min="9763" max="9763" width="13.44140625" style="1863" customWidth="1"/>
    <col min="9764" max="9984" width="11.44140625" style="1863"/>
    <col min="9985" max="9985" width="17.44140625" style="1863" customWidth="1"/>
    <col min="9986" max="9986" width="9.33203125" style="1863" customWidth="1"/>
    <col min="9987" max="9987" width="53.44140625" style="1863" customWidth="1"/>
    <col min="9988" max="9988" width="21.88671875" style="1863" customWidth="1"/>
    <col min="9989" max="9989" width="18.5546875" style="1863" customWidth="1"/>
    <col min="9990" max="9990" width="21.33203125" style="1863" customWidth="1"/>
    <col min="9991" max="9993" width="0" style="1863" hidden="1" customWidth="1"/>
    <col min="9994" max="9994" width="20" style="1863" customWidth="1"/>
    <col min="9995" max="9996" width="0" style="1863" hidden="1" customWidth="1"/>
    <col min="9997" max="9997" width="23.5546875" style="1863" customWidth="1"/>
    <col min="9998" max="9998" width="2.6640625" style="1863" customWidth="1"/>
    <col min="9999" max="10018" width="0" style="1863" hidden="1" customWidth="1"/>
    <col min="10019" max="10019" width="13.44140625" style="1863" customWidth="1"/>
    <col min="10020" max="10240" width="11.44140625" style="1863"/>
    <col min="10241" max="10241" width="17.44140625" style="1863" customWidth="1"/>
    <col min="10242" max="10242" width="9.33203125" style="1863" customWidth="1"/>
    <col min="10243" max="10243" width="53.44140625" style="1863" customWidth="1"/>
    <col min="10244" max="10244" width="21.88671875" style="1863" customWidth="1"/>
    <col min="10245" max="10245" width="18.5546875" style="1863" customWidth="1"/>
    <col min="10246" max="10246" width="21.33203125" style="1863" customWidth="1"/>
    <col min="10247" max="10249" width="0" style="1863" hidden="1" customWidth="1"/>
    <col min="10250" max="10250" width="20" style="1863" customWidth="1"/>
    <col min="10251" max="10252" width="0" style="1863" hidden="1" customWidth="1"/>
    <col min="10253" max="10253" width="23.5546875" style="1863" customWidth="1"/>
    <col min="10254" max="10254" width="2.6640625" style="1863" customWidth="1"/>
    <col min="10255" max="10274" width="0" style="1863" hidden="1" customWidth="1"/>
    <col min="10275" max="10275" width="13.44140625" style="1863" customWidth="1"/>
    <col min="10276" max="10496" width="11.44140625" style="1863"/>
    <col min="10497" max="10497" width="17.44140625" style="1863" customWidth="1"/>
    <col min="10498" max="10498" width="9.33203125" style="1863" customWidth="1"/>
    <col min="10499" max="10499" width="53.44140625" style="1863" customWidth="1"/>
    <col min="10500" max="10500" width="21.88671875" style="1863" customWidth="1"/>
    <col min="10501" max="10501" width="18.5546875" style="1863" customWidth="1"/>
    <col min="10502" max="10502" width="21.33203125" style="1863" customWidth="1"/>
    <col min="10503" max="10505" width="0" style="1863" hidden="1" customWidth="1"/>
    <col min="10506" max="10506" width="20" style="1863" customWidth="1"/>
    <col min="10507" max="10508" width="0" style="1863" hidden="1" customWidth="1"/>
    <col min="10509" max="10509" width="23.5546875" style="1863" customWidth="1"/>
    <col min="10510" max="10510" width="2.6640625" style="1863" customWidth="1"/>
    <col min="10511" max="10530" width="0" style="1863" hidden="1" customWidth="1"/>
    <col min="10531" max="10531" width="13.44140625" style="1863" customWidth="1"/>
    <col min="10532" max="10752" width="11.44140625" style="1863"/>
    <col min="10753" max="10753" width="17.44140625" style="1863" customWidth="1"/>
    <col min="10754" max="10754" width="9.33203125" style="1863" customWidth="1"/>
    <col min="10755" max="10755" width="53.44140625" style="1863" customWidth="1"/>
    <col min="10756" max="10756" width="21.88671875" style="1863" customWidth="1"/>
    <col min="10757" max="10757" width="18.5546875" style="1863" customWidth="1"/>
    <col min="10758" max="10758" width="21.33203125" style="1863" customWidth="1"/>
    <col min="10759" max="10761" width="0" style="1863" hidden="1" customWidth="1"/>
    <col min="10762" max="10762" width="20" style="1863" customWidth="1"/>
    <col min="10763" max="10764" width="0" style="1863" hidden="1" customWidth="1"/>
    <col min="10765" max="10765" width="23.5546875" style="1863" customWidth="1"/>
    <col min="10766" max="10766" width="2.6640625" style="1863" customWidth="1"/>
    <col min="10767" max="10786" width="0" style="1863" hidden="1" customWidth="1"/>
    <col min="10787" max="10787" width="13.44140625" style="1863" customWidth="1"/>
    <col min="10788" max="11008" width="11.44140625" style="1863"/>
    <col min="11009" max="11009" width="17.44140625" style="1863" customWidth="1"/>
    <col min="11010" max="11010" width="9.33203125" style="1863" customWidth="1"/>
    <col min="11011" max="11011" width="53.44140625" style="1863" customWidth="1"/>
    <col min="11012" max="11012" width="21.88671875" style="1863" customWidth="1"/>
    <col min="11013" max="11013" width="18.5546875" style="1863" customWidth="1"/>
    <col min="11014" max="11014" width="21.33203125" style="1863" customWidth="1"/>
    <col min="11015" max="11017" width="0" style="1863" hidden="1" customWidth="1"/>
    <col min="11018" max="11018" width="20" style="1863" customWidth="1"/>
    <col min="11019" max="11020" width="0" style="1863" hidden="1" customWidth="1"/>
    <col min="11021" max="11021" width="23.5546875" style="1863" customWidth="1"/>
    <col min="11022" max="11022" width="2.6640625" style="1863" customWidth="1"/>
    <col min="11023" max="11042" width="0" style="1863" hidden="1" customWidth="1"/>
    <col min="11043" max="11043" width="13.44140625" style="1863" customWidth="1"/>
    <col min="11044" max="11264" width="11.44140625" style="1863"/>
    <col min="11265" max="11265" width="17.44140625" style="1863" customWidth="1"/>
    <col min="11266" max="11266" width="9.33203125" style="1863" customWidth="1"/>
    <col min="11267" max="11267" width="53.44140625" style="1863" customWidth="1"/>
    <col min="11268" max="11268" width="21.88671875" style="1863" customWidth="1"/>
    <col min="11269" max="11269" width="18.5546875" style="1863" customWidth="1"/>
    <col min="11270" max="11270" width="21.33203125" style="1863" customWidth="1"/>
    <col min="11271" max="11273" width="0" style="1863" hidden="1" customWidth="1"/>
    <col min="11274" max="11274" width="20" style="1863" customWidth="1"/>
    <col min="11275" max="11276" width="0" style="1863" hidden="1" customWidth="1"/>
    <col min="11277" max="11277" width="23.5546875" style="1863" customWidth="1"/>
    <col min="11278" max="11278" width="2.6640625" style="1863" customWidth="1"/>
    <col min="11279" max="11298" width="0" style="1863" hidden="1" customWidth="1"/>
    <col min="11299" max="11299" width="13.44140625" style="1863" customWidth="1"/>
    <col min="11300" max="11520" width="11.44140625" style="1863"/>
    <col min="11521" max="11521" width="17.44140625" style="1863" customWidth="1"/>
    <col min="11522" max="11522" width="9.33203125" style="1863" customWidth="1"/>
    <col min="11523" max="11523" width="53.44140625" style="1863" customWidth="1"/>
    <col min="11524" max="11524" width="21.88671875" style="1863" customWidth="1"/>
    <col min="11525" max="11525" width="18.5546875" style="1863" customWidth="1"/>
    <col min="11526" max="11526" width="21.33203125" style="1863" customWidth="1"/>
    <col min="11527" max="11529" width="0" style="1863" hidden="1" customWidth="1"/>
    <col min="11530" max="11530" width="20" style="1863" customWidth="1"/>
    <col min="11531" max="11532" width="0" style="1863" hidden="1" customWidth="1"/>
    <col min="11533" max="11533" width="23.5546875" style="1863" customWidth="1"/>
    <col min="11534" max="11534" width="2.6640625" style="1863" customWidth="1"/>
    <col min="11535" max="11554" width="0" style="1863" hidden="1" customWidth="1"/>
    <col min="11555" max="11555" width="13.44140625" style="1863" customWidth="1"/>
    <col min="11556" max="11776" width="11.44140625" style="1863"/>
    <col min="11777" max="11777" width="17.44140625" style="1863" customWidth="1"/>
    <col min="11778" max="11778" width="9.33203125" style="1863" customWidth="1"/>
    <col min="11779" max="11779" width="53.44140625" style="1863" customWidth="1"/>
    <col min="11780" max="11780" width="21.88671875" style="1863" customWidth="1"/>
    <col min="11781" max="11781" width="18.5546875" style="1863" customWidth="1"/>
    <col min="11782" max="11782" width="21.33203125" style="1863" customWidth="1"/>
    <col min="11783" max="11785" width="0" style="1863" hidden="1" customWidth="1"/>
    <col min="11786" max="11786" width="20" style="1863" customWidth="1"/>
    <col min="11787" max="11788" width="0" style="1863" hidden="1" customWidth="1"/>
    <col min="11789" max="11789" width="23.5546875" style="1863" customWidth="1"/>
    <col min="11790" max="11790" width="2.6640625" style="1863" customWidth="1"/>
    <col min="11791" max="11810" width="0" style="1863" hidden="1" customWidth="1"/>
    <col min="11811" max="11811" width="13.44140625" style="1863" customWidth="1"/>
    <col min="11812" max="12032" width="11.44140625" style="1863"/>
    <col min="12033" max="12033" width="17.44140625" style="1863" customWidth="1"/>
    <col min="12034" max="12034" width="9.33203125" style="1863" customWidth="1"/>
    <col min="12035" max="12035" width="53.44140625" style="1863" customWidth="1"/>
    <col min="12036" max="12036" width="21.88671875" style="1863" customWidth="1"/>
    <col min="12037" max="12037" width="18.5546875" style="1863" customWidth="1"/>
    <col min="12038" max="12038" width="21.33203125" style="1863" customWidth="1"/>
    <col min="12039" max="12041" width="0" style="1863" hidden="1" customWidth="1"/>
    <col min="12042" max="12042" width="20" style="1863" customWidth="1"/>
    <col min="12043" max="12044" width="0" style="1863" hidden="1" customWidth="1"/>
    <col min="12045" max="12045" width="23.5546875" style="1863" customWidth="1"/>
    <col min="12046" max="12046" width="2.6640625" style="1863" customWidth="1"/>
    <col min="12047" max="12066" width="0" style="1863" hidden="1" customWidth="1"/>
    <col min="12067" max="12067" width="13.44140625" style="1863" customWidth="1"/>
    <col min="12068" max="12288" width="11.44140625" style="1863"/>
    <col min="12289" max="12289" width="17.44140625" style="1863" customWidth="1"/>
    <col min="12290" max="12290" width="9.33203125" style="1863" customWidth="1"/>
    <col min="12291" max="12291" width="53.44140625" style="1863" customWidth="1"/>
    <col min="12292" max="12292" width="21.88671875" style="1863" customWidth="1"/>
    <col min="12293" max="12293" width="18.5546875" style="1863" customWidth="1"/>
    <col min="12294" max="12294" width="21.33203125" style="1863" customWidth="1"/>
    <col min="12295" max="12297" width="0" style="1863" hidden="1" customWidth="1"/>
    <col min="12298" max="12298" width="20" style="1863" customWidth="1"/>
    <col min="12299" max="12300" width="0" style="1863" hidden="1" customWidth="1"/>
    <col min="12301" max="12301" width="23.5546875" style="1863" customWidth="1"/>
    <col min="12302" max="12302" width="2.6640625" style="1863" customWidth="1"/>
    <col min="12303" max="12322" width="0" style="1863" hidden="1" customWidth="1"/>
    <col min="12323" max="12323" width="13.44140625" style="1863" customWidth="1"/>
    <col min="12324" max="12544" width="11.44140625" style="1863"/>
    <col min="12545" max="12545" width="17.44140625" style="1863" customWidth="1"/>
    <col min="12546" max="12546" width="9.33203125" style="1863" customWidth="1"/>
    <col min="12547" max="12547" width="53.44140625" style="1863" customWidth="1"/>
    <col min="12548" max="12548" width="21.88671875" style="1863" customWidth="1"/>
    <col min="12549" max="12549" width="18.5546875" style="1863" customWidth="1"/>
    <col min="12550" max="12550" width="21.33203125" style="1863" customWidth="1"/>
    <col min="12551" max="12553" width="0" style="1863" hidden="1" customWidth="1"/>
    <col min="12554" max="12554" width="20" style="1863" customWidth="1"/>
    <col min="12555" max="12556" width="0" style="1863" hidden="1" customWidth="1"/>
    <col min="12557" max="12557" width="23.5546875" style="1863" customWidth="1"/>
    <col min="12558" max="12558" width="2.6640625" style="1863" customWidth="1"/>
    <col min="12559" max="12578" width="0" style="1863" hidden="1" customWidth="1"/>
    <col min="12579" max="12579" width="13.44140625" style="1863" customWidth="1"/>
    <col min="12580" max="12800" width="11.44140625" style="1863"/>
    <col min="12801" max="12801" width="17.44140625" style="1863" customWidth="1"/>
    <col min="12802" max="12802" width="9.33203125" style="1863" customWidth="1"/>
    <col min="12803" max="12803" width="53.44140625" style="1863" customWidth="1"/>
    <col min="12804" max="12804" width="21.88671875" style="1863" customWidth="1"/>
    <col min="12805" max="12805" width="18.5546875" style="1863" customWidth="1"/>
    <col min="12806" max="12806" width="21.33203125" style="1863" customWidth="1"/>
    <col min="12807" max="12809" width="0" style="1863" hidden="1" customWidth="1"/>
    <col min="12810" max="12810" width="20" style="1863" customWidth="1"/>
    <col min="12811" max="12812" width="0" style="1863" hidden="1" customWidth="1"/>
    <col min="12813" max="12813" width="23.5546875" style="1863" customWidth="1"/>
    <col min="12814" max="12814" width="2.6640625" style="1863" customWidth="1"/>
    <col min="12815" max="12834" width="0" style="1863" hidden="1" customWidth="1"/>
    <col min="12835" max="12835" width="13.44140625" style="1863" customWidth="1"/>
    <col min="12836" max="13056" width="11.44140625" style="1863"/>
    <col min="13057" max="13057" width="17.44140625" style="1863" customWidth="1"/>
    <col min="13058" max="13058" width="9.33203125" style="1863" customWidth="1"/>
    <col min="13059" max="13059" width="53.44140625" style="1863" customWidth="1"/>
    <col min="13060" max="13060" width="21.88671875" style="1863" customWidth="1"/>
    <col min="13061" max="13061" width="18.5546875" style="1863" customWidth="1"/>
    <col min="13062" max="13062" width="21.33203125" style="1863" customWidth="1"/>
    <col min="13063" max="13065" width="0" style="1863" hidden="1" customWidth="1"/>
    <col min="13066" max="13066" width="20" style="1863" customWidth="1"/>
    <col min="13067" max="13068" width="0" style="1863" hidden="1" customWidth="1"/>
    <col min="13069" max="13069" width="23.5546875" style="1863" customWidth="1"/>
    <col min="13070" max="13070" width="2.6640625" style="1863" customWidth="1"/>
    <col min="13071" max="13090" width="0" style="1863" hidden="1" customWidth="1"/>
    <col min="13091" max="13091" width="13.44140625" style="1863" customWidth="1"/>
    <col min="13092" max="13312" width="11.44140625" style="1863"/>
    <col min="13313" max="13313" width="17.44140625" style="1863" customWidth="1"/>
    <col min="13314" max="13314" width="9.33203125" style="1863" customWidth="1"/>
    <col min="13315" max="13315" width="53.44140625" style="1863" customWidth="1"/>
    <col min="13316" max="13316" width="21.88671875" style="1863" customWidth="1"/>
    <col min="13317" max="13317" width="18.5546875" style="1863" customWidth="1"/>
    <col min="13318" max="13318" width="21.33203125" style="1863" customWidth="1"/>
    <col min="13319" max="13321" width="0" style="1863" hidden="1" customWidth="1"/>
    <col min="13322" max="13322" width="20" style="1863" customWidth="1"/>
    <col min="13323" max="13324" width="0" style="1863" hidden="1" customWidth="1"/>
    <col min="13325" max="13325" width="23.5546875" style="1863" customWidth="1"/>
    <col min="13326" max="13326" width="2.6640625" style="1863" customWidth="1"/>
    <col min="13327" max="13346" width="0" style="1863" hidden="1" customWidth="1"/>
    <col min="13347" max="13347" width="13.44140625" style="1863" customWidth="1"/>
    <col min="13348" max="13568" width="11.44140625" style="1863"/>
    <col min="13569" max="13569" width="17.44140625" style="1863" customWidth="1"/>
    <col min="13570" max="13570" width="9.33203125" style="1863" customWidth="1"/>
    <col min="13571" max="13571" width="53.44140625" style="1863" customWidth="1"/>
    <col min="13572" max="13572" width="21.88671875" style="1863" customWidth="1"/>
    <col min="13573" max="13573" width="18.5546875" style="1863" customWidth="1"/>
    <col min="13574" max="13574" width="21.33203125" style="1863" customWidth="1"/>
    <col min="13575" max="13577" width="0" style="1863" hidden="1" customWidth="1"/>
    <col min="13578" max="13578" width="20" style="1863" customWidth="1"/>
    <col min="13579" max="13580" width="0" style="1863" hidden="1" customWidth="1"/>
    <col min="13581" max="13581" width="23.5546875" style="1863" customWidth="1"/>
    <col min="13582" max="13582" width="2.6640625" style="1863" customWidth="1"/>
    <col min="13583" max="13602" width="0" style="1863" hidden="1" customWidth="1"/>
    <col min="13603" max="13603" width="13.44140625" style="1863" customWidth="1"/>
    <col min="13604" max="13824" width="11.44140625" style="1863"/>
    <col min="13825" max="13825" width="17.44140625" style="1863" customWidth="1"/>
    <col min="13826" max="13826" width="9.33203125" style="1863" customWidth="1"/>
    <col min="13827" max="13827" width="53.44140625" style="1863" customWidth="1"/>
    <col min="13828" max="13828" width="21.88671875" style="1863" customWidth="1"/>
    <col min="13829" max="13829" width="18.5546875" style="1863" customWidth="1"/>
    <col min="13830" max="13830" width="21.33203125" style="1863" customWidth="1"/>
    <col min="13831" max="13833" width="0" style="1863" hidden="1" customWidth="1"/>
    <col min="13834" max="13834" width="20" style="1863" customWidth="1"/>
    <col min="13835" max="13836" width="0" style="1863" hidden="1" customWidth="1"/>
    <col min="13837" max="13837" width="23.5546875" style="1863" customWidth="1"/>
    <col min="13838" max="13838" width="2.6640625" style="1863" customWidth="1"/>
    <col min="13839" max="13858" width="0" style="1863" hidden="1" customWidth="1"/>
    <col min="13859" max="13859" width="13.44140625" style="1863" customWidth="1"/>
    <col min="13860" max="14080" width="11.44140625" style="1863"/>
    <col min="14081" max="14081" width="17.44140625" style="1863" customWidth="1"/>
    <col min="14082" max="14082" width="9.33203125" style="1863" customWidth="1"/>
    <col min="14083" max="14083" width="53.44140625" style="1863" customWidth="1"/>
    <col min="14084" max="14084" width="21.88671875" style="1863" customWidth="1"/>
    <col min="14085" max="14085" width="18.5546875" style="1863" customWidth="1"/>
    <col min="14086" max="14086" width="21.33203125" style="1863" customWidth="1"/>
    <col min="14087" max="14089" width="0" style="1863" hidden="1" customWidth="1"/>
    <col min="14090" max="14090" width="20" style="1863" customWidth="1"/>
    <col min="14091" max="14092" width="0" style="1863" hidden="1" customWidth="1"/>
    <col min="14093" max="14093" width="23.5546875" style="1863" customWidth="1"/>
    <col min="14094" max="14094" width="2.6640625" style="1863" customWidth="1"/>
    <col min="14095" max="14114" width="0" style="1863" hidden="1" customWidth="1"/>
    <col min="14115" max="14115" width="13.44140625" style="1863" customWidth="1"/>
    <col min="14116" max="14336" width="11.44140625" style="1863"/>
    <col min="14337" max="14337" width="17.44140625" style="1863" customWidth="1"/>
    <col min="14338" max="14338" width="9.33203125" style="1863" customWidth="1"/>
    <col min="14339" max="14339" width="53.44140625" style="1863" customWidth="1"/>
    <col min="14340" max="14340" width="21.88671875" style="1863" customWidth="1"/>
    <col min="14341" max="14341" width="18.5546875" style="1863" customWidth="1"/>
    <col min="14342" max="14342" width="21.33203125" style="1863" customWidth="1"/>
    <col min="14343" max="14345" width="0" style="1863" hidden="1" customWidth="1"/>
    <col min="14346" max="14346" width="20" style="1863" customWidth="1"/>
    <col min="14347" max="14348" width="0" style="1863" hidden="1" customWidth="1"/>
    <col min="14349" max="14349" width="23.5546875" style="1863" customWidth="1"/>
    <col min="14350" max="14350" width="2.6640625" style="1863" customWidth="1"/>
    <col min="14351" max="14370" width="0" style="1863" hidden="1" customWidth="1"/>
    <col min="14371" max="14371" width="13.44140625" style="1863" customWidth="1"/>
    <col min="14372" max="14592" width="11.44140625" style="1863"/>
    <col min="14593" max="14593" width="17.44140625" style="1863" customWidth="1"/>
    <col min="14594" max="14594" width="9.33203125" style="1863" customWidth="1"/>
    <col min="14595" max="14595" width="53.44140625" style="1863" customWidth="1"/>
    <col min="14596" max="14596" width="21.88671875" style="1863" customWidth="1"/>
    <col min="14597" max="14597" width="18.5546875" style="1863" customWidth="1"/>
    <col min="14598" max="14598" width="21.33203125" style="1863" customWidth="1"/>
    <col min="14599" max="14601" width="0" style="1863" hidden="1" customWidth="1"/>
    <col min="14602" max="14602" width="20" style="1863" customWidth="1"/>
    <col min="14603" max="14604" width="0" style="1863" hidden="1" customWidth="1"/>
    <col min="14605" max="14605" width="23.5546875" style="1863" customWidth="1"/>
    <col min="14606" max="14606" width="2.6640625" style="1863" customWidth="1"/>
    <col min="14607" max="14626" width="0" style="1863" hidden="1" customWidth="1"/>
    <col min="14627" max="14627" width="13.44140625" style="1863" customWidth="1"/>
    <col min="14628" max="14848" width="11.44140625" style="1863"/>
    <col min="14849" max="14849" width="17.44140625" style="1863" customWidth="1"/>
    <col min="14850" max="14850" width="9.33203125" style="1863" customWidth="1"/>
    <col min="14851" max="14851" width="53.44140625" style="1863" customWidth="1"/>
    <col min="14852" max="14852" width="21.88671875" style="1863" customWidth="1"/>
    <col min="14853" max="14853" width="18.5546875" style="1863" customWidth="1"/>
    <col min="14854" max="14854" width="21.33203125" style="1863" customWidth="1"/>
    <col min="14855" max="14857" width="0" style="1863" hidden="1" customWidth="1"/>
    <col min="14858" max="14858" width="20" style="1863" customWidth="1"/>
    <col min="14859" max="14860" width="0" style="1863" hidden="1" customWidth="1"/>
    <col min="14861" max="14861" width="23.5546875" style="1863" customWidth="1"/>
    <col min="14862" max="14862" width="2.6640625" style="1863" customWidth="1"/>
    <col min="14863" max="14882" width="0" style="1863" hidden="1" customWidth="1"/>
    <col min="14883" max="14883" width="13.44140625" style="1863" customWidth="1"/>
    <col min="14884" max="15104" width="11.44140625" style="1863"/>
    <col min="15105" max="15105" width="17.44140625" style="1863" customWidth="1"/>
    <col min="15106" max="15106" width="9.33203125" style="1863" customWidth="1"/>
    <col min="15107" max="15107" width="53.44140625" style="1863" customWidth="1"/>
    <col min="15108" max="15108" width="21.88671875" style="1863" customWidth="1"/>
    <col min="15109" max="15109" width="18.5546875" style="1863" customWidth="1"/>
    <col min="15110" max="15110" width="21.33203125" style="1863" customWidth="1"/>
    <col min="15111" max="15113" width="0" style="1863" hidden="1" customWidth="1"/>
    <col min="15114" max="15114" width="20" style="1863" customWidth="1"/>
    <col min="15115" max="15116" width="0" style="1863" hidden="1" customWidth="1"/>
    <col min="15117" max="15117" width="23.5546875" style="1863" customWidth="1"/>
    <col min="15118" max="15118" width="2.6640625" style="1863" customWidth="1"/>
    <col min="15119" max="15138" width="0" style="1863" hidden="1" customWidth="1"/>
    <col min="15139" max="15139" width="13.44140625" style="1863" customWidth="1"/>
    <col min="15140" max="15360" width="11.44140625" style="1863"/>
    <col min="15361" max="15361" width="17.44140625" style="1863" customWidth="1"/>
    <col min="15362" max="15362" width="9.33203125" style="1863" customWidth="1"/>
    <col min="15363" max="15363" width="53.44140625" style="1863" customWidth="1"/>
    <col min="15364" max="15364" width="21.88671875" style="1863" customWidth="1"/>
    <col min="15365" max="15365" width="18.5546875" style="1863" customWidth="1"/>
    <col min="15366" max="15366" width="21.33203125" style="1863" customWidth="1"/>
    <col min="15367" max="15369" width="0" style="1863" hidden="1" customWidth="1"/>
    <col min="15370" max="15370" width="20" style="1863" customWidth="1"/>
    <col min="15371" max="15372" width="0" style="1863" hidden="1" customWidth="1"/>
    <col min="15373" max="15373" width="23.5546875" style="1863" customWidth="1"/>
    <col min="15374" max="15374" width="2.6640625" style="1863" customWidth="1"/>
    <col min="15375" max="15394" width="0" style="1863" hidden="1" customWidth="1"/>
    <col min="15395" max="15395" width="13.44140625" style="1863" customWidth="1"/>
    <col min="15396" max="15616" width="11.44140625" style="1863"/>
    <col min="15617" max="15617" width="17.44140625" style="1863" customWidth="1"/>
    <col min="15618" max="15618" width="9.33203125" style="1863" customWidth="1"/>
    <col min="15619" max="15619" width="53.44140625" style="1863" customWidth="1"/>
    <col min="15620" max="15620" width="21.88671875" style="1863" customWidth="1"/>
    <col min="15621" max="15621" width="18.5546875" style="1863" customWidth="1"/>
    <col min="15622" max="15622" width="21.33203125" style="1863" customWidth="1"/>
    <col min="15623" max="15625" width="0" style="1863" hidden="1" customWidth="1"/>
    <col min="15626" max="15626" width="20" style="1863" customWidth="1"/>
    <col min="15627" max="15628" width="0" style="1863" hidden="1" customWidth="1"/>
    <col min="15629" max="15629" width="23.5546875" style="1863" customWidth="1"/>
    <col min="15630" max="15630" width="2.6640625" style="1863" customWidth="1"/>
    <col min="15631" max="15650" width="0" style="1863" hidden="1" customWidth="1"/>
    <col min="15651" max="15651" width="13.44140625" style="1863" customWidth="1"/>
    <col min="15652" max="15872" width="11.44140625" style="1863"/>
    <col min="15873" max="15873" width="17.44140625" style="1863" customWidth="1"/>
    <col min="15874" max="15874" width="9.33203125" style="1863" customWidth="1"/>
    <col min="15875" max="15875" width="53.44140625" style="1863" customWidth="1"/>
    <col min="15876" max="15876" width="21.88671875" style="1863" customWidth="1"/>
    <col min="15877" max="15877" width="18.5546875" style="1863" customWidth="1"/>
    <col min="15878" max="15878" width="21.33203125" style="1863" customWidth="1"/>
    <col min="15879" max="15881" width="0" style="1863" hidden="1" customWidth="1"/>
    <col min="15882" max="15882" width="20" style="1863" customWidth="1"/>
    <col min="15883" max="15884" width="0" style="1863" hidden="1" customWidth="1"/>
    <col min="15885" max="15885" width="23.5546875" style="1863" customWidth="1"/>
    <col min="15886" max="15886" width="2.6640625" style="1863" customWidth="1"/>
    <col min="15887" max="15906" width="0" style="1863" hidden="1" customWidth="1"/>
    <col min="15907" max="15907" width="13.44140625" style="1863" customWidth="1"/>
    <col min="15908" max="16128" width="11.44140625" style="1863"/>
    <col min="16129" max="16129" width="17.44140625" style="1863" customWidth="1"/>
    <col min="16130" max="16130" width="9.33203125" style="1863" customWidth="1"/>
    <col min="16131" max="16131" width="53.44140625" style="1863" customWidth="1"/>
    <col min="16132" max="16132" width="21.88671875" style="1863" customWidth="1"/>
    <col min="16133" max="16133" width="18.5546875" style="1863" customWidth="1"/>
    <col min="16134" max="16134" width="21.33203125" style="1863" customWidth="1"/>
    <col min="16135" max="16137" width="0" style="1863" hidden="1" customWidth="1"/>
    <col min="16138" max="16138" width="20" style="1863" customWidth="1"/>
    <col min="16139" max="16140" width="0" style="1863" hidden="1" customWidth="1"/>
    <col min="16141" max="16141" width="23.5546875" style="1863" customWidth="1"/>
    <col min="16142" max="16142" width="2.6640625" style="1863" customWidth="1"/>
    <col min="16143" max="16162" width="0" style="1863" hidden="1" customWidth="1"/>
    <col min="16163" max="16163" width="13.44140625" style="1863" customWidth="1"/>
    <col min="16164" max="16384" width="11.44140625" style="1863"/>
  </cols>
  <sheetData>
    <row r="1" spans="1:15" ht="15" thickBot="1" x14ac:dyDescent="0.35"/>
    <row r="2" spans="1:15" x14ac:dyDescent="0.3">
      <c r="A2" s="1867"/>
      <c r="B2" s="1868"/>
      <c r="C2" s="1869"/>
      <c r="D2" s="1869"/>
      <c r="E2" s="1870"/>
      <c r="F2" s="1871"/>
      <c r="G2" s="1871"/>
      <c r="H2" s="1871"/>
      <c r="I2" s="1871"/>
      <c r="J2" s="1871"/>
      <c r="K2" s="1871"/>
      <c r="L2" s="1871"/>
      <c r="M2" s="1872"/>
    </row>
    <row r="3" spans="1:15" s="1873" customFormat="1" x14ac:dyDescent="0.3">
      <c r="A3" s="3855" t="s">
        <v>1</v>
      </c>
      <c r="B3" s="3856"/>
      <c r="C3" s="3856"/>
      <c r="D3" s="3856"/>
      <c r="E3" s="3856"/>
      <c r="F3" s="3856"/>
      <c r="G3" s="3856"/>
      <c r="H3" s="3856"/>
      <c r="I3" s="3856"/>
      <c r="J3" s="3856"/>
      <c r="K3" s="3856"/>
      <c r="L3" s="3856"/>
      <c r="M3" s="3857"/>
    </row>
    <row r="4" spans="1:15" s="1873" customFormat="1" x14ac:dyDescent="0.3">
      <c r="A4" s="3855" t="s">
        <v>173</v>
      </c>
      <c r="B4" s="3856"/>
      <c r="C4" s="3856"/>
      <c r="D4" s="3856"/>
      <c r="E4" s="3856"/>
      <c r="F4" s="3856"/>
      <c r="G4" s="3856"/>
      <c r="H4" s="3856"/>
      <c r="I4" s="3856"/>
      <c r="J4" s="3856"/>
      <c r="K4" s="3856"/>
      <c r="L4" s="3856"/>
      <c r="M4" s="3857"/>
    </row>
    <row r="5" spans="1:15" ht="6" customHeight="1" x14ac:dyDescent="0.3">
      <c r="A5" s="1874"/>
      <c r="M5" s="1875"/>
    </row>
    <row r="6" spans="1:15" x14ac:dyDescent="0.3">
      <c r="A6" s="1876" t="s">
        <v>0</v>
      </c>
      <c r="M6" s="1875"/>
    </row>
    <row r="7" spans="1:15" ht="3" customHeight="1" x14ac:dyDescent="0.3">
      <c r="A7" s="1874"/>
      <c r="M7" s="1877"/>
    </row>
    <row r="8" spans="1:15" x14ac:dyDescent="0.3">
      <c r="A8" s="1874" t="s">
        <v>3</v>
      </c>
      <c r="C8" s="1863" t="s">
        <v>4</v>
      </c>
      <c r="F8" s="1866" t="s">
        <v>97</v>
      </c>
      <c r="J8" s="1866" t="s">
        <v>361</v>
      </c>
      <c r="K8" s="1863"/>
      <c r="M8" s="1875" t="s">
        <v>209</v>
      </c>
    </row>
    <row r="9" spans="1:15" ht="6" customHeight="1" thickBot="1" x14ac:dyDescent="0.35">
      <c r="A9" s="1878"/>
      <c r="B9" s="1879"/>
      <c r="C9" s="1880"/>
      <c r="D9" s="1880"/>
      <c r="E9" s="1881"/>
      <c r="F9" s="1882"/>
      <c r="G9" s="1882"/>
      <c r="H9" s="1882"/>
      <c r="I9" s="1882"/>
      <c r="J9" s="1882"/>
      <c r="K9" s="1882"/>
      <c r="L9" s="1882"/>
      <c r="M9" s="1883"/>
    </row>
    <row r="10" spans="1:15" ht="15" thickBot="1" x14ac:dyDescent="0.35">
      <c r="A10" s="3858"/>
      <c r="B10" s="3859"/>
      <c r="C10" s="3859"/>
      <c r="D10" s="3859"/>
      <c r="E10" s="3859"/>
      <c r="F10" s="3859"/>
      <c r="G10" s="3859"/>
      <c r="H10" s="3859"/>
      <c r="I10" s="3859"/>
      <c r="J10" s="3859"/>
      <c r="K10" s="3859"/>
      <c r="L10" s="3859"/>
      <c r="M10" s="3860"/>
    </row>
    <row r="11" spans="1:15" s="1873" customFormat="1" ht="64.95" customHeight="1" thickBot="1" x14ac:dyDescent="0.35">
      <c r="A11" s="1884" t="s">
        <v>351</v>
      </c>
      <c r="B11" s="1885"/>
      <c r="C11" s="1885" t="s">
        <v>352</v>
      </c>
      <c r="D11" s="1886" t="s">
        <v>176</v>
      </c>
      <c r="E11" s="1887" t="s">
        <v>177</v>
      </c>
      <c r="F11" s="1886" t="s">
        <v>178</v>
      </c>
      <c r="G11" s="1886"/>
      <c r="H11" s="1886"/>
      <c r="I11" s="1886"/>
      <c r="J11" s="1886" t="s">
        <v>179</v>
      </c>
      <c r="K11" s="1886" t="s">
        <v>180</v>
      </c>
      <c r="L11" s="1886" t="s">
        <v>181</v>
      </c>
      <c r="M11" s="1888" t="s">
        <v>182</v>
      </c>
    </row>
    <row r="12" spans="1:15" s="1873" customFormat="1" ht="16.2" thickBot="1" x14ac:dyDescent="0.35">
      <c r="A12" s="1889" t="s">
        <v>12</v>
      </c>
      <c r="B12" s="1890"/>
      <c r="C12" s="1891" t="s">
        <v>13</v>
      </c>
      <c r="D12" s="1892">
        <f>+D13+D18</f>
        <v>296737873.88999999</v>
      </c>
      <c r="E12" s="1893">
        <f>+E13+E18</f>
        <v>1498649</v>
      </c>
      <c r="F12" s="1892">
        <f>+F15+F18</f>
        <v>295239224.88999999</v>
      </c>
      <c r="G12" s="1894"/>
      <c r="H12" s="1894"/>
      <c r="I12" s="1894"/>
      <c r="J12" s="1892">
        <f>+J13+J18</f>
        <v>2322702.89</v>
      </c>
      <c r="K12" s="1892" t="e">
        <f>+K13+K18+#REF!</f>
        <v>#REF!</v>
      </c>
      <c r="L12" s="1892" t="e">
        <f>+L13+L18+#REF!</f>
        <v>#REF!</v>
      </c>
      <c r="M12" s="1895">
        <f>+M13+M18</f>
        <v>2322702.89</v>
      </c>
      <c r="O12" s="1896">
        <f>+M12/F12</f>
        <v>7.8671893643718609E-3</v>
      </c>
    </row>
    <row r="13" spans="1:15" s="1873" customFormat="1" ht="15.6" x14ac:dyDescent="0.3">
      <c r="A13" s="1897">
        <v>1</v>
      </c>
      <c r="B13" s="1898"/>
      <c r="C13" s="1899" t="s">
        <v>14</v>
      </c>
      <c r="D13" s="1900">
        <f>+D14</f>
        <v>292916522</v>
      </c>
      <c r="E13" s="1901">
        <f>+E14</f>
        <v>0</v>
      </c>
      <c r="F13" s="1900">
        <f>+D13-E13</f>
        <v>292916522</v>
      </c>
      <c r="G13" s="1902"/>
      <c r="H13" s="1900"/>
      <c r="I13" s="1900"/>
      <c r="J13" s="1901">
        <f>+J14</f>
        <v>0</v>
      </c>
      <c r="K13" s="1901"/>
      <c r="L13" s="1901"/>
      <c r="M13" s="1903">
        <f>+M14</f>
        <v>0</v>
      </c>
      <c r="O13" s="1896">
        <f t="shared" ref="O13:O24" si="0">+M13/F13</f>
        <v>0</v>
      </c>
    </row>
    <row r="14" spans="1:15" s="1873" customFormat="1" ht="15.6" x14ac:dyDescent="0.3">
      <c r="A14" s="1904">
        <v>10</v>
      </c>
      <c r="B14" s="1905"/>
      <c r="C14" s="1906" t="s">
        <v>14</v>
      </c>
      <c r="D14" s="1907">
        <f>+D15</f>
        <v>292916522</v>
      </c>
      <c r="E14" s="1908">
        <f>+E15</f>
        <v>0</v>
      </c>
      <c r="F14" s="1907">
        <f>+D14-E14</f>
        <v>292916522</v>
      </c>
      <c r="G14" s="1909"/>
      <c r="H14" s="1907"/>
      <c r="I14" s="1907"/>
      <c r="J14" s="1908">
        <f>+J15</f>
        <v>0</v>
      </c>
      <c r="K14" s="1908"/>
      <c r="L14" s="1908"/>
      <c r="M14" s="1910">
        <f>+M15</f>
        <v>0</v>
      </c>
      <c r="O14" s="1896">
        <f t="shared" si="0"/>
        <v>0</v>
      </c>
    </row>
    <row r="15" spans="1:15" s="1873" customFormat="1" ht="15.6" x14ac:dyDescent="0.3">
      <c r="A15" s="1904">
        <v>102</v>
      </c>
      <c r="B15" s="1905"/>
      <c r="C15" s="1906" t="s">
        <v>31</v>
      </c>
      <c r="D15" s="1907">
        <f>+D16+D17</f>
        <v>292916522</v>
      </c>
      <c r="E15" s="1908">
        <f>+E16+E17</f>
        <v>0</v>
      </c>
      <c r="F15" s="1907">
        <f t="shared" ref="F15:F36" si="1">+D15-E15</f>
        <v>292916522</v>
      </c>
      <c r="G15" s="1909"/>
      <c r="H15" s="1907"/>
      <c r="I15" s="1907"/>
      <c r="J15" s="1908">
        <f>+J16+J17</f>
        <v>0</v>
      </c>
      <c r="K15" s="1908"/>
      <c r="L15" s="1908"/>
      <c r="M15" s="1910">
        <f>+M16+M17</f>
        <v>0</v>
      </c>
      <c r="O15" s="1896">
        <f t="shared" si="0"/>
        <v>0</v>
      </c>
    </row>
    <row r="16" spans="1:15" ht="15.6" x14ac:dyDescent="0.3">
      <c r="A16" s="1911">
        <v>10212</v>
      </c>
      <c r="B16" s="1912">
        <v>20</v>
      </c>
      <c r="C16" s="1913" t="s">
        <v>32</v>
      </c>
      <c r="D16" s="1914">
        <v>290000000</v>
      </c>
      <c r="E16" s="1914">
        <v>0</v>
      </c>
      <c r="F16" s="1915">
        <f t="shared" si="1"/>
        <v>290000000</v>
      </c>
      <c r="G16" s="1916"/>
      <c r="H16" s="1915"/>
      <c r="I16" s="1915"/>
      <c r="J16" s="1914">
        <v>0</v>
      </c>
      <c r="K16" s="1914" t="e">
        <f>+K22+#REF!+#REF!</f>
        <v>#REF!</v>
      </c>
      <c r="L16" s="1914" t="e">
        <f>+L22+#REF!+#REF!</f>
        <v>#REF!</v>
      </c>
      <c r="M16" s="1917">
        <v>0</v>
      </c>
      <c r="O16" s="1918">
        <f t="shared" si="0"/>
        <v>0</v>
      </c>
    </row>
    <row r="17" spans="1:35" ht="15.6" x14ac:dyDescent="0.3">
      <c r="A17" s="1911">
        <v>10214</v>
      </c>
      <c r="B17" s="1912">
        <v>20</v>
      </c>
      <c r="C17" s="1913" t="s">
        <v>33</v>
      </c>
      <c r="D17" s="1914">
        <v>2916522</v>
      </c>
      <c r="E17" s="1914">
        <v>0</v>
      </c>
      <c r="F17" s="1914">
        <f>+D17-E17</f>
        <v>2916522</v>
      </c>
      <c r="G17" s="1914"/>
      <c r="H17" s="1914"/>
      <c r="I17" s="1914"/>
      <c r="J17" s="1914">
        <v>0</v>
      </c>
      <c r="K17" s="1914" t="e">
        <f>+#REF!+#REF!+#REF!</f>
        <v>#REF!</v>
      </c>
      <c r="L17" s="1914" t="e">
        <f>+#REF!+#REF!+#REF!</f>
        <v>#REF!</v>
      </c>
      <c r="M17" s="1917">
        <v>0</v>
      </c>
      <c r="O17" s="1918">
        <f t="shared" si="0"/>
        <v>0</v>
      </c>
      <c r="AI17" s="1865"/>
    </row>
    <row r="18" spans="1:35" s="1873" customFormat="1" ht="15.6" x14ac:dyDescent="0.3">
      <c r="A18" s="1904">
        <v>2</v>
      </c>
      <c r="B18" s="1905"/>
      <c r="C18" s="1906" t="s">
        <v>45</v>
      </c>
      <c r="D18" s="1907">
        <f>+D19</f>
        <v>3821351.89</v>
      </c>
      <c r="E18" s="1908">
        <f>+E19</f>
        <v>1498649</v>
      </c>
      <c r="F18" s="1907">
        <f t="shared" si="1"/>
        <v>2322702.89</v>
      </c>
      <c r="G18" s="1909"/>
      <c r="H18" s="1907"/>
      <c r="I18" s="1907"/>
      <c r="J18" s="1908">
        <f>+J19</f>
        <v>2322702.89</v>
      </c>
      <c r="K18" s="1908"/>
      <c r="L18" s="1908"/>
      <c r="M18" s="1910">
        <f>+M19</f>
        <v>2322702.89</v>
      </c>
      <c r="O18" s="1896">
        <f t="shared" si="0"/>
        <v>1</v>
      </c>
    </row>
    <row r="19" spans="1:35" s="1873" customFormat="1" ht="15.6" x14ac:dyDescent="0.3">
      <c r="A19" s="1904">
        <v>20</v>
      </c>
      <c r="B19" s="1905"/>
      <c r="C19" s="1906" t="s">
        <v>45</v>
      </c>
      <c r="D19" s="1907">
        <f>+D20</f>
        <v>3821351.89</v>
      </c>
      <c r="E19" s="1908">
        <f>+E20</f>
        <v>1498649</v>
      </c>
      <c r="F19" s="1907">
        <f t="shared" si="1"/>
        <v>2322702.89</v>
      </c>
      <c r="G19" s="1909"/>
      <c r="H19" s="1907"/>
      <c r="I19" s="1907"/>
      <c r="J19" s="1908">
        <f>+J20</f>
        <v>2322702.89</v>
      </c>
      <c r="K19" s="1908"/>
      <c r="L19" s="1908"/>
      <c r="M19" s="1910">
        <f>+M20</f>
        <v>2322702.89</v>
      </c>
      <c r="O19" s="1896">
        <f t="shared" si="0"/>
        <v>1</v>
      </c>
    </row>
    <row r="20" spans="1:35" s="1873" customFormat="1" ht="15.6" x14ac:dyDescent="0.3">
      <c r="A20" s="1904">
        <v>204</v>
      </c>
      <c r="B20" s="1905"/>
      <c r="C20" s="1906" t="s">
        <v>46</v>
      </c>
      <c r="D20" s="1907">
        <f>+D21+D23</f>
        <v>3821351.89</v>
      </c>
      <c r="E20" s="1908">
        <f>+E21+E23</f>
        <v>1498649</v>
      </c>
      <c r="F20" s="1907">
        <f>+D20-E20</f>
        <v>2322702.89</v>
      </c>
      <c r="G20" s="1909"/>
      <c r="H20" s="1907"/>
      <c r="I20" s="1907"/>
      <c r="J20" s="1908">
        <f>+J21+J23</f>
        <v>2322702.89</v>
      </c>
      <c r="K20" s="1908" t="e">
        <f>+K21+#REF!+K23+#REF!+#REF!</f>
        <v>#REF!</v>
      </c>
      <c r="L20" s="1908" t="e">
        <f>+L21+#REF!+L23+#REF!+#REF!</f>
        <v>#REF!</v>
      </c>
      <c r="M20" s="1910">
        <f>+M21+M23</f>
        <v>2322702.89</v>
      </c>
      <c r="O20" s="1896">
        <f t="shared" si="0"/>
        <v>1</v>
      </c>
    </row>
    <row r="21" spans="1:35" s="1873" customFormat="1" ht="15.6" x14ac:dyDescent="0.3">
      <c r="A21" s="1904">
        <v>2046</v>
      </c>
      <c r="B21" s="1905"/>
      <c r="C21" s="1906" t="s">
        <v>55</v>
      </c>
      <c r="D21" s="1907">
        <f>+D22</f>
        <v>2322702.89</v>
      </c>
      <c r="E21" s="1908">
        <f>+E22</f>
        <v>0</v>
      </c>
      <c r="F21" s="1907">
        <f t="shared" si="1"/>
        <v>2322702.89</v>
      </c>
      <c r="G21" s="1909"/>
      <c r="H21" s="1907"/>
      <c r="I21" s="1907"/>
      <c r="J21" s="1908">
        <f>+J22</f>
        <v>2322702.89</v>
      </c>
      <c r="K21" s="1908"/>
      <c r="L21" s="1908"/>
      <c r="M21" s="1910">
        <f>+M22</f>
        <v>2322702.89</v>
      </c>
      <c r="O21" s="1896"/>
    </row>
    <row r="22" spans="1:35" ht="15.6" x14ac:dyDescent="0.3">
      <c r="A22" s="1911">
        <v>20465</v>
      </c>
      <c r="B22" s="1912">
        <v>20</v>
      </c>
      <c r="C22" s="1913" t="s">
        <v>57</v>
      </c>
      <c r="D22" s="1915">
        <v>2322702.89</v>
      </c>
      <c r="E22" s="1914">
        <v>0</v>
      </c>
      <c r="F22" s="1915">
        <f t="shared" si="1"/>
        <v>2322702.89</v>
      </c>
      <c r="G22" s="1916"/>
      <c r="H22" s="1915"/>
      <c r="I22" s="1915"/>
      <c r="J22" s="1915">
        <v>2322702.89</v>
      </c>
      <c r="K22" s="1915"/>
      <c r="L22" s="1915"/>
      <c r="M22" s="1919">
        <v>2322702.89</v>
      </c>
      <c r="O22" s="1918"/>
    </row>
    <row r="23" spans="1:35" s="1873" customFormat="1" ht="15.6" x14ac:dyDescent="0.3">
      <c r="A23" s="1904">
        <v>2048</v>
      </c>
      <c r="B23" s="1905"/>
      <c r="C23" s="1906" t="s">
        <v>60</v>
      </c>
      <c r="D23" s="1907">
        <f>+D24</f>
        <v>1498649</v>
      </c>
      <c r="E23" s="1908">
        <f>+E24</f>
        <v>1498649</v>
      </c>
      <c r="F23" s="1907">
        <f t="shared" si="1"/>
        <v>0</v>
      </c>
      <c r="G23" s="1909"/>
      <c r="H23" s="1907"/>
      <c r="I23" s="1907"/>
      <c r="J23" s="1908">
        <f>+J24</f>
        <v>0</v>
      </c>
      <c r="K23" s="1908">
        <v>0</v>
      </c>
      <c r="L23" s="1908">
        <v>0</v>
      </c>
      <c r="M23" s="1910">
        <f>+M24</f>
        <v>0</v>
      </c>
      <c r="O23" s="1896" t="e">
        <f t="shared" si="0"/>
        <v>#DIV/0!</v>
      </c>
    </row>
    <row r="24" spans="1:35" ht="16.2" thickBot="1" x14ac:dyDescent="0.35">
      <c r="A24" s="1920">
        <v>20486</v>
      </c>
      <c r="B24" s="1921">
        <v>20</v>
      </c>
      <c r="C24" s="1922" t="s">
        <v>183</v>
      </c>
      <c r="D24" s="1923">
        <v>1498649</v>
      </c>
      <c r="E24" s="1924">
        <v>1498649</v>
      </c>
      <c r="F24" s="1923">
        <f t="shared" si="1"/>
        <v>0</v>
      </c>
      <c r="G24" s="1925"/>
      <c r="H24" s="1925"/>
      <c r="I24" s="1925"/>
      <c r="J24" s="1924">
        <v>0</v>
      </c>
      <c r="K24" s="1924"/>
      <c r="L24" s="1924"/>
      <c r="M24" s="1926">
        <v>0</v>
      </c>
      <c r="O24" s="1918" t="e">
        <f t="shared" si="0"/>
        <v>#DIV/0!</v>
      </c>
    </row>
    <row r="25" spans="1:35" ht="16.2" thickBot="1" x14ac:dyDescent="0.35">
      <c r="A25" s="1927" t="s">
        <v>71</v>
      </c>
      <c r="B25" s="1890"/>
      <c r="C25" s="1928" t="s">
        <v>72</v>
      </c>
      <c r="D25" s="1929">
        <f>+D26+D32+D48+D51</f>
        <v>412900058467.84998</v>
      </c>
      <c r="E25" s="1929">
        <f>+E26+E32+E48+E51</f>
        <v>262809200</v>
      </c>
      <c r="F25" s="1929">
        <f t="shared" si="1"/>
        <v>412637249267.84998</v>
      </c>
      <c r="G25" s="1929"/>
      <c r="H25" s="1929"/>
      <c r="I25" s="1930"/>
      <c r="J25" s="1929">
        <f>+J26+J32+J48+J51</f>
        <v>10204149478.380001</v>
      </c>
      <c r="K25" s="1931" t="e">
        <f>+K26+K48+K51+#REF!</f>
        <v>#REF!</v>
      </c>
      <c r="L25" s="1931" t="e">
        <f>+L26+L48+L51+#REF!</f>
        <v>#REF!</v>
      </c>
      <c r="M25" s="1932">
        <f>+M26+M32+M48+M51</f>
        <v>8930525478.3800011</v>
      </c>
      <c r="O25" s="1918">
        <f>+M25/F25</f>
        <v>2.1642557704680321E-2</v>
      </c>
    </row>
    <row r="26" spans="1:35" s="1873" customFormat="1" ht="34.5" customHeight="1" x14ac:dyDescent="0.3">
      <c r="A26" s="1933">
        <v>2401</v>
      </c>
      <c r="B26" s="1934"/>
      <c r="C26" s="1935" t="s">
        <v>149</v>
      </c>
      <c r="D26" s="1936">
        <f>+D27</f>
        <v>396585907049.76001</v>
      </c>
      <c r="E26" s="1937">
        <f>+E27</f>
        <v>122955559</v>
      </c>
      <c r="F26" s="1938">
        <f t="shared" si="1"/>
        <v>396462951490.76001</v>
      </c>
      <c r="G26" s="1936"/>
      <c r="H26" s="1936"/>
      <c r="I26" s="1938"/>
      <c r="J26" s="1937">
        <f>+J27</f>
        <v>88778571.719999999</v>
      </c>
      <c r="K26" s="1937">
        <v>0</v>
      </c>
      <c r="L26" s="1937">
        <v>0</v>
      </c>
      <c r="M26" s="1939">
        <f>+M27</f>
        <v>88778571.719999999</v>
      </c>
      <c r="O26" s="1896">
        <f>+M26/F26</f>
        <v>2.2392652676922091E-4</v>
      </c>
    </row>
    <row r="27" spans="1:35" s="1873" customFormat="1" ht="15" customHeight="1" x14ac:dyDescent="0.3">
      <c r="A27" s="1904">
        <v>2401600</v>
      </c>
      <c r="B27" s="1905"/>
      <c r="C27" s="1940" t="s">
        <v>73</v>
      </c>
      <c r="D27" s="1909">
        <f>SUM(D28:D31)</f>
        <v>396585907049.76001</v>
      </c>
      <c r="E27" s="1908">
        <f>SUM(E28:E31)</f>
        <v>122955559</v>
      </c>
      <c r="F27" s="1907">
        <f t="shared" si="1"/>
        <v>396462951490.76001</v>
      </c>
      <c r="G27" s="1909"/>
      <c r="H27" s="1909"/>
      <c r="I27" s="1907"/>
      <c r="J27" s="1908">
        <f>SUM(J28:J31)</f>
        <v>88778571.719999999</v>
      </c>
      <c r="K27" s="1908">
        <f>SUM(K28:K30)</f>
        <v>0</v>
      </c>
      <c r="L27" s="1908">
        <f>SUM(L28:L30)</f>
        <v>0</v>
      </c>
      <c r="M27" s="1910">
        <f>SUM(M28:M31)</f>
        <v>88778571.719999999</v>
      </c>
      <c r="O27" s="1896">
        <f>+M27/F27</f>
        <v>2.2392652676922091E-4</v>
      </c>
    </row>
    <row r="28" spans="1:35" ht="45" customHeight="1" x14ac:dyDescent="0.3">
      <c r="A28" s="1911">
        <v>240106003</v>
      </c>
      <c r="B28" s="1912">
        <v>11</v>
      </c>
      <c r="C28" s="1941" t="s">
        <v>81</v>
      </c>
      <c r="D28" s="1916">
        <v>2893969159.4200001</v>
      </c>
      <c r="E28" s="1914">
        <v>0</v>
      </c>
      <c r="F28" s="1915">
        <f t="shared" si="1"/>
        <v>2893969159.4200001</v>
      </c>
      <c r="G28" s="1916"/>
      <c r="H28" s="1916"/>
      <c r="I28" s="1915"/>
      <c r="J28" s="1914">
        <v>0</v>
      </c>
      <c r="K28" s="1914">
        <v>0</v>
      </c>
      <c r="L28" s="1914">
        <v>0</v>
      </c>
      <c r="M28" s="1917">
        <v>0</v>
      </c>
      <c r="O28" s="1918">
        <f>+M28/F28</f>
        <v>0</v>
      </c>
    </row>
    <row r="29" spans="1:35" ht="45" customHeight="1" x14ac:dyDescent="0.3">
      <c r="A29" s="1911">
        <v>240106003</v>
      </c>
      <c r="B29" s="1912">
        <v>13</v>
      </c>
      <c r="C29" s="1941" t="s">
        <v>81</v>
      </c>
      <c r="D29" s="1916">
        <v>2540310928.3400002</v>
      </c>
      <c r="E29" s="1914">
        <v>0</v>
      </c>
      <c r="F29" s="1915">
        <f t="shared" si="1"/>
        <v>2540310928.3400002</v>
      </c>
      <c r="G29" s="1916"/>
      <c r="H29" s="1916"/>
      <c r="I29" s="1915"/>
      <c r="J29" s="1914">
        <v>88778571.719999999</v>
      </c>
      <c r="K29" s="1914">
        <v>0</v>
      </c>
      <c r="L29" s="1914">
        <v>0</v>
      </c>
      <c r="M29" s="1917">
        <v>88778571.719999999</v>
      </c>
      <c r="O29" s="1918"/>
    </row>
    <row r="30" spans="1:35" ht="45" customHeight="1" x14ac:dyDescent="0.3">
      <c r="A30" s="1911">
        <v>240106003</v>
      </c>
      <c r="B30" s="1912">
        <v>20</v>
      </c>
      <c r="C30" s="1941" t="s">
        <v>81</v>
      </c>
      <c r="D30" s="1916">
        <v>1481163638</v>
      </c>
      <c r="E30" s="1914">
        <v>122955559</v>
      </c>
      <c r="F30" s="1915">
        <f t="shared" si="1"/>
        <v>1358208079</v>
      </c>
      <c r="G30" s="1916"/>
      <c r="H30" s="1916"/>
      <c r="I30" s="1915"/>
      <c r="J30" s="1914">
        <v>0</v>
      </c>
      <c r="K30" s="1914">
        <v>0</v>
      </c>
      <c r="L30" s="1914">
        <v>0</v>
      </c>
      <c r="M30" s="1917">
        <v>0</v>
      </c>
      <c r="O30" s="1918"/>
    </row>
    <row r="31" spans="1:35" ht="45" customHeight="1" x14ac:dyDescent="0.3">
      <c r="A31" s="1911">
        <v>2401060012</v>
      </c>
      <c r="B31" s="1912">
        <v>11</v>
      </c>
      <c r="C31" s="1941" t="s">
        <v>76</v>
      </c>
      <c r="D31" s="1916">
        <v>389670463324</v>
      </c>
      <c r="E31" s="1914">
        <v>0</v>
      </c>
      <c r="F31" s="1915">
        <f t="shared" si="1"/>
        <v>389670463324</v>
      </c>
      <c r="G31" s="1916"/>
      <c r="H31" s="1916"/>
      <c r="I31" s="1915"/>
      <c r="J31" s="1914">
        <v>0</v>
      </c>
      <c r="K31" s="1914"/>
      <c r="L31" s="1914"/>
      <c r="M31" s="1917">
        <v>0</v>
      </c>
      <c r="O31" s="1918"/>
    </row>
    <row r="32" spans="1:35" s="1873" customFormat="1" ht="33" customHeight="1" x14ac:dyDescent="0.3">
      <c r="A32" s="1904">
        <v>2404</v>
      </c>
      <c r="B32" s="1905"/>
      <c r="C32" s="1940" t="s">
        <v>157</v>
      </c>
      <c r="D32" s="1909">
        <f>+D33</f>
        <v>1828209102</v>
      </c>
      <c r="E32" s="1908">
        <f>+E33</f>
        <v>0</v>
      </c>
      <c r="F32" s="1907">
        <f t="shared" si="1"/>
        <v>1828209102</v>
      </c>
      <c r="G32" s="1909"/>
      <c r="H32" s="1909"/>
      <c r="I32" s="1907"/>
      <c r="J32" s="1908">
        <f>+J33</f>
        <v>1642596511</v>
      </c>
      <c r="K32" s="1908">
        <v>0</v>
      </c>
      <c r="L32" s="1908">
        <v>0</v>
      </c>
      <c r="M32" s="1910">
        <f>+M33</f>
        <v>1642596511</v>
      </c>
      <c r="O32" s="1896"/>
    </row>
    <row r="33" spans="1:15" s="1873" customFormat="1" ht="33" customHeight="1" x14ac:dyDescent="0.3">
      <c r="A33" s="1904">
        <v>2404600</v>
      </c>
      <c r="B33" s="1905"/>
      <c r="C33" s="1940" t="s">
        <v>73</v>
      </c>
      <c r="D33" s="1909">
        <f>SUM(D34:D36)</f>
        <v>1828209102</v>
      </c>
      <c r="E33" s="1908">
        <f>SUM(E34:E36)</f>
        <v>0</v>
      </c>
      <c r="F33" s="1907">
        <f t="shared" si="1"/>
        <v>1828209102</v>
      </c>
      <c r="G33" s="1909"/>
      <c r="H33" s="1909"/>
      <c r="I33" s="1907"/>
      <c r="J33" s="1909">
        <f>+J34+J35+J36</f>
        <v>1642596511</v>
      </c>
      <c r="K33" s="1909">
        <f>SUM(K34:K36)</f>
        <v>0</v>
      </c>
      <c r="L33" s="1909">
        <f>SUM(L34:L36)</f>
        <v>0</v>
      </c>
      <c r="M33" s="1909">
        <f>+M34+M35+M36</f>
        <v>1642596511</v>
      </c>
      <c r="O33" s="1896"/>
    </row>
    <row r="34" spans="1:15" ht="52.5" customHeight="1" x14ac:dyDescent="0.3">
      <c r="A34" s="1911">
        <v>240406001</v>
      </c>
      <c r="B34" s="1912">
        <v>10</v>
      </c>
      <c r="C34" s="1941" t="s">
        <v>77</v>
      </c>
      <c r="D34" s="1916">
        <v>370845778</v>
      </c>
      <c r="E34" s="1914">
        <v>0</v>
      </c>
      <c r="F34" s="1915">
        <f t="shared" si="1"/>
        <v>370845778</v>
      </c>
      <c r="G34" s="1916"/>
      <c r="H34" s="1916"/>
      <c r="I34" s="1915"/>
      <c r="J34" s="1914">
        <v>185422890</v>
      </c>
      <c r="K34" s="1914"/>
      <c r="L34" s="1914"/>
      <c r="M34" s="1917">
        <v>185422890</v>
      </c>
      <c r="O34" s="1918"/>
    </row>
    <row r="35" spans="1:15" ht="57" customHeight="1" x14ac:dyDescent="0.3">
      <c r="A35" s="1911">
        <v>240406001</v>
      </c>
      <c r="B35" s="1912">
        <v>13</v>
      </c>
      <c r="C35" s="1941" t="s">
        <v>77</v>
      </c>
      <c r="D35" s="1916">
        <v>318759268</v>
      </c>
      <c r="E35" s="1914">
        <v>0</v>
      </c>
      <c r="F35" s="1915">
        <f t="shared" si="1"/>
        <v>318759268</v>
      </c>
      <c r="G35" s="1916"/>
      <c r="H35" s="1916"/>
      <c r="I35" s="1915"/>
      <c r="J35" s="1914">
        <v>318759268</v>
      </c>
      <c r="K35" s="1914"/>
      <c r="L35" s="1914"/>
      <c r="M35" s="1917">
        <v>318759268</v>
      </c>
      <c r="O35" s="1918"/>
    </row>
    <row r="36" spans="1:15" ht="57" customHeight="1" thickBot="1" x14ac:dyDescent="0.35">
      <c r="A36" s="1942">
        <v>240406001</v>
      </c>
      <c r="B36" s="1943">
        <v>20</v>
      </c>
      <c r="C36" s="1944" t="s">
        <v>77</v>
      </c>
      <c r="D36" s="1945">
        <v>1138604056</v>
      </c>
      <c r="E36" s="1946">
        <v>0</v>
      </c>
      <c r="F36" s="1947">
        <f t="shared" si="1"/>
        <v>1138604056</v>
      </c>
      <c r="G36" s="1945"/>
      <c r="H36" s="1945"/>
      <c r="I36" s="1947"/>
      <c r="J36" s="1946">
        <v>1138414353</v>
      </c>
      <c r="K36" s="1946">
        <v>0</v>
      </c>
      <c r="L36" s="1946">
        <v>0</v>
      </c>
      <c r="M36" s="1948">
        <v>1138414353</v>
      </c>
      <c r="O36" s="1918"/>
    </row>
    <row r="37" spans="1:15" ht="22.5" customHeight="1" x14ac:dyDescent="0.3">
      <c r="A37" s="1949"/>
      <c r="B37" s="1950"/>
      <c r="C37" s="1951"/>
      <c r="D37" s="1952"/>
      <c r="E37" s="1953"/>
      <c r="F37" s="1954"/>
      <c r="G37" s="1952"/>
      <c r="H37" s="1952"/>
      <c r="I37" s="1954"/>
      <c r="J37" s="1954"/>
      <c r="K37" s="1954"/>
      <c r="L37" s="1954"/>
      <c r="M37" s="1954"/>
      <c r="O37" s="1918"/>
    </row>
    <row r="38" spans="1:15" ht="12.75" customHeight="1" thickBot="1" x14ac:dyDescent="0.35">
      <c r="A38" s="1955"/>
      <c r="C38" s="1956"/>
      <c r="D38" s="1957"/>
      <c r="E38" s="1958"/>
      <c r="F38" s="1959"/>
      <c r="G38" s="1957"/>
      <c r="H38" s="1957"/>
      <c r="I38" s="1959"/>
      <c r="J38" s="1959"/>
      <c r="K38" s="1959"/>
      <c r="L38" s="1959"/>
      <c r="M38" s="1959"/>
      <c r="O38" s="1918"/>
    </row>
    <row r="39" spans="1:15" x14ac:dyDescent="0.3">
      <c r="A39" s="3861" t="s">
        <v>1</v>
      </c>
      <c r="B39" s="3862"/>
      <c r="C39" s="3862"/>
      <c r="D39" s="3862"/>
      <c r="E39" s="3862"/>
      <c r="F39" s="3862"/>
      <c r="G39" s="3862"/>
      <c r="H39" s="3862"/>
      <c r="I39" s="3862"/>
      <c r="J39" s="3862"/>
      <c r="K39" s="3862"/>
      <c r="L39" s="3862"/>
      <c r="M39" s="3863"/>
    </row>
    <row r="40" spans="1:15" x14ac:dyDescent="0.3">
      <c r="A40" s="3855" t="s">
        <v>173</v>
      </c>
      <c r="B40" s="3856"/>
      <c r="C40" s="3856"/>
      <c r="D40" s="3856"/>
      <c r="E40" s="3856"/>
      <c r="F40" s="3856"/>
      <c r="G40" s="3856"/>
      <c r="H40" s="3856"/>
      <c r="I40" s="3856"/>
      <c r="J40" s="3856"/>
      <c r="K40" s="3856"/>
      <c r="L40" s="3856"/>
      <c r="M40" s="3857"/>
    </row>
    <row r="41" spans="1:15" ht="3" customHeight="1" x14ac:dyDescent="0.3">
      <c r="A41" s="1874"/>
      <c r="M41" s="1875"/>
    </row>
    <row r="42" spans="1:15" ht="13.5" customHeight="1" x14ac:dyDescent="0.3">
      <c r="A42" s="1876" t="s">
        <v>0</v>
      </c>
      <c r="D42" s="1960"/>
      <c r="M42" s="1875"/>
    </row>
    <row r="43" spans="1:15" ht="2.25" customHeight="1" x14ac:dyDescent="0.3">
      <c r="A43" s="1874"/>
      <c r="M43" s="1877"/>
    </row>
    <row r="44" spans="1:15" ht="18.75" customHeight="1" x14ac:dyDescent="0.3">
      <c r="A44" s="1874" t="s">
        <v>3</v>
      </c>
      <c r="C44" s="1863" t="s">
        <v>4</v>
      </c>
      <c r="F44" s="1866" t="str">
        <f>F8</f>
        <v>MES:</v>
      </c>
      <c r="J44" s="1866" t="str">
        <f>J8</f>
        <v>JULIO</v>
      </c>
      <c r="K44" s="1863"/>
      <c r="M44" s="1875" t="str">
        <f>M8</f>
        <v>VIGENCIA: 2018</v>
      </c>
    </row>
    <row r="45" spans="1:15" ht="4.5" customHeight="1" thickBot="1" x14ac:dyDescent="0.35">
      <c r="A45" s="1878"/>
      <c r="B45" s="1879"/>
      <c r="C45" s="1880"/>
      <c r="D45" s="1880"/>
      <c r="E45" s="1881"/>
      <c r="F45" s="1882"/>
      <c r="G45" s="1882"/>
      <c r="H45" s="1882"/>
      <c r="I45" s="1882"/>
      <c r="J45" s="1882"/>
      <c r="K45" s="1882"/>
      <c r="L45" s="1882"/>
      <c r="M45" s="1883"/>
    </row>
    <row r="46" spans="1:15" ht="14.25" customHeight="1" thickBot="1" x14ac:dyDescent="0.35">
      <c r="A46" s="3864"/>
      <c r="B46" s="3865"/>
      <c r="C46" s="3865"/>
      <c r="D46" s="3865"/>
      <c r="E46" s="3865"/>
      <c r="F46" s="3865"/>
      <c r="G46" s="3865"/>
      <c r="H46" s="3865"/>
      <c r="I46" s="3865"/>
      <c r="J46" s="3865"/>
      <c r="K46" s="3865"/>
      <c r="L46" s="3865"/>
      <c r="M46" s="3866"/>
    </row>
    <row r="47" spans="1:15" s="1873" customFormat="1" ht="64.5" customHeight="1" thickBot="1" x14ac:dyDescent="0.35">
      <c r="A47" s="1884" t="s">
        <v>351</v>
      </c>
      <c r="B47" s="1885"/>
      <c r="C47" s="1885" t="s">
        <v>352</v>
      </c>
      <c r="D47" s="1961" t="s">
        <v>176</v>
      </c>
      <c r="E47" s="1962" t="s">
        <v>177</v>
      </c>
      <c r="F47" s="1961" t="s">
        <v>178</v>
      </c>
      <c r="G47" s="1961"/>
      <c r="H47" s="1961"/>
      <c r="I47" s="1961"/>
      <c r="J47" s="1961" t="s">
        <v>179</v>
      </c>
      <c r="K47" s="1961" t="s">
        <v>180</v>
      </c>
      <c r="L47" s="1961" t="s">
        <v>181</v>
      </c>
      <c r="M47" s="1963" t="s">
        <v>182</v>
      </c>
    </row>
    <row r="48" spans="1:15" s="1970" customFormat="1" ht="33" customHeight="1" x14ac:dyDescent="0.3">
      <c r="A48" s="1964">
        <v>2405</v>
      </c>
      <c r="B48" s="1965"/>
      <c r="C48" s="1966" t="s">
        <v>158</v>
      </c>
      <c r="D48" s="1967">
        <f>+D49</f>
        <v>183746710.66</v>
      </c>
      <c r="E48" s="1901">
        <f>+E49</f>
        <v>0</v>
      </c>
      <c r="F48" s="1900">
        <f t="shared" ref="F48:F59" si="2">+D48-E48</f>
        <v>183746710.66</v>
      </c>
      <c r="G48" s="1967"/>
      <c r="H48" s="1967"/>
      <c r="I48" s="1968"/>
      <c r="J48" s="1900">
        <f>+J49</f>
        <v>181426958.66</v>
      </c>
      <c r="K48" s="1900"/>
      <c r="L48" s="1900"/>
      <c r="M48" s="1969">
        <f>+M49</f>
        <v>181426958.66</v>
      </c>
      <c r="O48" s="1896">
        <f t="shared" ref="O48:O54" si="3">+M48/F48</f>
        <v>0.98737527332234853</v>
      </c>
    </row>
    <row r="49" spans="1:16" s="1970" customFormat="1" ht="23.25" customHeight="1" x14ac:dyDescent="0.3">
      <c r="A49" s="1971">
        <v>2405600</v>
      </c>
      <c r="B49" s="1972"/>
      <c r="C49" s="1940" t="s">
        <v>73</v>
      </c>
      <c r="D49" s="1973">
        <f>+D50</f>
        <v>183746710.66</v>
      </c>
      <c r="E49" s="1908">
        <f>+E50</f>
        <v>0</v>
      </c>
      <c r="F49" s="1907">
        <f t="shared" si="2"/>
        <v>183746710.66</v>
      </c>
      <c r="G49" s="1973"/>
      <c r="H49" s="1973"/>
      <c r="I49" s="1974"/>
      <c r="J49" s="1907">
        <f>+J50</f>
        <v>181426958.66</v>
      </c>
      <c r="K49" s="1907"/>
      <c r="L49" s="1907"/>
      <c r="M49" s="1975">
        <f>+M50</f>
        <v>181426958.66</v>
      </c>
      <c r="O49" s="1896">
        <f t="shared" si="3"/>
        <v>0.98737527332234853</v>
      </c>
    </row>
    <row r="50" spans="1:16" s="1956" customFormat="1" ht="33.6" customHeight="1" x14ac:dyDescent="0.3">
      <c r="A50" s="1976">
        <v>24056001</v>
      </c>
      <c r="B50" s="1977">
        <v>20</v>
      </c>
      <c r="C50" s="1941" t="s">
        <v>78</v>
      </c>
      <c r="D50" s="1978">
        <v>183746710.66</v>
      </c>
      <c r="E50" s="1914">
        <v>0</v>
      </c>
      <c r="F50" s="1915">
        <f t="shared" si="2"/>
        <v>183746710.66</v>
      </c>
      <c r="G50" s="1978"/>
      <c r="H50" s="1978"/>
      <c r="I50" s="1979"/>
      <c r="J50" s="1915">
        <v>181426958.66</v>
      </c>
      <c r="K50" s="1915"/>
      <c r="L50" s="1915"/>
      <c r="M50" s="1919">
        <v>181426958.66</v>
      </c>
      <c r="O50" s="1918">
        <f t="shared" si="3"/>
        <v>0.98737527332234853</v>
      </c>
    </row>
    <row r="51" spans="1:16" s="1970" customFormat="1" ht="49.2" customHeight="1" x14ac:dyDescent="0.3">
      <c r="A51" s="1971">
        <v>2499</v>
      </c>
      <c r="B51" s="1972"/>
      <c r="C51" s="1940" t="s">
        <v>159</v>
      </c>
      <c r="D51" s="1973">
        <f>+D52</f>
        <v>14302195605.43</v>
      </c>
      <c r="E51" s="1907">
        <f>+E52</f>
        <v>139853641</v>
      </c>
      <c r="F51" s="1973">
        <f t="shared" si="2"/>
        <v>14162341964.43</v>
      </c>
      <c r="G51" s="1973"/>
      <c r="H51" s="1973"/>
      <c r="I51" s="1974"/>
      <c r="J51" s="1907">
        <f>+J52</f>
        <v>8291347437</v>
      </c>
      <c r="K51" s="1907">
        <f>+K52</f>
        <v>0</v>
      </c>
      <c r="L51" s="1907">
        <f>+L52</f>
        <v>0</v>
      </c>
      <c r="M51" s="1975">
        <f>+M52</f>
        <v>7017723437</v>
      </c>
      <c r="O51" s="1896">
        <f t="shared" si="3"/>
        <v>0.49551998212058751</v>
      </c>
      <c r="P51" s="1980">
        <f>+M51-10384330698</f>
        <v>-3366607261</v>
      </c>
    </row>
    <row r="52" spans="1:16" s="1970" customFormat="1" ht="15.75" customHeight="1" x14ac:dyDescent="0.3">
      <c r="A52" s="1971">
        <v>2499600</v>
      </c>
      <c r="B52" s="1972"/>
      <c r="C52" s="1940" t="s">
        <v>73</v>
      </c>
      <c r="D52" s="1973">
        <f>SUM(D53:D58)</f>
        <v>14302195605.43</v>
      </c>
      <c r="E52" s="1907">
        <f>SUM(E53:E58)</f>
        <v>139853641</v>
      </c>
      <c r="F52" s="1973">
        <f t="shared" si="2"/>
        <v>14162341964.43</v>
      </c>
      <c r="G52" s="1973"/>
      <c r="H52" s="1973"/>
      <c r="I52" s="1974"/>
      <c r="J52" s="1973">
        <f>SUM(J53:J58)</f>
        <v>8291347437</v>
      </c>
      <c r="K52" s="1907">
        <v>0</v>
      </c>
      <c r="L52" s="1907">
        <v>0</v>
      </c>
      <c r="M52" s="1981">
        <f>SUM(M53:M58)</f>
        <v>7017723437</v>
      </c>
      <c r="O52" s="1896">
        <f t="shared" si="3"/>
        <v>0.49551998212058751</v>
      </c>
    </row>
    <row r="53" spans="1:16" s="1956" customFormat="1" ht="32.25" customHeight="1" x14ac:dyDescent="0.3">
      <c r="A53" s="1976">
        <v>249906001</v>
      </c>
      <c r="B53" s="1977">
        <v>10</v>
      </c>
      <c r="C53" s="1941" t="s">
        <v>80</v>
      </c>
      <c r="D53" s="1978">
        <v>2607722263</v>
      </c>
      <c r="E53" s="1914">
        <f>7080500+0+35985600</f>
        <v>43066100</v>
      </c>
      <c r="F53" s="1915">
        <f t="shared" si="2"/>
        <v>2564656163</v>
      </c>
      <c r="G53" s="1978"/>
      <c r="H53" s="1978"/>
      <c r="I53" s="1979"/>
      <c r="J53" s="1982">
        <v>1631241500</v>
      </c>
      <c r="K53" s="1982"/>
      <c r="L53" s="1982"/>
      <c r="M53" s="1983">
        <v>357617500</v>
      </c>
      <c r="O53" s="1918">
        <f t="shared" si="3"/>
        <v>0.13944071925091037</v>
      </c>
    </row>
    <row r="54" spans="1:16" s="1956" customFormat="1" ht="45" customHeight="1" x14ac:dyDescent="0.3">
      <c r="A54" s="1976">
        <v>249906001</v>
      </c>
      <c r="B54" s="1977">
        <v>13</v>
      </c>
      <c r="C54" s="1941" t="s">
        <v>80</v>
      </c>
      <c r="D54" s="1978">
        <v>459103190</v>
      </c>
      <c r="E54" s="1914">
        <v>0</v>
      </c>
      <c r="F54" s="1915">
        <f t="shared" si="2"/>
        <v>459103190</v>
      </c>
      <c r="G54" s="1978"/>
      <c r="H54" s="1978"/>
      <c r="I54" s="1979"/>
      <c r="J54" s="1982">
        <v>224271193</v>
      </c>
      <c r="K54" s="1982"/>
      <c r="L54" s="1982"/>
      <c r="M54" s="1983">
        <v>224271193</v>
      </c>
      <c r="O54" s="1918">
        <f t="shared" si="3"/>
        <v>0.48849844192979797</v>
      </c>
    </row>
    <row r="55" spans="1:16" s="1956" customFormat="1" ht="39" customHeight="1" x14ac:dyDescent="0.3">
      <c r="A55" s="1976">
        <v>249906001</v>
      </c>
      <c r="B55" s="1977">
        <v>20</v>
      </c>
      <c r="C55" s="1941" t="s">
        <v>80</v>
      </c>
      <c r="D55" s="1978">
        <v>8783151039</v>
      </c>
      <c r="E55" s="1914">
        <f>14955774+1017939</f>
        <v>15973713</v>
      </c>
      <c r="F55" s="1915">
        <f t="shared" si="2"/>
        <v>8767177326</v>
      </c>
      <c r="G55" s="1978"/>
      <c r="H55" s="1978"/>
      <c r="I55" s="1979"/>
      <c r="J55" s="1982">
        <v>5609789410</v>
      </c>
      <c r="K55" s="1982"/>
      <c r="L55" s="1982"/>
      <c r="M55" s="1983">
        <v>5609789410</v>
      </c>
      <c r="O55" s="1918"/>
    </row>
    <row r="56" spans="1:16" s="1956" customFormat="1" ht="52.5" customHeight="1" x14ac:dyDescent="0.3">
      <c r="A56" s="1976">
        <v>249906002</v>
      </c>
      <c r="B56" s="1977">
        <v>21</v>
      </c>
      <c r="C56" s="1941" t="s">
        <v>160</v>
      </c>
      <c r="D56" s="1978">
        <v>18914800</v>
      </c>
      <c r="E56" s="1914">
        <v>2016800</v>
      </c>
      <c r="F56" s="1915">
        <f t="shared" si="2"/>
        <v>16898000</v>
      </c>
      <c r="G56" s="1978"/>
      <c r="H56" s="1978"/>
      <c r="I56" s="1979"/>
      <c r="J56" s="1915">
        <v>16898000</v>
      </c>
      <c r="K56" s="1915"/>
      <c r="L56" s="1915"/>
      <c r="M56" s="1919">
        <v>16898000</v>
      </c>
      <c r="O56" s="1918"/>
    </row>
    <row r="57" spans="1:16" s="1956" customFormat="1" ht="63.75" customHeight="1" x14ac:dyDescent="0.3">
      <c r="A57" s="1976">
        <v>249906003</v>
      </c>
      <c r="B57" s="1977">
        <v>20</v>
      </c>
      <c r="C57" s="1941" t="s">
        <v>79</v>
      </c>
      <c r="D57" s="1978">
        <v>820725497.42999995</v>
      </c>
      <c r="E57" s="1914">
        <v>0</v>
      </c>
      <c r="F57" s="1915">
        <f t="shared" si="2"/>
        <v>820725497.42999995</v>
      </c>
      <c r="G57" s="1978"/>
      <c r="H57" s="1978"/>
      <c r="I57" s="1979"/>
      <c r="J57" s="1915">
        <v>294709247</v>
      </c>
      <c r="K57" s="1915"/>
      <c r="L57" s="1915"/>
      <c r="M57" s="1919">
        <v>294709247</v>
      </c>
      <c r="O57" s="1918"/>
    </row>
    <row r="58" spans="1:16" s="1956" customFormat="1" ht="37.950000000000003" customHeight="1" thickBot="1" x14ac:dyDescent="0.35">
      <c r="A58" s="1984">
        <v>249906004</v>
      </c>
      <c r="B58" s="1985">
        <v>20</v>
      </c>
      <c r="C58" s="1944" t="s">
        <v>161</v>
      </c>
      <c r="D58" s="1986">
        <v>1612578816</v>
      </c>
      <c r="E58" s="1946">
        <f>2453972+7445424+40752633+28144999</f>
        <v>78797028</v>
      </c>
      <c r="F58" s="1947">
        <f t="shared" si="2"/>
        <v>1533781788</v>
      </c>
      <c r="G58" s="1986"/>
      <c r="H58" s="1986"/>
      <c r="I58" s="1987"/>
      <c r="J58" s="1988">
        <v>514438087</v>
      </c>
      <c r="K58" s="1947"/>
      <c r="L58" s="1947"/>
      <c r="M58" s="1989">
        <v>514438087</v>
      </c>
      <c r="O58" s="1918">
        <f>+M58/F58</f>
        <v>0.33540500416999347</v>
      </c>
    </row>
    <row r="59" spans="1:16" ht="16.2" thickBot="1" x14ac:dyDescent="0.35">
      <c r="A59" s="3852" t="s">
        <v>184</v>
      </c>
      <c r="B59" s="3853"/>
      <c r="C59" s="3853"/>
      <c r="D59" s="1990">
        <f>+D12+D25</f>
        <v>413196796341.73999</v>
      </c>
      <c r="E59" s="1990">
        <f>+E12+E25</f>
        <v>264307849</v>
      </c>
      <c r="F59" s="1990">
        <f t="shared" si="2"/>
        <v>412932488492.73999</v>
      </c>
      <c r="G59" s="1991"/>
      <c r="H59" s="1991"/>
      <c r="I59" s="1992" t="e">
        <f>+I20+#REF!+#REF!+I26+I51+#REF!</f>
        <v>#REF!</v>
      </c>
      <c r="J59" s="1993">
        <f>+J12+J25</f>
        <v>10206472181.27</v>
      </c>
      <c r="K59" s="1990" t="e">
        <f>+K12+K25</f>
        <v>#REF!</v>
      </c>
      <c r="L59" s="1990" t="e">
        <f>+L12+L25</f>
        <v>#REF!</v>
      </c>
      <c r="M59" s="1993">
        <f>+M12+M25</f>
        <v>8932848181.2700005</v>
      </c>
      <c r="O59" s="1918">
        <f>+M59/F59</f>
        <v>2.1632708566662114E-2</v>
      </c>
    </row>
    <row r="60" spans="1:16" ht="10.5" customHeight="1" x14ac:dyDescent="0.3">
      <c r="A60" s="1867"/>
      <c r="B60" s="1868"/>
      <c r="C60" s="1869"/>
      <c r="D60" s="1871"/>
      <c r="E60" s="1994"/>
      <c r="F60" s="1871"/>
      <c r="G60" s="1872"/>
      <c r="H60" s="1871"/>
      <c r="I60" s="1871" t="s">
        <v>185</v>
      </c>
      <c r="J60" s="1871"/>
      <c r="K60" s="1871" t="s">
        <v>186</v>
      </c>
      <c r="L60" s="1871"/>
      <c r="M60" s="1872"/>
    </row>
    <row r="61" spans="1:16" x14ac:dyDescent="0.3">
      <c r="A61" s="1874"/>
      <c r="D61" s="1866"/>
      <c r="E61" s="1958"/>
      <c r="G61" s="1875"/>
      <c r="M61" s="1875"/>
    </row>
    <row r="62" spans="1:16" x14ac:dyDescent="0.3">
      <c r="A62" s="1874"/>
      <c r="D62" s="1866"/>
      <c r="E62" s="1958"/>
      <c r="G62" s="1875"/>
      <c r="M62" s="1875"/>
    </row>
    <row r="63" spans="1:16" x14ac:dyDescent="0.3">
      <c r="A63" s="1874"/>
      <c r="D63" s="1866"/>
      <c r="E63" s="1958"/>
      <c r="G63" s="1875"/>
      <c r="M63" s="1875"/>
    </row>
    <row r="64" spans="1:16" x14ac:dyDescent="0.3">
      <c r="A64" s="1995" t="s">
        <v>83</v>
      </c>
      <c r="B64" s="1996"/>
      <c r="C64" s="1997"/>
      <c r="D64" s="1997"/>
      <c r="E64" s="1998"/>
      <c r="F64" s="1998" t="s">
        <v>84</v>
      </c>
      <c r="G64" s="1998"/>
      <c r="H64" s="1999"/>
      <c r="I64" s="2000"/>
      <c r="J64" s="2001"/>
      <c r="K64" s="2002"/>
      <c r="L64" s="2001"/>
      <c r="M64" s="2003"/>
      <c r="N64" s="2000"/>
    </row>
    <row r="65" spans="1:14" x14ac:dyDescent="0.3">
      <c r="A65" s="2004" t="s">
        <v>193</v>
      </c>
      <c r="B65" s="1996"/>
      <c r="C65" s="1997"/>
      <c r="D65" s="1997"/>
      <c r="E65" s="2005"/>
      <c r="F65" s="2005" t="s">
        <v>85</v>
      </c>
      <c r="G65" s="2005"/>
      <c r="H65" s="2006"/>
      <c r="I65" s="2000"/>
      <c r="J65" s="2001"/>
      <c r="K65" s="2007"/>
      <c r="L65" s="2001"/>
      <c r="M65" s="2003"/>
      <c r="N65" s="2000"/>
    </row>
    <row r="66" spans="1:14" x14ac:dyDescent="0.3">
      <c r="A66" s="2004" t="s">
        <v>194</v>
      </c>
      <c r="B66" s="1996"/>
      <c r="C66" s="1997"/>
      <c r="D66" s="1997"/>
      <c r="E66" s="2008"/>
      <c r="F66" s="2008" t="s">
        <v>86</v>
      </c>
      <c r="G66" s="1998"/>
      <c r="H66" s="1999"/>
      <c r="I66" s="2000"/>
      <c r="J66" s="2001"/>
      <c r="K66" s="2002"/>
      <c r="L66" s="2001"/>
      <c r="M66" s="2003"/>
      <c r="N66" s="2000"/>
    </row>
    <row r="67" spans="1:14" x14ac:dyDescent="0.3">
      <c r="A67" s="2004"/>
      <c r="B67" s="1996"/>
      <c r="C67" s="1997"/>
      <c r="D67" s="1997"/>
      <c r="E67" s="2005"/>
      <c r="F67" s="2005"/>
      <c r="G67" s="2005"/>
      <c r="H67" s="2006"/>
      <c r="I67" s="2001"/>
      <c r="J67" s="2001"/>
      <c r="K67" s="2001"/>
      <c r="L67" s="2001"/>
      <c r="M67" s="2003"/>
      <c r="N67" s="2000"/>
    </row>
    <row r="68" spans="1:14" x14ac:dyDescent="0.3">
      <c r="A68" s="2004"/>
      <c r="B68" s="1996"/>
      <c r="C68" s="1997"/>
      <c r="D68" s="1997"/>
      <c r="E68" s="2005"/>
      <c r="F68" s="2005"/>
      <c r="G68" s="2005"/>
      <c r="H68" s="2005"/>
      <c r="I68" s="2001"/>
      <c r="J68" s="2001"/>
      <c r="K68" s="2001"/>
      <c r="L68" s="2001"/>
      <c r="M68" s="2003"/>
      <c r="N68" s="2000"/>
    </row>
    <row r="69" spans="1:14" x14ac:dyDescent="0.3">
      <c r="A69" s="1995"/>
      <c r="B69" s="1996"/>
      <c r="C69" s="1997"/>
      <c r="D69" s="2008"/>
      <c r="E69" s="2009"/>
      <c r="F69" s="2008"/>
      <c r="G69" s="1999"/>
      <c r="H69" s="2001"/>
      <c r="I69" s="2001"/>
      <c r="J69" s="2001"/>
      <c r="K69" s="2001"/>
      <c r="L69" s="2001"/>
      <c r="M69" s="2003"/>
      <c r="N69" s="2000"/>
    </row>
    <row r="70" spans="1:14" x14ac:dyDescent="0.3">
      <c r="A70" s="1995"/>
      <c r="B70" s="3854" t="s">
        <v>353</v>
      </c>
      <c r="C70" s="3854"/>
      <c r="D70" s="2005" t="s">
        <v>88</v>
      </c>
      <c r="E70" s="2005"/>
      <c r="F70" s="2008"/>
      <c r="G70" s="2008"/>
      <c r="H70" s="2008"/>
      <c r="I70" s="2010"/>
      <c r="J70" s="2005" t="s">
        <v>191</v>
      </c>
      <c r="K70" s="2005"/>
      <c r="L70" s="2005"/>
      <c r="M70" s="2006"/>
      <c r="N70" s="2000"/>
    </row>
    <row r="71" spans="1:14" x14ac:dyDescent="0.3">
      <c r="A71" s="2004"/>
      <c r="B71" s="3854" t="s">
        <v>354</v>
      </c>
      <c r="C71" s="3854"/>
      <c r="D71" s="2005" t="s">
        <v>90</v>
      </c>
      <c r="E71" s="2005"/>
      <c r="F71" s="2005"/>
      <c r="G71" s="2005"/>
      <c r="H71" s="2005"/>
      <c r="I71" s="2006"/>
      <c r="J71" s="2008" t="s">
        <v>188</v>
      </c>
      <c r="K71" s="2008"/>
      <c r="L71" s="2008"/>
      <c r="M71" s="2010"/>
      <c r="N71" s="2000"/>
    </row>
    <row r="72" spans="1:14" x14ac:dyDescent="0.3">
      <c r="A72" s="1995"/>
      <c r="B72" s="2011" t="s">
        <v>355</v>
      </c>
      <c r="C72" s="2012"/>
      <c r="D72" s="2005" t="s">
        <v>93</v>
      </c>
      <c r="E72" s="2005"/>
      <c r="F72" s="2008"/>
      <c r="G72" s="2008"/>
      <c r="H72" s="2008"/>
      <c r="I72" s="2010"/>
      <c r="J72" s="2005" t="s">
        <v>172</v>
      </c>
      <c r="K72" s="2005"/>
      <c r="L72" s="2005"/>
      <c r="M72" s="2006"/>
      <c r="N72" s="2000"/>
    </row>
    <row r="73" spans="1:14" x14ac:dyDescent="0.3">
      <c r="A73" s="2004"/>
      <c r="B73" s="1996"/>
      <c r="C73" s="2005"/>
      <c r="D73" s="2005"/>
      <c r="E73" s="2005"/>
      <c r="F73" s="2005"/>
      <c r="G73" s="2005"/>
      <c r="H73" s="2005"/>
      <c r="I73" s="2006"/>
      <c r="J73" s="2008"/>
      <c r="K73" s="2008"/>
      <c r="L73" s="2008"/>
      <c r="M73" s="2010"/>
      <c r="N73" s="2000"/>
    </row>
    <row r="74" spans="1:14" ht="6.75" customHeight="1" thickBot="1" x14ac:dyDescent="0.35">
      <c r="A74" s="1878"/>
      <c r="B74" s="1879"/>
      <c r="C74" s="2013"/>
      <c r="D74" s="2013"/>
      <c r="E74" s="2014"/>
      <c r="F74" s="2015"/>
      <c r="G74" s="2015"/>
      <c r="H74" s="2015"/>
      <c r="I74" s="2015"/>
      <c r="J74" s="2015"/>
      <c r="K74" s="2015"/>
      <c r="L74" s="2015"/>
      <c r="M74" s="2016"/>
      <c r="N74" s="2000"/>
    </row>
  </sheetData>
  <mergeCells count="9">
    <mergeCell ref="A59:C59"/>
    <mergeCell ref="B70:C70"/>
    <mergeCell ref="B71:C71"/>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G213"/>
  <sheetViews>
    <sheetView zoomScale="93" zoomScaleNormal="93" workbookViewId="0">
      <pane ySplit="1" topLeftCell="A2" activePane="bottomLeft" state="frozen"/>
      <selection pane="bottomLeft" activeCell="A10" sqref="A10"/>
    </sheetView>
  </sheetViews>
  <sheetFormatPr baseColWidth="10" defaultColWidth="11.44140625" defaultRowHeight="14.4" x14ac:dyDescent="0.3"/>
  <cols>
    <col min="1" max="1" width="15.44140625" style="219" customWidth="1"/>
    <col min="2" max="2" width="3.88671875" style="219" customWidth="1"/>
    <col min="3" max="3" width="49.88671875" style="220" customWidth="1"/>
    <col min="4" max="4" width="22.5546875" style="221" customWidth="1"/>
    <col min="5" max="5" width="23" style="221" customWidth="1"/>
    <col min="6" max="6" width="22.88671875" style="221" customWidth="1"/>
    <col min="7" max="7" width="23.44140625" style="221" customWidth="1"/>
    <col min="8" max="8" width="26.44140625" style="221" customWidth="1"/>
    <col min="9" max="9" width="13.88671875" style="219" customWidth="1"/>
    <col min="10" max="10" width="18.109375" style="219" customWidth="1"/>
    <col min="11" max="12" width="11.44140625" style="219"/>
    <col min="13" max="13" width="17.44140625" style="219" customWidth="1"/>
    <col min="14" max="16" width="18.109375" style="219" customWidth="1"/>
    <col min="17" max="255" width="11.44140625" style="219"/>
    <col min="256" max="256" width="15.44140625" style="219" customWidth="1"/>
    <col min="257" max="257" width="3.88671875" style="219" customWidth="1"/>
    <col min="258" max="258" width="49.88671875" style="219" customWidth="1"/>
    <col min="259" max="259" width="22.5546875" style="219" customWidth="1"/>
    <col min="260" max="260" width="23" style="219" customWidth="1"/>
    <col min="261" max="261" width="22.88671875" style="219" customWidth="1"/>
    <col min="262" max="262" width="23.44140625" style="219" customWidth="1"/>
    <col min="263" max="263" width="26.44140625" style="219" customWidth="1"/>
    <col min="264" max="264" width="13.88671875" style="219" customWidth="1"/>
    <col min="265" max="265" width="20.6640625" style="219" customWidth="1"/>
    <col min="266" max="266" width="18.109375" style="219" customWidth="1"/>
    <col min="267" max="268" width="11.44140625" style="219"/>
    <col min="269" max="269" width="17.44140625" style="219" customWidth="1"/>
    <col min="270" max="272" width="18.109375" style="219" customWidth="1"/>
    <col min="273" max="511" width="11.44140625" style="219"/>
    <col min="512" max="512" width="15.44140625" style="219" customWidth="1"/>
    <col min="513" max="513" width="3.88671875" style="219" customWidth="1"/>
    <col min="514" max="514" width="49.88671875" style="219" customWidth="1"/>
    <col min="515" max="515" width="22.5546875" style="219" customWidth="1"/>
    <col min="516" max="516" width="23" style="219" customWidth="1"/>
    <col min="517" max="517" width="22.88671875" style="219" customWidth="1"/>
    <col min="518" max="518" width="23.44140625" style="219" customWidth="1"/>
    <col min="519" max="519" width="26.44140625" style="219" customWidth="1"/>
    <col min="520" max="520" width="13.88671875" style="219" customWidth="1"/>
    <col min="521" max="521" width="20.6640625" style="219" customWidth="1"/>
    <col min="522" max="522" width="18.109375" style="219" customWidth="1"/>
    <col min="523" max="524" width="11.44140625" style="219"/>
    <col min="525" max="525" width="17.44140625" style="219" customWidth="1"/>
    <col min="526" max="528" width="18.109375" style="219" customWidth="1"/>
    <col min="529" max="767" width="11.44140625" style="219"/>
    <col min="768" max="768" width="15.44140625" style="219" customWidth="1"/>
    <col min="769" max="769" width="3.88671875" style="219" customWidth="1"/>
    <col min="770" max="770" width="49.88671875" style="219" customWidth="1"/>
    <col min="771" max="771" width="22.5546875" style="219" customWidth="1"/>
    <col min="772" max="772" width="23" style="219" customWidth="1"/>
    <col min="773" max="773" width="22.88671875" style="219" customWidth="1"/>
    <col min="774" max="774" width="23.44140625" style="219" customWidth="1"/>
    <col min="775" max="775" width="26.44140625" style="219" customWidth="1"/>
    <col min="776" max="776" width="13.88671875" style="219" customWidth="1"/>
    <col min="777" max="777" width="20.6640625" style="219" customWidth="1"/>
    <col min="778" max="778" width="18.109375" style="219" customWidth="1"/>
    <col min="779" max="780" width="11.44140625" style="219"/>
    <col min="781" max="781" width="17.44140625" style="219" customWidth="1"/>
    <col min="782" max="784" width="18.109375" style="219" customWidth="1"/>
    <col min="785" max="1023" width="11.44140625" style="219"/>
    <col min="1024" max="1024" width="15.44140625" style="219" customWidth="1"/>
    <col min="1025" max="1025" width="3.88671875" style="219" customWidth="1"/>
    <col min="1026" max="1026" width="49.88671875" style="219" customWidth="1"/>
    <col min="1027" max="1027" width="22.5546875" style="219" customWidth="1"/>
    <col min="1028" max="1028" width="23" style="219" customWidth="1"/>
    <col min="1029" max="1029" width="22.88671875" style="219" customWidth="1"/>
    <col min="1030" max="1030" width="23.44140625" style="219" customWidth="1"/>
    <col min="1031" max="1031" width="26.44140625" style="219" customWidth="1"/>
    <col min="1032" max="1032" width="13.88671875" style="219" customWidth="1"/>
    <col min="1033" max="1033" width="20.6640625" style="219" customWidth="1"/>
    <col min="1034" max="1034" width="18.109375" style="219" customWidth="1"/>
    <col min="1035" max="1036" width="11.44140625" style="219"/>
    <col min="1037" max="1037" width="17.44140625" style="219" customWidth="1"/>
    <col min="1038" max="1040" width="18.109375" style="219" customWidth="1"/>
    <col min="1041" max="1279" width="11.44140625" style="219"/>
    <col min="1280" max="1280" width="15.44140625" style="219" customWidth="1"/>
    <col min="1281" max="1281" width="3.88671875" style="219" customWidth="1"/>
    <col min="1282" max="1282" width="49.88671875" style="219" customWidth="1"/>
    <col min="1283" max="1283" width="22.5546875" style="219" customWidth="1"/>
    <col min="1284" max="1284" width="23" style="219" customWidth="1"/>
    <col min="1285" max="1285" width="22.88671875" style="219" customWidth="1"/>
    <col min="1286" max="1286" width="23.44140625" style="219" customWidth="1"/>
    <col min="1287" max="1287" width="26.44140625" style="219" customWidth="1"/>
    <col min="1288" max="1288" width="13.88671875" style="219" customWidth="1"/>
    <col min="1289" max="1289" width="20.6640625" style="219" customWidth="1"/>
    <col min="1290" max="1290" width="18.109375" style="219" customWidth="1"/>
    <col min="1291" max="1292" width="11.44140625" style="219"/>
    <col min="1293" max="1293" width="17.44140625" style="219" customWidth="1"/>
    <col min="1294" max="1296" width="18.109375" style="219" customWidth="1"/>
    <col min="1297" max="1535" width="11.44140625" style="219"/>
    <col min="1536" max="1536" width="15.44140625" style="219" customWidth="1"/>
    <col min="1537" max="1537" width="3.88671875" style="219" customWidth="1"/>
    <col min="1538" max="1538" width="49.88671875" style="219" customWidth="1"/>
    <col min="1539" max="1539" width="22.5546875" style="219" customWidth="1"/>
    <col min="1540" max="1540" width="23" style="219" customWidth="1"/>
    <col min="1541" max="1541" width="22.88671875" style="219" customWidth="1"/>
    <col min="1542" max="1542" width="23.44140625" style="219" customWidth="1"/>
    <col min="1543" max="1543" width="26.44140625" style="219" customWidth="1"/>
    <col min="1544" max="1544" width="13.88671875" style="219" customWidth="1"/>
    <col min="1545" max="1545" width="20.6640625" style="219" customWidth="1"/>
    <col min="1546" max="1546" width="18.109375" style="219" customWidth="1"/>
    <col min="1547" max="1548" width="11.44140625" style="219"/>
    <col min="1549" max="1549" width="17.44140625" style="219" customWidth="1"/>
    <col min="1550" max="1552" width="18.109375" style="219" customWidth="1"/>
    <col min="1553" max="1791" width="11.44140625" style="219"/>
    <col min="1792" max="1792" width="15.44140625" style="219" customWidth="1"/>
    <col min="1793" max="1793" width="3.88671875" style="219" customWidth="1"/>
    <col min="1794" max="1794" width="49.88671875" style="219" customWidth="1"/>
    <col min="1795" max="1795" width="22.5546875" style="219" customWidth="1"/>
    <col min="1796" max="1796" width="23" style="219" customWidth="1"/>
    <col min="1797" max="1797" width="22.88671875" style="219" customWidth="1"/>
    <col min="1798" max="1798" width="23.44140625" style="219" customWidth="1"/>
    <col min="1799" max="1799" width="26.44140625" style="219" customWidth="1"/>
    <col min="1800" max="1800" width="13.88671875" style="219" customWidth="1"/>
    <col min="1801" max="1801" width="20.6640625" style="219" customWidth="1"/>
    <col min="1802" max="1802" width="18.109375" style="219" customWidth="1"/>
    <col min="1803" max="1804" width="11.44140625" style="219"/>
    <col min="1805" max="1805" width="17.44140625" style="219" customWidth="1"/>
    <col min="1806" max="1808" width="18.109375" style="219" customWidth="1"/>
    <col min="1809" max="2047" width="11.44140625" style="219"/>
    <col min="2048" max="2048" width="15.44140625" style="219" customWidth="1"/>
    <col min="2049" max="2049" width="3.88671875" style="219" customWidth="1"/>
    <col min="2050" max="2050" width="49.88671875" style="219" customWidth="1"/>
    <col min="2051" max="2051" width="22.5546875" style="219" customWidth="1"/>
    <col min="2052" max="2052" width="23" style="219" customWidth="1"/>
    <col min="2053" max="2053" width="22.88671875" style="219" customWidth="1"/>
    <col min="2054" max="2054" width="23.44140625" style="219" customWidth="1"/>
    <col min="2055" max="2055" width="26.44140625" style="219" customWidth="1"/>
    <col min="2056" max="2056" width="13.88671875" style="219" customWidth="1"/>
    <col min="2057" max="2057" width="20.6640625" style="219" customWidth="1"/>
    <col min="2058" max="2058" width="18.109375" style="219" customWidth="1"/>
    <col min="2059" max="2060" width="11.44140625" style="219"/>
    <col min="2061" max="2061" width="17.44140625" style="219" customWidth="1"/>
    <col min="2062" max="2064" width="18.109375" style="219" customWidth="1"/>
    <col min="2065" max="2303" width="11.44140625" style="219"/>
    <col min="2304" max="2304" width="15.44140625" style="219" customWidth="1"/>
    <col min="2305" max="2305" width="3.88671875" style="219" customWidth="1"/>
    <col min="2306" max="2306" width="49.88671875" style="219" customWidth="1"/>
    <col min="2307" max="2307" width="22.5546875" style="219" customWidth="1"/>
    <col min="2308" max="2308" width="23" style="219" customWidth="1"/>
    <col min="2309" max="2309" width="22.88671875" style="219" customWidth="1"/>
    <col min="2310" max="2310" width="23.44140625" style="219" customWidth="1"/>
    <col min="2311" max="2311" width="26.44140625" style="219" customWidth="1"/>
    <col min="2312" max="2312" width="13.88671875" style="219" customWidth="1"/>
    <col min="2313" max="2313" width="20.6640625" style="219" customWidth="1"/>
    <col min="2314" max="2314" width="18.109375" style="219" customWidth="1"/>
    <col min="2315" max="2316" width="11.44140625" style="219"/>
    <col min="2317" max="2317" width="17.44140625" style="219" customWidth="1"/>
    <col min="2318" max="2320" width="18.109375" style="219" customWidth="1"/>
    <col min="2321" max="2559" width="11.44140625" style="219"/>
    <col min="2560" max="2560" width="15.44140625" style="219" customWidth="1"/>
    <col min="2561" max="2561" width="3.88671875" style="219" customWidth="1"/>
    <col min="2562" max="2562" width="49.88671875" style="219" customWidth="1"/>
    <col min="2563" max="2563" width="22.5546875" style="219" customWidth="1"/>
    <col min="2564" max="2564" width="23" style="219" customWidth="1"/>
    <col min="2565" max="2565" width="22.88671875" style="219" customWidth="1"/>
    <col min="2566" max="2566" width="23.44140625" style="219" customWidth="1"/>
    <col min="2567" max="2567" width="26.44140625" style="219" customWidth="1"/>
    <col min="2568" max="2568" width="13.88671875" style="219" customWidth="1"/>
    <col min="2569" max="2569" width="20.6640625" style="219" customWidth="1"/>
    <col min="2570" max="2570" width="18.109375" style="219" customWidth="1"/>
    <col min="2571" max="2572" width="11.44140625" style="219"/>
    <col min="2573" max="2573" width="17.44140625" style="219" customWidth="1"/>
    <col min="2574" max="2576" width="18.109375" style="219" customWidth="1"/>
    <col min="2577" max="2815" width="11.44140625" style="219"/>
    <col min="2816" max="2816" width="15.44140625" style="219" customWidth="1"/>
    <col min="2817" max="2817" width="3.88671875" style="219" customWidth="1"/>
    <col min="2818" max="2818" width="49.88671875" style="219" customWidth="1"/>
    <col min="2819" max="2819" width="22.5546875" style="219" customWidth="1"/>
    <col min="2820" max="2820" width="23" style="219" customWidth="1"/>
    <col min="2821" max="2821" width="22.88671875" style="219" customWidth="1"/>
    <col min="2822" max="2822" width="23.44140625" style="219" customWidth="1"/>
    <col min="2823" max="2823" width="26.44140625" style="219" customWidth="1"/>
    <col min="2824" max="2824" width="13.88671875" style="219" customWidth="1"/>
    <col min="2825" max="2825" width="20.6640625" style="219" customWidth="1"/>
    <col min="2826" max="2826" width="18.109375" style="219" customWidth="1"/>
    <col min="2827" max="2828" width="11.44140625" style="219"/>
    <col min="2829" max="2829" width="17.44140625" style="219" customWidth="1"/>
    <col min="2830" max="2832" width="18.109375" style="219" customWidth="1"/>
    <col min="2833" max="3071" width="11.44140625" style="219"/>
    <col min="3072" max="3072" width="15.44140625" style="219" customWidth="1"/>
    <col min="3073" max="3073" width="3.88671875" style="219" customWidth="1"/>
    <col min="3074" max="3074" width="49.88671875" style="219" customWidth="1"/>
    <col min="3075" max="3075" width="22.5546875" style="219" customWidth="1"/>
    <col min="3076" max="3076" width="23" style="219" customWidth="1"/>
    <col min="3077" max="3077" width="22.88671875" style="219" customWidth="1"/>
    <col min="3078" max="3078" width="23.44140625" style="219" customWidth="1"/>
    <col min="3079" max="3079" width="26.44140625" style="219" customWidth="1"/>
    <col min="3080" max="3080" width="13.88671875" style="219" customWidth="1"/>
    <col min="3081" max="3081" width="20.6640625" style="219" customWidth="1"/>
    <col min="3082" max="3082" width="18.109375" style="219" customWidth="1"/>
    <col min="3083" max="3084" width="11.44140625" style="219"/>
    <col min="3085" max="3085" width="17.44140625" style="219" customWidth="1"/>
    <col min="3086" max="3088" width="18.109375" style="219" customWidth="1"/>
    <col min="3089" max="3327" width="11.44140625" style="219"/>
    <col min="3328" max="3328" width="15.44140625" style="219" customWidth="1"/>
    <col min="3329" max="3329" width="3.88671875" style="219" customWidth="1"/>
    <col min="3330" max="3330" width="49.88671875" style="219" customWidth="1"/>
    <col min="3331" max="3331" width="22.5546875" style="219" customWidth="1"/>
    <col min="3332" max="3332" width="23" style="219" customWidth="1"/>
    <col min="3333" max="3333" width="22.88671875" style="219" customWidth="1"/>
    <col min="3334" max="3334" width="23.44140625" style="219" customWidth="1"/>
    <col min="3335" max="3335" width="26.44140625" style="219" customWidth="1"/>
    <col min="3336" max="3336" width="13.88671875" style="219" customWidth="1"/>
    <col min="3337" max="3337" width="20.6640625" style="219" customWidth="1"/>
    <col min="3338" max="3338" width="18.109375" style="219" customWidth="1"/>
    <col min="3339" max="3340" width="11.44140625" style="219"/>
    <col min="3341" max="3341" width="17.44140625" style="219" customWidth="1"/>
    <col min="3342" max="3344" width="18.109375" style="219" customWidth="1"/>
    <col min="3345" max="3583" width="11.44140625" style="219"/>
    <col min="3584" max="3584" width="15.44140625" style="219" customWidth="1"/>
    <col min="3585" max="3585" width="3.88671875" style="219" customWidth="1"/>
    <col min="3586" max="3586" width="49.88671875" style="219" customWidth="1"/>
    <col min="3587" max="3587" width="22.5546875" style="219" customWidth="1"/>
    <col min="3588" max="3588" width="23" style="219" customWidth="1"/>
    <col min="3589" max="3589" width="22.88671875" style="219" customWidth="1"/>
    <col min="3590" max="3590" width="23.44140625" style="219" customWidth="1"/>
    <col min="3591" max="3591" width="26.44140625" style="219" customWidth="1"/>
    <col min="3592" max="3592" width="13.88671875" style="219" customWidth="1"/>
    <col min="3593" max="3593" width="20.6640625" style="219" customWidth="1"/>
    <col min="3594" max="3594" width="18.109375" style="219" customWidth="1"/>
    <col min="3595" max="3596" width="11.44140625" style="219"/>
    <col min="3597" max="3597" width="17.44140625" style="219" customWidth="1"/>
    <col min="3598" max="3600" width="18.109375" style="219" customWidth="1"/>
    <col min="3601" max="3839" width="11.44140625" style="219"/>
    <col min="3840" max="3840" width="15.44140625" style="219" customWidth="1"/>
    <col min="3841" max="3841" width="3.88671875" style="219" customWidth="1"/>
    <col min="3842" max="3842" width="49.88671875" style="219" customWidth="1"/>
    <col min="3843" max="3843" width="22.5546875" style="219" customWidth="1"/>
    <col min="3844" max="3844" width="23" style="219" customWidth="1"/>
    <col min="3845" max="3845" width="22.88671875" style="219" customWidth="1"/>
    <col min="3846" max="3846" width="23.44140625" style="219" customWidth="1"/>
    <col min="3847" max="3847" width="26.44140625" style="219" customWidth="1"/>
    <col min="3848" max="3848" width="13.88671875" style="219" customWidth="1"/>
    <col min="3849" max="3849" width="20.6640625" style="219" customWidth="1"/>
    <col min="3850" max="3850" width="18.109375" style="219" customWidth="1"/>
    <col min="3851" max="3852" width="11.44140625" style="219"/>
    <col min="3853" max="3853" width="17.44140625" style="219" customWidth="1"/>
    <col min="3854" max="3856" width="18.109375" style="219" customWidth="1"/>
    <col min="3857" max="4095" width="11.44140625" style="219"/>
    <col min="4096" max="4096" width="15.44140625" style="219" customWidth="1"/>
    <col min="4097" max="4097" width="3.88671875" style="219" customWidth="1"/>
    <col min="4098" max="4098" width="49.88671875" style="219" customWidth="1"/>
    <col min="4099" max="4099" width="22.5546875" style="219" customWidth="1"/>
    <col min="4100" max="4100" width="23" style="219" customWidth="1"/>
    <col min="4101" max="4101" width="22.88671875" style="219" customWidth="1"/>
    <col min="4102" max="4102" width="23.44140625" style="219" customWidth="1"/>
    <col min="4103" max="4103" width="26.44140625" style="219" customWidth="1"/>
    <col min="4104" max="4104" width="13.88671875" style="219" customWidth="1"/>
    <col min="4105" max="4105" width="20.6640625" style="219" customWidth="1"/>
    <col min="4106" max="4106" width="18.109375" style="219" customWidth="1"/>
    <col min="4107" max="4108" width="11.44140625" style="219"/>
    <col min="4109" max="4109" width="17.44140625" style="219" customWidth="1"/>
    <col min="4110" max="4112" width="18.109375" style="219" customWidth="1"/>
    <col min="4113" max="4351" width="11.44140625" style="219"/>
    <col min="4352" max="4352" width="15.44140625" style="219" customWidth="1"/>
    <col min="4353" max="4353" width="3.88671875" style="219" customWidth="1"/>
    <col min="4354" max="4354" width="49.88671875" style="219" customWidth="1"/>
    <col min="4355" max="4355" width="22.5546875" style="219" customWidth="1"/>
    <col min="4356" max="4356" width="23" style="219" customWidth="1"/>
    <col min="4357" max="4357" width="22.88671875" style="219" customWidth="1"/>
    <col min="4358" max="4358" width="23.44140625" style="219" customWidth="1"/>
    <col min="4359" max="4359" width="26.44140625" style="219" customWidth="1"/>
    <col min="4360" max="4360" width="13.88671875" style="219" customWidth="1"/>
    <col min="4361" max="4361" width="20.6640625" style="219" customWidth="1"/>
    <col min="4362" max="4362" width="18.109375" style="219" customWidth="1"/>
    <col min="4363" max="4364" width="11.44140625" style="219"/>
    <col min="4365" max="4365" width="17.44140625" style="219" customWidth="1"/>
    <col min="4366" max="4368" width="18.109375" style="219" customWidth="1"/>
    <col min="4369" max="4607" width="11.44140625" style="219"/>
    <col min="4608" max="4608" width="15.44140625" style="219" customWidth="1"/>
    <col min="4609" max="4609" width="3.88671875" style="219" customWidth="1"/>
    <col min="4610" max="4610" width="49.88671875" style="219" customWidth="1"/>
    <col min="4611" max="4611" width="22.5546875" style="219" customWidth="1"/>
    <col min="4612" max="4612" width="23" style="219" customWidth="1"/>
    <col min="4613" max="4613" width="22.88671875" style="219" customWidth="1"/>
    <col min="4614" max="4614" width="23.44140625" style="219" customWidth="1"/>
    <col min="4615" max="4615" width="26.44140625" style="219" customWidth="1"/>
    <col min="4616" max="4616" width="13.88671875" style="219" customWidth="1"/>
    <col min="4617" max="4617" width="20.6640625" style="219" customWidth="1"/>
    <col min="4618" max="4618" width="18.109375" style="219" customWidth="1"/>
    <col min="4619" max="4620" width="11.44140625" style="219"/>
    <col min="4621" max="4621" width="17.44140625" style="219" customWidth="1"/>
    <col min="4622" max="4624" width="18.109375" style="219" customWidth="1"/>
    <col min="4625" max="4863" width="11.44140625" style="219"/>
    <col min="4864" max="4864" width="15.44140625" style="219" customWidth="1"/>
    <col min="4865" max="4865" width="3.88671875" style="219" customWidth="1"/>
    <col min="4866" max="4866" width="49.88671875" style="219" customWidth="1"/>
    <col min="4867" max="4867" width="22.5546875" style="219" customWidth="1"/>
    <col min="4868" max="4868" width="23" style="219" customWidth="1"/>
    <col min="4869" max="4869" width="22.88671875" style="219" customWidth="1"/>
    <col min="4870" max="4870" width="23.44140625" style="219" customWidth="1"/>
    <col min="4871" max="4871" width="26.44140625" style="219" customWidth="1"/>
    <col min="4872" max="4872" width="13.88671875" style="219" customWidth="1"/>
    <col min="4873" max="4873" width="20.6640625" style="219" customWidth="1"/>
    <col min="4874" max="4874" width="18.109375" style="219" customWidth="1"/>
    <col min="4875" max="4876" width="11.44140625" style="219"/>
    <col min="4877" max="4877" width="17.44140625" style="219" customWidth="1"/>
    <col min="4878" max="4880" width="18.109375" style="219" customWidth="1"/>
    <col min="4881" max="5119" width="11.44140625" style="219"/>
    <col min="5120" max="5120" width="15.44140625" style="219" customWidth="1"/>
    <col min="5121" max="5121" width="3.88671875" style="219" customWidth="1"/>
    <col min="5122" max="5122" width="49.88671875" style="219" customWidth="1"/>
    <col min="5123" max="5123" width="22.5546875" style="219" customWidth="1"/>
    <col min="5124" max="5124" width="23" style="219" customWidth="1"/>
    <col min="5125" max="5125" width="22.88671875" style="219" customWidth="1"/>
    <col min="5126" max="5126" width="23.44140625" style="219" customWidth="1"/>
    <col min="5127" max="5127" width="26.44140625" style="219" customWidth="1"/>
    <col min="5128" max="5128" width="13.88671875" style="219" customWidth="1"/>
    <col min="5129" max="5129" width="20.6640625" style="219" customWidth="1"/>
    <col min="5130" max="5130" width="18.109375" style="219" customWidth="1"/>
    <col min="5131" max="5132" width="11.44140625" style="219"/>
    <col min="5133" max="5133" width="17.44140625" style="219" customWidth="1"/>
    <col min="5134" max="5136" width="18.109375" style="219" customWidth="1"/>
    <col min="5137" max="5375" width="11.44140625" style="219"/>
    <col min="5376" max="5376" width="15.44140625" style="219" customWidth="1"/>
    <col min="5377" max="5377" width="3.88671875" style="219" customWidth="1"/>
    <col min="5378" max="5378" width="49.88671875" style="219" customWidth="1"/>
    <col min="5379" max="5379" width="22.5546875" style="219" customWidth="1"/>
    <col min="5380" max="5380" width="23" style="219" customWidth="1"/>
    <col min="5381" max="5381" width="22.88671875" style="219" customWidth="1"/>
    <col min="5382" max="5382" width="23.44140625" style="219" customWidth="1"/>
    <col min="5383" max="5383" width="26.44140625" style="219" customWidth="1"/>
    <col min="5384" max="5384" width="13.88671875" style="219" customWidth="1"/>
    <col min="5385" max="5385" width="20.6640625" style="219" customWidth="1"/>
    <col min="5386" max="5386" width="18.109375" style="219" customWidth="1"/>
    <col min="5387" max="5388" width="11.44140625" style="219"/>
    <col min="5389" max="5389" width="17.44140625" style="219" customWidth="1"/>
    <col min="5390" max="5392" width="18.109375" style="219" customWidth="1"/>
    <col min="5393" max="5631" width="11.44140625" style="219"/>
    <col min="5632" max="5632" width="15.44140625" style="219" customWidth="1"/>
    <col min="5633" max="5633" width="3.88671875" style="219" customWidth="1"/>
    <col min="5634" max="5634" width="49.88671875" style="219" customWidth="1"/>
    <col min="5635" max="5635" width="22.5546875" style="219" customWidth="1"/>
    <col min="5636" max="5636" width="23" style="219" customWidth="1"/>
    <col min="5637" max="5637" width="22.88671875" style="219" customWidth="1"/>
    <col min="5638" max="5638" width="23.44140625" style="219" customWidth="1"/>
    <col min="5639" max="5639" width="26.44140625" style="219" customWidth="1"/>
    <col min="5640" max="5640" width="13.88671875" style="219" customWidth="1"/>
    <col min="5641" max="5641" width="20.6640625" style="219" customWidth="1"/>
    <col min="5642" max="5642" width="18.109375" style="219" customWidth="1"/>
    <col min="5643" max="5644" width="11.44140625" style="219"/>
    <col min="5645" max="5645" width="17.44140625" style="219" customWidth="1"/>
    <col min="5646" max="5648" width="18.109375" style="219" customWidth="1"/>
    <col min="5649" max="5887" width="11.44140625" style="219"/>
    <col min="5888" max="5888" width="15.44140625" style="219" customWidth="1"/>
    <col min="5889" max="5889" width="3.88671875" style="219" customWidth="1"/>
    <col min="5890" max="5890" width="49.88671875" style="219" customWidth="1"/>
    <col min="5891" max="5891" width="22.5546875" style="219" customWidth="1"/>
    <col min="5892" max="5892" width="23" style="219" customWidth="1"/>
    <col min="5893" max="5893" width="22.88671875" style="219" customWidth="1"/>
    <col min="5894" max="5894" width="23.44140625" style="219" customWidth="1"/>
    <col min="5895" max="5895" width="26.44140625" style="219" customWidth="1"/>
    <col min="5896" max="5896" width="13.88671875" style="219" customWidth="1"/>
    <col min="5897" max="5897" width="20.6640625" style="219" customWidth="1"/>
    <col min="5898" max="5898" width="18.109375" style="219" customWidth="1"/>
    <col min="5899" max="5900" width="11.44140625" style="219"/>
    <col min="5901" max="5901" width="17.44140625" style="219" customWidth="1"/>
    <col min="5902" max="5904" width="18.109375" style="219" customWidth="1"/>
    <col min="5905" max="6143" width="11.44140625" style="219"/>
    <col min="6144" max="6144" width="15.44140625" style="219" customWidth="1"/>
    <col min="6145" max="6145" width="3.88671875" style="219" customWidth="1"/>
    <col min="6146" max="6146" width="49.88671875" style="219" customWidth="1"/>
    <col min="6147" max="6147" width="22.5546875" style="219" customWidth="1"/>
    <col min="6148" max="6148" width="23" style="219" customWidth="1"/>
    <col min="6149" max="6149" width="22.88671875" style="219" customWidth="1"/>
    <col min="6150" max="6150" width="23.44140625" style="219" customWidth="1"/>
    <col min="6151" max="6151" width="26.44140625" style="219" customWidth="1"/>
    <col min="6152" max="6152" width="13.88671875" style="219" customWidth="1"/>
    <col min="6153" max="6153" width="20.6640625" style="219" customWidth="1"/>
    <col min="6154" max="6154" width="18.109375" style="219" customWidth="1"/>
    <col min="6155" max="6156" width="11.44140625" style="219"/>
    <col min="6157" max="6157" width="17.44140625" style="219" customWidth="1"/>
    <col min="6158" max="6160" width="18.109375" style="219" customWidth="1"/>
    <col min="6161" max="6399" width="11.44140625" style="219"/>
    <col min="6400" max="6400" width="15.44140625" style="219" customWidth="1"/>
    <col min="6401" max="6401" width="3.88671875" style="219" customWidth="1"/>
    <col min="6402" max="6402" width="49.88671875" style="219" customWidth="1"/>
    <col min="6403" max="6403" width="22.5546875" style="219" customWidth="1"/>
    <col min="6404" max="6404" width="23" style="219" customWidth="1"/>
    <col min="6405" max="6405" width="22.88671875" style="219" customWidth="1"/>
    <col min="6406" max="6406" width="23.44140625" style="219" customWidth="1"/>
    <col min="6407" max="6407" width="26.44140625" style="219" customWidth="1"/>
    <col min="6408" max="6408" width="13.88671875" style="219" customWidth="1"/>
    <col min="6409" max="6409" width="20.6640625" style="219" customWidth="1"/>
    <col min="6410" max="6410" width="18.109375" style="219" customWidth="1"/>
    <col min="6411" max="6412" width="11.44140625" style="219"/>
    <col min="6413" max="6413" width="17.44140625" style="219" customWidth="1"/>
    <col min="6414" max="6416" width="18.109375" style="219" customWidth="1"/>
    <col min="6417" max="6655" width="11.44140625" style="219"/>
    <col min="6656" max="6656" width="15.44140625" style="219" customWidth="1"/>
    <col min="6657" max="6657" width="3.88671875" style="219" customWidth="1"/>
    <col min="6658" max="6658" width="49.88671875" style="219" customWidth="1"/>
    <col min="6659" max="6659" width="22.5546875" style="219" customWidth="1"/>
    <col min="6660" max="6660" width="23" style="219" customWidth="1"/>
    <col min="6661" max="6661" width="22.88671875" style="219" customWidth="1"/>
    <col min="6662" max="6662" width="23.44140625" style="219" customWidth="1"/>
    <col min="6663" max="6663" width="26.44140625" style="219" customWidth="1"/>
    <col min="6664" max="6664" width="13.88671875" style="219" customWidth="1"/>
    <col min="6665" max="6665" width="20.6640625" style="219" customWidth="1"/>
    <col min="6666" max="6666" width="18.109375" style="219" customWidth="1"/>
    <col min="6667" max="6668" width="11.44140625" style="219"/>
    <col min="6669" max="6669" width="17.44140625" style="219" customWidth="1"/>
    <col min="6670" max="6672" width="18.109375" style="219" customWidth="1"/>
    <col min="6673" max="6911" width="11.44140625" style="219"/>
    <col min="6912" max="6912" width="15.44140625" style="219" customWidth="1"/>
    <col min="6913" max="6913" width="3.88671875" style="219" customWidth="1"/>
    <col min="6914" max="6914" width="49.88671875" style="219" customWidth="1"/>
    <col min="6915" max="6915" width="22.5546875" style="219" customWidth="1"/>
    <col min="6916" max="6916" width="23" style="219" customWidth="1"/>
    <col min="6917" max="6917" width="22.88671875" style="219" customWidth="1"/>
    <col min="6918" max="6918" width="23.44140625" style="219" customWidth="1"/>
    <col min="6919" max="6919" width="26.44140625" style="219" customWidth="1"/>
    <col min="6920" max="6920" width="13.88671875" style="219" customWidth="1"/>
    <col min="6921" max="6921" width="20.6640625" style="219" customWidth="1"/>
    <col min="6922" max="6922" width="18.109375" style="219" customWidth="1"/>
    <col min="6923" max="6924" width="11.44140625" style="219"/>
    <col min="6925" max="6925" width="17.44140625" style="219" customWidth="1"/>
    <col min="6926" max="6928" width="18.109375" style="219" customWidth="1"/>
    <col min="6929" max="7167" width="11.44140625" style="219"/>
    <col min="7168" max="7168" width="15.44140625" style="219" customWidth="1"/>
    <col min="7169" max="7169" width="3.88671875" style="219" customWidth="1"/>
    <col min="7170" max="7170" width="49.88671875" style="219" customWidth="1"/>
    <col min="7171" max="7171" width="22.5546875" style="219" customWidth="1"/>
    <col min="7172" max="7172" width="23" style="219" customWidth="1"/>
    <col min="7173" max="7173" width="22.88671875" style="219" customWidth="1"/>
    <col min="7174" max="7174" width="23.44140625" style="219" customWidth="1"/>
    <col min="7175" max="7175" width="26.44140625" style="219" customWidth="1"/>
    <col min="7176" max="7176" width="13.88671875" style="219" customWidth="1"/>
    <col min="7177" max="7177" width="20.6640625" style="219" customWidth="1"/>
    <col min="7178" max="7178" width="18.109375" style="219" customWidth="1"/>
    <col min="7179" max="7180" width="11.44140625" style="219"/>
    <col min="7181" max="7181" width="17.44140625" style="219" customWidth="1"/>
    <col min="7182" max="7184" width="18.109375" style="219" customWidth="1"/>
    <col min="7185" max="7423" width="11.44140625" style="219"/>
    <col min="7424" max="7424" width="15.44140625" style="219" customWidth="1"/>
    <col min="7425" max="7425" width="3.88671875" style="219" customWidth="1"/>
    <col min="7426" max="7426" width="49.88671875" style="219" customWidth="1"/>
    <col min="7427" max="7427" width="22.5546875" style="219" customWidth="1"/>
    <col min="7428" max="7428" width="23" style="219" customWidth="1"/>
    <col min="7429" max="7429" width="22.88671875" style="219" customWidth="1"/>
    <col min="7430" max="7430" width="23.44140625" style="219" customWidth="1"/>
    <col min="7431" max="7431" width="26.44140625" style="219" customWidth="1"/>
    <col min="7432" max="7432" width="13.88671875" style="219" customWidth="1"/>
    <col min="7433" max="7433" width="20.6640625" style="219" customWidth="1"/>
    <col min="7434" max="7434" width="18.109375" style="219" customWidth="1"/>
    <col min="7435" max="7436" width="11.44140625" style="219"/>
    <col min="7437" max="7437" width="17.44140625" style="219" customWidth="1"/>
    <col min="7438" max="7440" width="18.109375" style="219" customWidth="1"/>
    <col min="7441" max="7679" width="11.44140625" style="219"/>
    <col min="7680" max="7680" width="15.44140625" style="219" customWidth="1"/>
    <col min="7681" max="7681" width="3.88671875" style="219" customWidth="1"/>
    <col min="7682" max="7682" width="49.88671875" style="219" customWidth="1"/>
    <col min="7683" max="7683" width="22.5546875" style="219" customWidth="1"/>
    <col min="7684" max="7684" width="23" style="219" customWidth="1"/>
    <col min="7685" max="7685" width="22.88671875" style="219" customWidth="1"/>
    <col min="7686" max="7686" width="23.44140625" style="219" customWidth="1"/>
    <col min="7687" max="7687" width="26.44140625" style="219" customWidth="1"/>
    <col min="7688" max="7688" width="13.88671875" style="219" customWidth="1"/>
    <col min="7689" max="7689" width="20.6640625" style="219" customWidth="1"/>
    <col min="7690" max="7690" width="18.109375" style="219" customWidth="1"/>
    <col min="7691" max="7692" width="11.44140625" style="219"/>
    <col min="7693" max="7693" width="17.44140625" style="219" customWidth="1"/>
    <col min="7694" max="7696" width="18.109375" style="219" customWidth="1"/>
    <col min="7697" max="7935" width="11.44140625" style="219"/>
    <col min="7936" max="7936" width="15.44140625" style="219" customWidth="1"/>
    <col min="7937" max="7937" width="3.88671875" style="219" customWidth="1"/>
    <col min="7938" max="7938" width="49.88671875" style="219" customWidth="1"/>
    <col min="7939" max="7939" width="22.5546875" style="219" customWidth="1"/>
    <col min="7940" max="7940" width="23" style="219" customWidth="1"/>
    <col min="7941" max="7941" width="22.88671875" style="219" customWidth="1"/>
    <col min="7942" max="7942" width="23.44140625" style="219" customWidth="1"/>
    <col min="7943" max="7943" width="26.44140625" style="219" customWidth="1"/>
    <col min="7944" max="7944" width="13.88671875" style="219" customWidth="1"/>
    <col min="7945" max="7945" width="20.6640625" style="219" customWidth="1"/>
    <col min="7946" max="7946" width="18.109375" style="219" customWidth="1"/>
    <col min="7947" max="7948" width="11.44140625" style="219"/>
    <col min="7949" max="7949" width="17.44140625" style="219" customWidth="1"/>
    <col min="7950" max="7952" width="18.109375" style="219" customWidth="1"/>
    <col min="7953" max="8191" width="11.44140625" style="219"/>
    <col min="8192" max="8192" width="15.44140625" style="219" customWidth="1"/>
    <col min="8193" max="8193" width="3.88671875" style="219" customWidth="1"/>
    <col min="8194" max="8194" width="49.88671875" style="219" customWidth="1"/>
    <col min="8195" max="8195" width="22.5546875" style="219" customWidth="1"/>
    <col min="8196" max="8196" width="23" style="219" customWidth="1"/>
    <col min="8197" max="8197" width="22.88671875" style="219" customWidth="1"/>
    <col min="8198" max="8198" width="23.44140625" style="219" customWidth="1"/>
    <col min="8199" max="8199" width="26.44140625" style="219" customWidth="1"/>
    <col min="8200" max="8200" width="13.88671875" style="219" customWidth="1"/>
    <col min="8201" max="8201" width="20.6640625" style="219" customWidth="1"/>
    <col min="8202" max="8202" width="18.109375" style="219" customWidth="1"/>
    <col min="8203" max="8204" width="11.44140625" style="219"/>
    <col min="8205" max="8205" width="17.44140625" style="219" customWidth="1"/>
    <col min="8206" max="8208" width="18.109375" style="219" customWidth="1"/>
    <col min="8209" max="8447" width="11.44140625" style="219"/>
    <col min="8448" max="8448" width="15.44140625" style="219" customWidth="1"/>
    <col min="8449" max="8449" width="3.88671875" style="219" customWidth="1"/>
    <col min="8450" max="8450" width="49.88671875" style="219" customWidth="1"/>
    <col min="8451" max="8451" width="22.5546875" style="219" customWidth="1"/>
    <col min="8452" max="8452" width="23" style="219" customWidth="1"/>
    <col min="8453" max="8453" width="22.88671875" style="219" customWidth="1"/>
    <col min="8454" max="8454" width="23.44140625" style="219" customWidth="1"/>
    <col min="8455" max="8455" width="26.44140625" style="219" customWidth="1"/>
    <col min="8456" max="8456" width="13.88671875" style="219" customWidth="1"/>
    <col min="8457" max="8457" width="20.6640625" style="219" customWidth="1"/>
    <col min="8458" max="8458" width="18.109375" style="219" customWidth="1"/>
    <col min="8459" max="8460" width="11.44140625" style="219"/>
    <col min="8461" max="8461" width="17.44140625" style="219" customWidth="1"/>
    <col min="8462" max="8464" width="18.109375" style="219" customWidth="1"/>
    <col min="8465" max="8703" width="11.44140625" style="219"/>
    <col min="8704" max="8704" width="15.44140625" style="219" customWidth="1"/>
    <col min="8705" max="8705" width="3.88671875" style="219" customWidth="1"/>
    <col min="8706" max="8706" width="49.88671875" style="219" customWidth="1"/>
    <col min="8707" max="8707" width="22.5546875" style="219" customWidth="1"/>
    <col min="8708" max="8708" width="23" style="219" customWidth="1"/>
    <col min="8709" max="8709" width="22.88671875" style="219" customWidth="1"/>
    <col min="8710" max="8710" width="23.44140625" style="219" customWidth="1"/>
    <col min="8711" max="8711" width="26.44140625" style="219" customWidth="1"/>
    <col min="8712" max="8712" width="13.88671875" style="219" customWidth="1"/>
    <col min="8713" max="8713" width="20.6640625" style="219" customWidth="1"/>
    <col min="8714" max="8714" width="18.109375" style="219" customWidth="1"/>
    <col min="8715" max="8716" width="11.44140625" style="219"/>
    <col min="8717" max="8717" width="17.44140625" style="219" customWidth="1"/>
    <col min="8718" max="8720" width="18.109375" style="219" customWidth="1"/>
    <col min="8721" max="8959" width="11.44140625" style="219"/>
    <col min="8960" max="8960" width="15.44140625" style="219" customWidth="1"/>
    <col min="8961" max="8961" width="3.88671875" style="219" customWidth="1"/>
    <col min="8962" max="8962" width="49.88671875" style="219" customWidth="1"/>
    <col min="8963" max="8963" width="22.5546875" style="219" customWidth="1"/>
    <col min="8964" max="8964" width="23" style="219" customWidth="1"/>
    <col min="8965" max="8965" width="22.88671875" style="219" customWidth="1"/>
    <col min="8966" max="8966" width="23.44140625" style="219" customWidth="1"/>
    <col min="8967" max="8967" width="26.44140625" style="219" customWidth="1"/>
    <col min="8968" max="8968" width="13.88671875" style="219" customWidth="1"/>
    <col min="8969" max="8969" width="20.6640625" style="219" customWidth="1"/>
    <col min="8970" max="8970" width="18.109375" style="219" customWidth="1"/>
    <col min="8971" max="8972" width="11.44140625" style="219"/>
    <col min="8973" max="8973" width="17.44140625" style="219" customWidth="1"/>
    <col min="8974" max="8976" width="18.109375" style="219" customWidth="1"/>
    <col min="8977" max="9215" width="11.44140625" style="219"/>
    <col min="9216" max="9216" width="15.44140625" style="219" customWidth="1"/>
    <col min="9217" max="9217" width="3.88671875" style="219" customWidth="1"/>
    <col min="9218" max="9218" width="49.88671875" style="219" customWidth="1"/>
    <col min="9219" max="9219" width="22.5546875" style="219" customWidth="1"/>
    <col min="9220" max="9220" width="23" style="219" customWidth="1"/>
    <col min="9221" max="9221" width="22.88671875" style="219" customWidth="1"/>
    <col min="9222" max="9222" width="23.44140625" style="219" customWidth="1"/>
    <col min="9223" max="9223" width="26.44140625" style="219" customWidth="1"/>
    <col min="9224" max="9224" width="13.88671875" style="219" customWidth="1"/>
    <col min="9225" max="9225" width="20.6640625" style="219" customWidth="1"/>
    <col min="9226" max="9226" width="18.109375" style="219" customWidth="1"/>
    <col min="9227" max="9228" width="11.44140625" style="219"/>
    <col min="9229" max="9229" width="17.44140625" style="219" customWidth="1"/>
    <col min="9230" max="9232" width="18.109375" style="219" customWidth="1"/>
    <col min="9233" max="9471" width="11.44140625" style="219"/>
    <col min="9472" max="9472" width="15.44140625" style="219" customWidth="1"/>
    <col min="9473" max="9473" width="3.88671875" style="219" customWidth="1"/>
    <col min="9474" max="9474" width="49.88671875" style="219" customWidth="1"/>
    <col min="9475" max="9475" width="22.5546875" style="219" customWidth="1"/>
    <col min="9476" max="9476" width="23" style="219" customWidth="1"/>
    <col min="9477" max="9477" width="22.88671875" style="219" customWidth="1"/>
    <col min="9478" max="9478" width="23.44140625" style="219" customWidth="1"/>
    <col min="9479" max="9479" width="26.44140625" style="219" customWidth="1"/>
    <col min="9480" max="9480" width="13.88671875" style="219" customWidth="1"/>
    <col min="9481" max="9481" width="20.6640625" style="219" customWidth="1"/>
    <col min="9482" max="9482" width="18.109375" style="219" customWidth="1"/>
    <col min="9483" max="9484" width="11.44140625" style="219"/>
    <col min="9485" max="9485" width="17.44140625" style="219" customWidth="1"/>
    <col min="9486" max="9488" width="18.109375" style="219" customWidth="1"/>
    <col min="9489" max="9727" width="11.44140625" style="219"/>
    <col min="9728" max="9728" width="15.44140625" style="219" customWidth="1"/>
    <col min="9729" max="9729" width="3.88671875" style="219" customWidth="1"/>
    <col min="9730" max="9730" width="49.88671875" style="219" customWidth="1"/>
    <col min="9731" max="9731" width="22.5546875" style="219" customWidth="1"/>
    <col min="9732" max="9732" width="23" style="219" customWidth="1"/>
    <col min="9733" max="9733" width="22.88671875" style="219" customWidth="1"/>
    <col min="9734" max="9734" width="23.44140625" style="219" customWidth="1"/>
    <col min="9735" max="9735" width="26.44140625" style="219" customWidth="1"/>
    <col min="9736" max="9736" width="13.88671875" style="219" customWidth="1"/>
    <col min="9737" max="9737" width="20.6640625" style="219" customWidth="1"/>
    <col min="9738" max="9738" width="18.109375" style="219" customWidth="1"/>
    <col min="9739" max="9740" width="11.44140625" style="219"/>
    <col min="9741" max="9741" width="17.44140625" style="219" customWidth="1"/>
    <col min="9742" max="9744" width="18.109375" style="219" customWidth="1"/>
    <col min="9745" max="9983" width="11.44140625" style="219"/>
    <col min="9984" max="9984" width="15.44140625" style="219" customWidth="1"/>
    <col min="9985" max="9985" width="3.88671875" style="219" customWidth="1"/>
    <col min="9986" max="9986" width="49.88671875" style="219" customWidth="1"/>
    <col min="9987" max="9987" width="22.5546875" style="219" customWidth="1"/>
    <col min="9988" max="9988" width="23" style="219" customWidth="1"/>
    <col min="9989" max="9989" width="22.88671875" style="219" customWidth="1"/>
    <col min="9990" max="9990" width="23.44140625" style="219" customWidth="1"/>
    <col min="9991" max="9991" width="26.44140625" style="219" customWidth="1"/>
    <col min="9992" max="9992" width="13.88671875" style="219" customWidth="1"/>
    <col min="9993" max="9993" width="20.6640625" style="219" customWidth="1"/>
    <col min="9994" max="9994" width="18.109375" style="219" customWidth="1"/>
    <col min="9995" max="9996" width="11.44140625" style="219"/>
    <col min="9997" max="9997" width="17.44140625" style="219" customWidth="1"/>
    <col min="9998" max="10000" width="18.109375" style="219" customWidth="1"/>
    <col min="10001" max="10239" width="11.44140625" style="219"/>
    <col min="10240" max="10240" width="15.44140625" style="219" customWidth="1"/>
    <col min="10241" max="10241" width="3.88671875" style="219" customWidth="1"/>
    <col min="10242" max="10242" width="49.88671875" style="219" customWidth="1"/>
    <col min="10243" max="10243" width="22.5546875" style="219" customWidth="1"/>
    <col min="10244" max="10244" width="23" style="219" customWidth="1"/>
    <col min="10245" max="10245" width="22.88671875" style="219" customWidth="1"/>
    <col min="10246" max="10246" width="23.44140625" style="219" customWidth="1"/>
    <col min="10247" max="10247" width="26.44140625" style="219" customWidth="1"/>
    <col min="10248" max="10248" width="13.88671875" style="219" customWidth="1"/>
    <col min="10249" max="10249" width="20.6640625" style="219" customWidth="1"/>
    <col min="10250" max="10250" width="18.109375" style="219" customWidth="1"/>
    <col min="10251" max="10252" width="11.44140625" style="219"/>
    <col min="10253" max="10253" width="17.44140625" style="219" customWidth="1"/>
    <col min="10254" max="10256" width="18.109375" style="219" customWidth="1"/>
    <col min="10257" max="10495" width="11.44140625" style="219"/>
    <col min="10496" max="10496" width="15.44140625" style="219" customWidth="1"/>
    <col min="10497" max="10497" width="3.88671875" style="219" customWidth="1"/>
    <col min="10498" max="10498" width="49.88671875" style="219" customWidth="1"/>
    <col min="10499" max="10499" width="22.5546875" style="219" customWidth="1"/>
    <col min="10500" max="10500" width="23" style="219" customWidth="1"/>
    <col min="10501" max="10501" width="22.88671875" style="219" customWidth="1"/>
    <col min="10502" max="10502" width="23.44140625" style="219" customWidth="1"/>
    <col min="10503" max="10503" width="26.44140625" style="219" customWidth="1"/>
    <col min="10504" max="10504" width="13.88671875" style="219" customWidth="1"/>
    <col min="10505" max="10505" width="20.6640625" style="219" customWidth="1"/>
    <col min="10506" max="10506" width="18.109375" style="219" customWidth="1"/>
    <col min="10507" max="10508" width="11.44140625" style="219"/>
    <col min="10509" max="10509" width="17.44140625" style="219" customWidth="1"/>
    <col min="10510" max="10512" width="18.109375" style="219" customWidth="1"/>
    <col min="10513" max="10751" width="11.44140625" style="219"/>
    <col min="10752" max="10752" width="15.44140625" style="219" customWidth="1"/>
    <col min="10753" max="10753" width="3.88671875" style="219" customWidth="1"/>
    <col min="10754" max="10754" width="49.88671875" style="219" customWidth="1"/>
    <col min="10755" max="10755" width="22.5546875" style="219" customWidth="1"/>
    <col min="10756" max="10756" width="23" style="219" customWidth="1"/>
    <col min="10757" max="10757" width="22.88671875" style="219" customWidth="1"/>
    <col min="10758" max="10758" width="23.44140625" style="219" customWidth="1"/>
    <col min="10759" max="10759" width="26.44140625" style="219" customWidth="1"/>
    <col min="10760" max="10760" width="13.88671875" style="219" customWidth="1"/>
    <col min="10761" max="10761" width="20.6640625" style="219" customWidth="1"/>
    <col min="10762" max="10762" width="18.109375" style="219" customWidth="1"/>
    <col min="10763" max="10764" width="11.44140625" style="219"/>
    <col min="10765" max="10765" width="17.44140625" style="219" customWidth="1"/>
    <col min="10766" max="10768" width="18.109375" style="219" customWidth="1"/>
    <col min="10769" max="11007" width="11.44140625" style="219"/>
    <col min="11008" max="11008" width="15.44140625" style="219" customWidth="1"/>
    <col min="11009" max="11009" width="3.88671875" style="219" customWidth="1"/>
    <col min="11010" max="11010" width="49.88671875" style="219" customWidth="1"/>
    <col min="11011" max="11011" width="22.5546875" style="219" customWidth="1"/>
    <col min="11012" max="11012" width="23" style="219" customWidth="1"/>
    <col min="11013" max="11013" width="22.88671875" style="219" customWidth="1"/>
    <col min="11014" max="11014" width="23.44140625" style="219" customWidth="1"/>
    <col min="11015" max="11015" width="26.44140625" style="219" customWidth="1"/>
    <col min="11016" max="11016" width="13.88671875" style="219" customWidth="1"/>
    <col min="11017" max="11017" width="20.6640625" style="219" customWidth="1"/>
    <col min="11018" max="11018" width="18.109375" style="219" customWidth="1"/>
    <col min="11019" max="11020" width="11.44140625" style="219"/>
    <col min="11021" max="11021" width="17.44140625" style="219" customWidth="1"/>
    <col min="11022" max="11024" width="18.109375" style="219" customWidth="1"/>
    <col min="11025" max="11263" width="11.44140625" style="219"/>
    <col min="11264" max="11264" width="15.44140625" style="219" customWidth="1"/>
    <col min="11265" max="11265" width="3.88671875" style="219" customWidth="1"/>
    <col min="11266" max="11266" width="49.88671875" style="219" customWidth="1"/>
    <col min="11267" max="11267" width="22.5546875" style="219" customWidth="1"/>
    <col min="11268" max="11268" width="23" style="219" customWidth="1"/>
    <col min="11269" max="11269" width="22.88671875" style="219" customWidth="1"/>
    <col min="11270" max="11270" width="23.44140625" style="219" customWidth="1"/>
    <col min="11271" max="11271" width="26.44140625" style="219" customWidth="1"/>
    <col min="11272" max="11272" width="13.88671875" style="219" customWidth="1"/>
    <col min="11273" max="11273" width="20.6640625" style="219" customWidth="1"/>
    <col min="11274" max="11274" width="18.109375" style="219" customWidth="1"/>
    <col min="11275" max="11276" width="11.44140625" style="219"/>
    <col min="11277" max="11277" width="17.44140625" style="219" customWidth="1"/>
    <col min="11278" max="11280" width="18.109375" style="219" customWidth="1"/>
    <col min="11281" max="11519" width="11.44140625" style="219"/>
    <col min="11520" max="11520" width="15.44140625" style="219" customWidth="1"/>
    <col min="11521" max="11521" width="3.88671875" style="219" customWidth="1"/>
    <col min="11522" max="11522" width="49.88671875" style="219" customWidth="1"/>
    <col min="11523" max="11523" width="22.5546875" style="219" customWidth="1"/>
    <col min="11524" max="11524" width="23" style="219" customWidth="1"/>
    <col min="11525" max="11525" width="22.88671875" style="219" customWidth="1"/>
    <col min="11526" max="11526" width="23.44140625" style="219" customWidth="1"/>
    <col min="11527" max="11527" width="26.44140625" style="219" customWidth="1"/>
    <col min="11528" max="11528" width="13.88671875" style="219" customWidth="1"/>
    <col min="11529" max="11529" width="20.6640625" style="219" customWidth="1"/>
    <col min="11530" max="11530" width="18.109375" style="219" customWidth="1"/>
    <col min="11531" max="11532" width="11.44140625" style="219"/>
    <col min="11533" max="11533" width="17.44140625" style="219" customWidth="1"/>
    <col min="11534" max="11536" width="18.109375" style="219" customWidth="1"/>
    <col min="11537" max="11775" width="11.44140625" style="219"/>
    <col min="11776" max="11776" width="15.44140625" style="219" customWidth="1"/>
    <col min="11777" max="11777" width="3.88671875" style="219" customWidth="1"/>
    <col min="11778" max="11778" width="49.88671875" style="219" customWidth="1"/>
    <col min="11779" max="11779" width="22.5546875" style="219" customWidth="1"/>
    <col min="11780" max="11780" width="23" style="219" customWidth="1"/>
    <col min="11781" max="11781" width="22.88671875" style="219" customWidth="1"/>
    <col min="11782" max="11782" width="23.44140625" style="219" customWidth="1"/>
    <col min="11783" max="11783" width="26.44140625" style="219" customWidth="1"/>
    <col min="11784" max="11784" width="13.88671875" style="219" customWidth="1"/>
    <col min="11785" max="11785" width="20.6640625" style="219" customWidth="1"/>
    <col min="11786" max="11786" width="18.109375" style="219" customWidth="1"/>
    <col min="11787" max="11788" width="11.44140625" style="219"/>
    <col min="11789" max="11789" width="17.44140625" style="219" customWidth="1"/>
    <col min="11790" max="11792" width="18.109375" style="219" customWidth="1"/>
    <col min="11793" max="12031" width="11.44140625" style="219"/>
    <col min="12032" max="12032" width="15.44140625" style="219" customWidth="1"/>
    <col min="12033" max="12033" width="3.88671875" style="219" customWidth="1"/>
    <col min="12034" max="12034" width="49.88671875" style="219" customWidth="1"/>
    <col min="12035" max="12035" width="22.5546875" style="219" customWidth="1"/>
    <col min="12036" max="12036" width="23" style="219" customWidth="1"/>
    <col min="12037" max="12037" width="22.88671875" style="219" customWidth="1"/>
    <col min="12038" max="12038" width="23.44140625" style="219" customWidth="1"/>
    <col min="12039" max="12039" width="26.44140625" style="219" customWidth="1"/>
    <col min="12040" max="12040" width="13.88671875" style="219" customWidth="1"/>
    <col min="12041" max="12041" width="20.6640625" style="219" customWidth="1"/>
    <col min="12042" max="12042" width="18.109375" style="219" customWidth="1"/>
    <col min="12043" max="12044" width="11.44140625" style="219"/>
    <col min="12045" max="12045" width="17.44140625" style="219" customWidth="1"/>
    <col min="12046" max="12048" width="18.109375" style="219" customWidth="1"/>
    <col min="12049" max="12287" width="11.44140625" style="219"/>
    <col min="12288" max="12288" width="15.44140625" style="219" customWidth="1"/>
    <col min="12289" max="12289" width="3.88671875" style="219" customWidth="1"/>
    <col min="12290" max="12290" width="49.88671875" style="219" customWidth="1"/>
    <col min="12291" max="12291" width="22.5546875" style="219" customWidth="1"/>
    <col min="12292" max="12292" width="23" style="219" customWidth="1"/>
    <col min="12293" max="12293" width="22.88671875" style="219" customWidth="1"/>
    <col min="12294" max="12294" width="23.44140625" style="219" customWidth="1"/>
    <col min="12295" max="12295" width="26.44140625" style="219" customWidth="1"/>
    <col min="12296" max="12296" width="13.88671875" style="219" customWidth="1"/>
    <col min="12297" max="12297" width="20.6640625" style="219" customWidth="1"/>
    <col min="12298" max="12298" width="18.109375" style="219" customWidth="1"/>
    <col min="12299" max="12300" width="11.44140625" style="219"/>
    <col min="12301" max="12301" width="17.44140625" style="219" customWidth="1"/>
    <col min="12302" max="12304" width="18.109375" style="219" customWidth="1"/>
    <col min="12305" max="12543" width="11.44140625" style="219"/>
    <col min="12544" max="12544" width="15.44140625" style="219" customWidth="1"/>
    <col min="12545" max="12545" width="3.88671875" style="219" customWidth="1"/>
    <col min="12546" max="12546" width="49.88671875" style="219" customWidth="1"/>
    <col min="12547" max="12547" width="22.5546875" style="219" customWidth="1"/>
    <col min="12548" max="12548" width="23" style="219" customWidth="1"/>
    <col min="12549" max="12549" width="22.88671875" style="219" customWidth="1"/>
    <col min="12550" max="12550" width="23.44140625" style="219" customWidth="1"/>
    <col min="12551" max="12551" width="26.44140625" style="219" customWidth="1"/>
    <col min="12552" max="12552" width="13.88671875" style="219" customWidth="1"/>
    <col min="12553" max="12553" width="20.6640625" style="219" customWidth="1"/>
    <col min="12554" max="12554" width="18.109375" style="219" customWidth="1"/>
    <col min="12555" max="12556" width="11.44140625" style="219"/>
    <col min="12557" max="12557" width="17.44140625" style="219" customWidth="1"/>
    <col min="12558" max="12560" width="18.109375" style="219" customWidth="1"/>
    <col min="12561" max="12799" width="11.44140625" style="219"/>
    <col min="12800" max="12800" width="15.44140625" style="219" customWidth="1"/>
    <col min="12801" max="12801" width="3.88671875" style="219" customWidth="1"/>
    <col min="12802" max="12802" width="49.88671875" style="219" customWidth="1"/>
    <col min="12803" max="12803" width="22.5546875" style="219" customWidth="1"/>
    <col min="12804" max="12804" width="23" style="219" customWidth="1"/>
    <col min="12805" max="12805" width="22.88671875" style="219" customWidth="1"/>
    <col min="12806" max="12806" width="23.44140625" style="219" customWidth="1"/>
    <col min="12807" max="12807" width="26.44140625" style="219" customWidth="1"/>
    <col min="12808" max="12808" width="13.88671875" style="219" customWidth="1"/>
    <col min="12809" max="12809" width="20.6640625" style="219" customWidth="1"/>
    <col min="12810" max="12810" width="18.109375" style="219" customWidth="1"/>
    <col min="12811" max="12812" width="11.44140625" style="219"/>
    <col min="12813" max="12813" width="17.44140625" style="219" customWidth="1"/>
    <col min="12814" max="12816" width="18.109375" style="219" customWidth="1"/>
    <col min="12817" max="13055" width="11.44140625" style="219"/>
    <col min="13056" max="13056" width="15.44140625" style="219" customWidth="1"/>
    <col min="13057" max="13057" width="3.88671875" style="219" customWidth="1"/>
    <col min="13058" max="13058" width="49.88671875" style="219" customWidth="1"/>
    <col min="13059" max="13059" width="22.5546875" style="219" customWidth="1"/>
    <col min="13060" max="13060" width="23" style="219" customWidth="1"/>
    <col min="13061" max="13061" width="22.88671875" style="219" customWidth="1"/>
    <col min="13062" max="13062" width="23.44140625" style="219" customWidth="1"/>
    <col min="13063" max="13063" width="26.44140625" style="219" customWidth="1"/>
    <col min="13064" max="13064" width="13.88671875" style="219" customWidth="1"/>
    <col min="13065" max="13065" width="20.6640625" style="219" customWidth="1"/>
    <col min="13066" max="13066" width="18.109375" style="219" customWidth="1"/>
    <col min="13067" max="13068" width="11.44140625" style="219"/>
    <col min="13069" max="13069" width="17.44140625" style="219" customWidth="1"/>
    <col min="13070" max="13072" width="18.109375" style="219" customWidth="1"/>
    <col min="13073" max="13311" width="11.44140625" style="219"/>
    <col min="13312" max="13312" width="15.44140625" style="219" customWidth="1"/>
    <col min="13313" max="13313" width="3.88671875" style="219" customWidth="1"/>
    <col min="13314" max="13314" width="49.88671875" style="219" customWidth="1"/>
    <col min="13315" max="13315" width="22.5546875" style="219" customWidth="1"/>
    <col min="13316" max="13316" width="23" style="219" customWidth="1"/>
    <col min="13317" max="13317" width="22.88671875" style="219" customWidth="1"/>
    <col min="13318" max="13318" width="23.44140625" style="219" customWidth="1"/>
    <col min="13319" max="13319" width="26.44140625" style="219" customWidth="1"/>
    <col min="13320" max="13320" width="13.88671875" style="219" customWidth="1"/>
    <col min="13321" max="13321" width="20.6640625" style="219" customWidth="1"/>
    <col min="13322" max="13322" width="18.109375" style="219" customWidth="1"/>
    <col min="13323" max="13324" width="11.44140625" style="219"/>
    <col min="13325" max="13325" width="17.44140625" style="219" customWidth="1"/>
    <col min="13326" max="13328" width="18.109375" style="219" customWidth="1"/>
    <col min="13329" max="13567" width="11.44140625" style="219"/>
    <col min="13568" max="13568" width="15.44140625" style="219" customWidth="1"/>
    <col min="13569" max="13569" width="3.88671875" style="219" customWidth="1"/>
    <col min="13570" max="13570" width="49.88671875" style="219" customWidth="1"/>
    <col min="13571" max="13571" width="22.5546875" style="219" customWidth="1"/>
    <col min="13572" max="13572" width="23" style="219" customWidth="1"/>
    <col min="13573" max="13573" width="22.88671875" style="219" customWidth="1"/>
    <col min="13574" max="13574" width="23.44140625" style="219" customWidth="1"/>
    <col min="13575" max="13575" width="26.44140625" style="219" customWidth="1"/>
    <col min="13576" max="13576" width="13.88671875" style="219" customWidth="1"/>
    <col min="13577" max="13577" width="20.6640625" style="219" customWidth="1"/>
    <col min="13578" max="13578" width="18.109375" style="219" customWidth="1"/>
    <col min="13579" max="13580" width="11.44140625" style="219"/>
    <col min="13581" max="13581" width="17.44140625" style="219" customWidth="1"/>
    <col min="13582" max="13584" width="18.109375" style="219" customWidth="1"/>
    <col min="13585" max="13823" width="11.44140625" style="219"/>
    <col min="13824" max="13824" width="15.44140625" style="219" customWidth="1"/>
    <col min="13825" max="13825" width="3.88671875" style="219" customWidth="1"/>
    <col min="13826" max="13826" width="49.88671875" style="219" customWidth="1"/>
    <col min="13827" max="13827" width="22.5546875" style="219" customWidth="1"/>
    <col min="13828" max="13828" width="23" style="219" customWidth="1"/>
    <col min="13829" max="13829" width="22.88671875" style="219" customWidth="1"/>
    <col min="13830" max="13830" width="23.44140625" style="219" customWidth="1"/>
    <col min="13831" max="13831" width="26.44140625" style="219" customWidth="1"/>
    <col min="13832" max="13832" width="13.88671875" style="219" customWidth="1"/>
    <col min="13833" max="13833" width="20.6640625" style="219" customWidth="1"/>
    <col min="13834" max="13834" width="18.109375" style="219" customWidth="1"/>
    <col min="13835" max="13836" width="11.44140625" style="219"/>
    <col min="13837" max="13837" width="17.44140625" style="219" customWidth="1"/>
    <col min="13838" max="13840" width="18.109375" style="219" customWidth="1"/>
    <col min="13841" max="14079" width="11.44140625" style="219"/>
    <col min="14080" max="14080" width="15.44140625" style="219" customWidth="1"/>
    <col min="14081" max="14081" width="3.88671875" style="219" customWidth="1"/>
    <col min="14082" max="14082" width="49.88671875" style="219" customWidth="1"/>
    <col min="14083" max="14083" width="22.5546875" style="219" customWidth="1"/>
    <col min="14084" max="14084" width="23" style="219" customWidth="1"/>
    <col min="14085" max="14085" width="22.88671875" style="219" customWidth="1"/>
    <col min="14086" max="14086" width="23.44140625" style="219" customWidth="1"/>
    <col min="14087" max="14087" width="26.44140625" style="219" customWidth="1"/>
    <col min="14088" max="14088" width="13.88671875" style="219" customWidth="1"/>
    <col min="14089" max="14089" width="20.6640625" style="219" customWidth="1"/>
    <col min="14090" max="14090" width="18.109375" style="219" customWidth="1"/>
    <col min="14091" max="14092" width="11.44140625" style="219"/>
    <col min="14093" max="14093" width="17.44140625" style="219" customWidth="1"/>
    <col min="14094" max="14096" width="18.109375" style="219" customWidth="1"/>
    <col min="14097" max="14335" width="11.44140625" style="219"/>
    <col min="14336" max="14336" width="15.44140625" style="219" customWidth="1"/>
    <col min="14337" max="14337" width="3.88671875" style="219" customWidth="1"/>
    <col min="14338" max="14338" width="49.88671875" style="219" customWidth="1"/>
    <col min="14339" max="14339" width="22.5546875" style="219" customWidth="1"/>
    <col min="14340" max="14340" width="23" style="219" customWidth="1"/>
    <col min="14341" max="14341" width="22.88671875" style="219" customWidth="1"/>
    <col min="14342" max="14342" width="23.44140625" style="219" customWidth="1"/>
    <col min="14343" max="14343" width="26.44140625" style="219" customWidth="1"/>
    <col min="14344" max="14344" width="13.88671875" style="219" customWidth="1"/>
    <col min="14345" max="14345" width="20.6640625" style="219" customWidth="1"/>
    <col min="14346" max="14346" width="18.109375" style="219" customWidth="1"/>
    <col min="14347" max="14348" width="11.44140625" style="219"/>
    <col min="14349" max="14349" width="17.44140625" style="219" customWidth="1"/>
    <col min="14350" max="14352" width="18.109375" style="219" customWidth="1"/>
    <col min="14353" max="14591" width="11.44140625" style="219"/>
    <col min="14592" max="14592" width="15.44140625" style="219" customWidth="1"/>
    <col min="14593" max="14593" width="3.88671875" style="219" customWidth="1"/>
    <col min="14594" max="14594" width="49.88671875" style="219" customWidth="1"/>
    <col min="14595" max="14595" width="22.5546875" style="219" customWidth="1"/>
    <col min="14596" max="14596" width="23" style="219" customWidth="1"/>
    <col min="14597" max="14597" width="22.88671875" style="219" customWidth="1"/>
    <col min="14598" max="14598" width="23.44140625" style="219" customWidth="1"/>
    <col min="14599" max="14599" width="26.44140625" style="219" customWidth="1"/>
    <col min="14600" max="14600" width="13.88671875" style="219" customWidth="1"/>
    <col min="14601" max="14601" width="20.6640625" style="219" customWidth="1"/>
    <col min="14602" max="14602" width="18.109375" style="219" customWidth="1"/>
    <col min="14603" max="14604" width="11.44140625" style="219"/>
    <col min="14605" max="14605" width="17.44140625" style="219" customWidth="1"/>
    <col min="14606" max="14608" width="18.109375" style="219" customWidth="1"/>
    <col min="14609" max="14847" width="11.44140625" style="219"/>
    <col min="14848" max="14848" width="15.44140625" style="219" customWidth="1"/>
    <col min="14849" max="14849" width="3.88671875" style="219" customWidth="1"/>
    <col min="14850" max="14850" width="49.88671875" style="219" customWidth="1"/>
    <col min="14851" max="14851" width="22.5546875" style="219" customWidth="1"/>
    <col min="14852" max="14852" width="23" style="219" customWidth="1"/>
    <col min="14853" max="14853" width="22.88671875" style="219" customWidth="1"/>
    <col min="14854" max="14854" width="23.44140625" style="219" customWidth="1"/>
    <col min="14855" max="14855" width="26.44140625" style="219" customWidth="1"/>
    <col min="14856" max="14856" width="13.88671875" style="219" customWidth="1"/>
    <col min="14857" max="14857" width="20.6640625" style="219" customWidth="1"/>
    <col min="14858" max="14858" width="18.109375" style="219" customWidth="1"/>
    <col min="14859" max="14860" width="11.44140625" style="219"/>
    <col min="14861" max="14861" width="17.44140625" style="219" customWidth="1"/>
    <col min="14862" max="14864" width="18.109375" style="219" customWidth="1"/>
    <col min="14865" max="15103" width="11.44140625" style="219"/>
    <col min="15104" max="15104" width="15.44140625" style="219" customWidth="1"/>
    <col min="15105" max="15105" width="3.88671875" style="219" customWidth="1"/>
    <col min="15106" max="15106" width="49.88671875" style="219" customWidth="1"/>
    <col min="15107" max="15107" width="22.5546875" style="219" customWidth="1"/>
    <col min="15108" max="15108" width="23" style="219" customWidth="1"/>
    <col min="15109" max="15109" width="22.88671875" style="219" customWidth="1"/>
    <col min="15110" max="15110" width="23.44140625" style="219" customWidth="1"/>
    <col min="15111" max="15111" width="26.44140625" style="219" customWidth="1"/>
    <col min="15112" max="15112" width="13.88671875" style="219" customWidth="1"/>
    <col min="15113" max="15113" width="20.6640625" style="219" customWidth="1"/>
    <col min="15114" max="15114" width="18.109375" style="219" customWidth="1"/>
    <col min="15115" max="15116" width="11.44140625" style="219"/>
    <col min="15117" max="15117" width="17.44140625" style="219" customWidth="1"/>
    <col min="15118" max="15120" width="18.109375" style="219" customWidth="1"/>
    <col min="15121" max="15359" width="11.44140625" style="219"/>
    <col min="15360" max="15360" width="15.44140625" style="219" customWidth="1"/>
    <col min="15361" max="15361" width="3.88671875" style="219" customWidth="1"/>
    <col min="15362" max="15362" width="49.88671875" style="219" customWidth="1"/>
    <col min="15363" max="15363" width="22.5546875" style="219" customWidth="1"/>
    <col min="15364" max="15364" width="23" style="219" customWidth="1"/>
    <col min="15365" max="15365" width="22.88671875" style="219" customWidth="1"/>
    <col min="15366" max="15366" width="23.44140625" style="219" customWidth="1"/>
    <col min="15367" max="15367" width="26.44140625" style="219" customWidth="1"/>
    <col min="15368" max="15368" width="13.88671875" style="219" customWidth="1"/>
    <col min="15369" max="15369" width="20.6640625" style="219" customWidth="1"/>
    <col min="15370" max="15370" width="18.109375" style="219" customWidth="1"/>
    <col min="15371" max="15372" width="11.44140625" style="219"/>
    <col min="15373" max="15373" width="17.44140625" style="219" customWidth="1"/>
    <col min="15374" max="15376" width="18.109375" style="219" customWidth="1"/>
    <col min="15377" max="15615" width="11.44140625" style="219"/>
    <col min="15616" max="15616" width="15.44140625" style="219" customWidth="1"/>
    <col min="15617" max="15617" width="3.88671875" style="219" customWidth="1"/>
    <col min="15618" max="15618" width="49.88671875" style="219" customWidth="1"/>
    <col min="15619" max="15619" width="22.5546875" style="219" customWidth="1"/>
    <col min="15620" max="15620" width="23" style="219" customWidth="1"/>
    <col min="15621" max="15621" width="22.88671875" style="219" customWidth="1"/>
    <col min="15622" max="15622" width="23.44140625" style="219" customWidth="1"/>
    <col min="15623" max="15623" width="26.44140625" style="219" customWidth="1"/>
    <col min="15624" max="15624" width="13.88671875" style="219" customWidth="1"/>
    <col min="15625" max="15625" width="20.6640625" style="219" customWidth="1"/>
    <col min="15626" max="15626" width="18.109375" style="219" customWidth="1"/>
    <col min="15627" max="15628" width="11.44140625" style="219"/>
    <col min="15629" max="15629" width="17.44140625" style="219" customWidth="1"/>
    <col min="15630" max="15632" width="18.109375" style="219" customWidth="1"/>
    <col min="15633" max="15871" width="11.44140625" style="219"/>
    <col min="15872" max="15872" width="15.44140625" style="219" customWidth="1"/>
    <col min="15873" max="15873" width="3.88671875" style="219" customWidth="1"/>
    <col min="15874" max="15874" width="49.88671875" style="219" customWidth="1"/>
    <col min="15875" max="15875" width="22.5546875" style="219" customWidth="1"/>
    <col min="15876" max="15876" width="23" style="219" customWidth="1"/>
    <col min="15877" max="15877" width="22.88671875" style="219" customWidth="1"/>
    <col min="15878" max="15878" width="23.44140625" style="219" customWidth="1"/>
    <col min="15879" max="15879" width="26.44140625" style="219" customWidth="1"/>
    <col min="15880" max="15880" width="13.88671875" style="219" customWidth="1"/>
    <col min="15881" max="15881" width="20.6640625" style="219" customWidth="1"/>
    <col min="15882" max="15882" width="18.109375" style="219" customWidth="1"/>
    <col min="15883" max="15884" width="11.44140625" style="219"/>
    <col min="15885" max="15885" width="17.44140625" style="219" customWidth="1"/>
    <col min="15886" max="15888" width="18.109375" style="219" customWidth="1"/>
    <col min="15889" max="16127" width="11.44140625" style="219"/>
    <col min="16128" max="16128" width="15.44140625" style="219" customWidth="1"/>
    <col min="16129" max="16129" width="3.88671875" style="219" customWidth="1"/>
    <col min="16130" max="16130" width="49.88671875" style="219" customWidth="1"/>
    <col min="16131" max="16131" width="22.5546875" style="219" customWidth="1"/>
    <col min="16132" max="16132" width="23" style="219" customWidth="1"/>
    <col min="16133" max="16133" width="22.88671875" style="219" customWidth="1"/>
    <col min="16134" max="16134" width="23.44140625" style="219" customWidth="1"/>
    <col min="16135" max="16135" width="26.44140625" style="219" customWidth="1"/>
    <col min="16136" max="16136" width="13.88671875" style="219" customWidth="1"/>
    <col min="16137" max="16137" width="20.6640625" style="219" customWidth="1"/>
    <col min="16138" max="16138" width="18.109375" style="219" customWidth="1"/>
    <col min="16139" max="16140" width="11.44140625" style="219"/>
    <col min="16141" max="16141" width="17.44140625" style="219" customWidth="1"/>
    <col min="16142" max="16144" width="18.109375" style="219" customWidth="1"/>
    <col min="16145" max="16384" width="11.44140625" style="219"/>
  </cols>
  <sheetData>
    <row r="1" spans="1:8" ht="15" thickBot="1" x14ac:dyDescent="0.35"/>
    <row r="2" spans="1:8" x14ac:dyDescent="0.3">
      <c r="A2" s="3645" t="s">
        <v>1</v>
      </c>
      <c r="B2" s="3646"/>
      <c r="C2" s="3646"/>
      <c r="D2" s="3646"/>
      <c r="E2" s="3646"/>
      <c r="F2" s="3646"/>
      <c r="G2" s="3646"/>
      <c r="H2" s="3647"/>
    </row>
    <row r="3" spans="1:8" ht="11.25" customHeight="1" x14ac:dyDescent="0.3">
      <c r="A3" s="3648" t="s">
        <v>95</v>
      </c>
      <c r="B3" s="3649"/>
      <c r="C3" s="3649"/>
      <c r="D3" s="3649"/>
      <c r="E3" s="3649"/>
      <c r="F3" s="3649"/>
      <c r="G3" s="3649"/>
      <c r="H3" s="3650"/>
    </row>
    <row r="4" spans="1:8" ht="0.75" customHeight="1" x14ac:dyDescent="0.3">
      <c r="A4" s="222"/>
      <c r="H4" s="223"/>
    </row>
    <row r="5" spans="1:8" ht="21.75" customHeight="1" x14ac:dyDescent="0.3">
      <c r="A5" s="224" t="s">
        <v>0</v>
      </c>
      <c r="H5" s="223"/>
    </row>
    <row r="6" spans="1:8" ht="16.5" hidden="1" customHeight="1" x14ac:dyDescent="0.3">
      <c r="A6" s="222"/>
      <c r="H6" s="225"/>
    </row>
    <row r="7" spans="1:8" ht="21.75" customHeight="1" thickBot="1" x14ac:dyDescent="0.35">
      <c r="A7" s="222" t="s">
        <v>96</v>
      </c>
      <c r="C7" s="220" t="s">
        <v>4</v>
      </c>
      <c r="E7" s="221" t="s">
        <v>97</v>
      </c>
      <c r="F7" s="221" t="s">
        <v>210</v>
      </c>
      <c r="G7" s="221" t="s">
        <v>200</v>
      </c>
      <c r="H7" s="223"/>
    </row>
    <row r="8" spans="1:8" ht="9.75" hidden="1" customHeight="1" thickBot="1" x14ac:dyDescent="0.35">
      <c r="A8" s="226"/>
      <c r="B8" s="227"/>
      <c r="C8" s="228"/>
      <c r="D8" s="229"/>
      <c r="E8" s="229"/>
      <c r="F8" s="229"/>
      <c r="G8" s="229"/>
      <c r="H8" s="230"/>
    </row>
    <row r="9" spans="1:8" ht="15" thickBot="1" x14ac:dyDescent="0.35">
      <c r="A9" s="231"/>
      <c r="B9" s="232"/>
      <c r="C9" s="233"/>
      <c r="D9" s="234"/>
      <c r="E9" s="234"/>
      <c r="F9" s="234"/>
      <c r="G9" s="234"/>
      <c r="H9" s="235"/>
    </row>
    <row r="10" spans="1:8" ht="39" customHeight="1" thickBot="1" x14ac:dyDescent="0.35">
      <c r="A10" s="236" t="s">
        <v>98</v>
      </c>
      <c r="B10" s="237"/>
      <c r="C10" s="237" t="s">
        <v>99</v>
      </c>
      <c r="D10" s="238" t="s">
        <v>100</v>
      </c>
      <c r="E10" s="238" t="s">
        <v>101</v>
      </c>
      <c r="F10" s="238" t="s">
        <v>102</v>
      </c>
      <c r="G10" s="238" t="s">
        <v>103</v>
      </c>
      <c r="H10" s="239" t="s">
        <v>195</v>
      </c>
    </row>
    <row r="11" spans="1:8" s="245" customFormat="1" ht="16.2" thickBot="1" x14ac:dyDescent="0.35">
      <c r="A11" s="240" t="s">
        <v>12</v>
      </c>
      <c r="B11" s="241"/>
      <c r="C11" s="242" t="s">
        <v>13</v>
      </c>
      <c r="D11" s="243">
        <f>+D12+D58+D111</f>
        <v>73583023604</v>
      </c>
      <c r="E11" s="243">
        <f>+E12+E58+E111</f>
        <v>52003638193.660004</v>
      </c>
      <c r="F11" s="243">
        <f>+F12+F58+F111</f>
        <v>15902427475.66</v>
      </c>
      <c r="G11" s="243">
        <f>+G12+G58+G111</f>
        <v>9474060193.1100006</v>
      </c>
      <c r="H11" s="244">
        <f>+H12+H58+H111</f>
        <v>8761783593.1100006</v>
      </c>
    </row>
    <row r="12" spans="1:8" ht="15.6" x14ac:dyDescent="0.3">
      <c r="A12" s="246">
        <v>1</v>
      </c>
      <c r="B12" s="247"/>
      <c r="C12" s="248" t="s">
        <v>14</v>
      </c>
      <c r="D12" s="249">
        <f>+D13</f>
        <v>53259446191</v>
      </c>
      <c r="E12" s="249">
        <f>+E13</f>
        <v>46275253553</v>
      </c>
      <c r="F12" s="249">
        <f>+F13</f>
        <v>11148982386</v>
      </c>
      <c r="G12" s="249">
        <f>+G13</f>
        <v>7240364390</v>
      </c>
      <c r="H12" s="250">
        <f>+H13</f>
        <v>6548087790</v>
      </c>
    </row>
    <row r="13" spans="1:8" ht="15.6" x14ac:dyDescent="0.3">
      <c r="A13" s="251">
        <v>10</v>
      </c>
      <c r="B13" s="252"/>
      <c r="C13" s="253" t="s">
        <v>14</v>
      </c>
      <c r="D13" s="254">
        <f>+D14+D34+D37</f>
        <v>53259446191</v>
      </c>
      <c r="E13" s="254">
        <f>+E14+E34+E37</f>
        <v>46275253553</v>
      </c>
      <c r="F13" s="254">
        <f>+F14+F34+F37</f>
        <v>11148982386</v>
      </c>
      <c r="G13" s="254">
        <f>+G14+G34+G37</f>
        <v>7240364390</v>
      </c>
      <c r="H13" s="255">
        <f>+H14+H34+H37</f>
        <v>6548087790</v>
      </c>
    </row>
    <row r="14" spans="1:8" ht="14.25" customHeight="1" x14ac:dyDescent="0.3">
      <c r="A14" s="251">
        <v>101</v>
      </c>
      <c r="B14" s="252"/>
      <c r="C14" s="253" t="s">
        <v>15</v>
      </c>
      <c r="D14" s="254">
        <f>+D15+D19+D22+D30+D33</f>
        <v>34140398291</v>
      </c>
      <c r="E14" s="254">
        <f>+E15+E19+E22+E30+E33</f>
        <v>31823315969</v>
      </c>
      <c r="F14" s="254">
        <f>+F15+F19+F22+F30+F33</f>
        <v>4846640200</v>
      </c>
      <c r="G14" s="254">
        <f>+G15+G19+G22+G30+G33</f>
        <v>4843875794</v>
      </c>
      <c r="H14" s="254">
        <f>+H15+H19+H22+H30+H33</f>
        <v>4843875794</v>
      </c>
    </row>
    <row r="15" spans="1:8" ht="15.6" x14ac:dyDescent="0.3">
      <c r="A15" s="251">
        <v>1011</v>
      </c>
      <c r="B15" s="252"/>
      <c r="C15" s="253" t="s">
        <v>104</v>
      </c>
      <c r="D15" s="254">
        <f>SUM(D16:D18)</f>
        <v>22594663000</v>
      </c>
      <c r="E15" s="254">
        <f>SUM(E16:E18)</f>
        <v>22594663000</v>
      </c>
      <c r="F15" s="254">
        <f>SUM(F16:F18)</f>
        <v>3930035861</v>
      </c>
      <c r="G15" s="254">
        <f>SUM(G16:G18)</f>
        <v>3927271455</v>
      </c>
      <c r="H15" s="255">
        <f>SUM(H16:H18)</f>
        <v>3927271455</v>
      </c>
    </row>
    <row r="16" spans="1:8" ht="15.6" x14ac:dyDescent="0.3">
      <c r="A16" s="251">
        <v>10111</v>
      </c>
      <c r="B16" s="252">
        <v>20</v>
      </c>
      <c r="C16" s="253" t="s">
        <v>17</v>
      </c>
      <c r="D16" s="254">
        <v>21143479321</v>
      </c>
      <c r="E16" s="254">
        <v>21143479321</v>
      </c>
      <c r="F16" s="254">
        <v>3763853012</v>
      </c>
      <c r="G16" s="254">
        <v>3763853012</v>
      </c>
      <c r="H16" s="255">
        <v>3763853012</v>
      </c>
    </row>
    <row r="17" spans="1:10" ht="15.6" x14ac:dyDescent="0.3">
      <c r="A17" s="251">
        <v>10112</v>
      </c>
      <c r="B17" s="252">
        <v>20</v>
      </c>
      <c r="C17" s="253" t="s">
        <v>18</v>
      </c>
      <c r="D17" s="254">
        <v>1268319272</v>
      </c>
      <c r="E17" s="254">
        <v>1268319272</v>
      </c>
      <c r="F17" s="254">
        <v>107172030</v>
      </c>
      <c r="G17" s="254">
        <v>107172030</v>
      </c>
      <c r="H17" s="255">
        <v>107172030</v>
      </c>
    </row>
    <row r="18" spans="1:10" ht="20.25" customHeight="1" x14ac:dyDescent="0.3">
      <c r="A18" s="251">
        <v>10114</v>
      </c>
      <c r="B18" s="252">
        <v>20</v>
      </c>
      <c r="C18" s="253" t="s">
        <v>19</v>
      </c>
      <c r="D18" s="256">
        <v>182864407</v>
      </c>
      <c r="E18" s="256">
        <v>182864407</v>
      </c>
      <c r="F18" s="256">
        <v>59010819</v>
      </c>
      <c r="G18" s="254">
        <v>56246413</v>
      </c>
      <c r="H18" s="255">
        <v>56246413</v>
      </c>
      <c r="J18" s="257"/>
    </row>
    <row r="19" spans="1:10" ht="15.6" x14ac:dyDescent="0.3">
      <c r="A19" s="251">
        <v>1014</v>
      </c>
      <c r="B19" s="252"/>
      <c r="C19" s="253" t="s">
        <v>20</v>
      </c>
      <c r="D19" s="256">
        <f>SUM(D20:D21)</f>
        <v>4304408326</v>
      </c>
      <c r="E19" s="256">
        <f>SUM(E20:E21)</f>
        <v>4304408326</v>
      </c>
      <c r="F19" s="256">
        <f>SUM(F20:F21)</f>
        <v>613023269</v>
      </c>
      <c r="G19" s="254">
        <f>SUM(G20:G21)</f>
        <v>613023269</v>
      </c>
      <c r="H19" s="255">
        <f>SUM(H20:H21)</f>
        <v>613023269</v>
      </c>
    </row>
    <row r="20" spans="1:10" ht="15.6" x14ac:dyDescent="0.3">
      <c r="A20" s="251">
        <v>10141</v>
      </c>
      <c r="B20" s="252">
        <v>20</v>
      </c>
      <c r="C20" s="253" t="s">
        <v>21</v>
      </c>
      <c r="D20" s="256">
        <v>1075186180</v>
      </c>
      <c r="E20" s="256">
        <v>1075186180</v>
      </c>
      <c r="F20" s="256">
        <v>168387918</v>
      </c>
      <c r="G20" s="254">
        <v>168387918</v>
      </c>
      <c r="H20" s="255">
        <v>168387918</v>
      </c>
    </row>
    <row r="21" spans="1:10" ht="15.6" x14ac:dyDescent="0.3">
      <c r="A21" s="251">
        <v>10142</v>
      </c>
      <c r="B21" s="252">
        <v>20</v>
      </c>
      <c r="C21" s="253" t="s">
        <v>22</v>
      </c>
      <c r="D21" s="256">
        <v>3229222146</v>
      </c>
      <c r="E21" s="256">
        <v>3229222146</v>
      </c>
      <c r="F21" s="256">
        <v>444635351</v>
      </c>
      <c r="G21" s="254">
        <v>444635351</v>
      </c>
      <c r="H21" s="255">
        <v>444635351</v>
      </c>
    </row>
    <row r="22" spans="1:10" ht="15.75" customHeight="1" x14ac:dyDescent="0.3">
      <c r="A22" s="251">
        <v>1015</v>
      </c>
      <c r="B22" s="252"/>
      <c r="C22" s="253" t="s">
        <v>23</v>
      </c>
      <c r="D22" s="256">
        <f>SUM(D23:D29)</f>
        <v>4721278363</v>
      </c>
      <c r="E22" s="256">
        <f>SUM(E23:E29)</f>
        <v>4721278363</v>
      </c>
      <c r="F22" s="256">
        <f>SUM(F23:F29)</f>
        <v>238921594</v>
      </c>
      <c r="G22" s="254">
        <f>SUM(G23:G29)</f>
        <v>238921594</v>
      </c>
      <c r="H22" s="255">
        <f>SUM(H23:H29)</f>
        <v>238921594</v>
      </c>
    </row>
    <row r="23" spans="1:10" ht="15.6" x14ac:dyDescent="0.3">
      <c r="A23" s="251">
        <v>10152</v>
      </c>
      <c r="B23" s="252">
        <v>20</v>
      </c>
      <c r="C23" s="253" t="s">
        <v>24</v>
      </c>
      <c r="D23" s="256">
        <v>790730085</v>
      </c>
      <c r="E23" s="256">
        <v>790730085</v>
      </c>
      <c r="F23" s="256">
        <v>108734731</v>
      </c>
      <c r="G23" s="254">
        <v>108734731</v>
      </c>
      <c r="H23" s="255">
        <v>108734731</v>
      </c>
    </row>
    <row r="24" spans="1:10" ht="15.6" x14ac:dyDescent="0.3">
      <c r="A24" s="251">
        <v>10155</v>
      </c>
      <c r="B24" s="252">
        <v>20</v>
      </c>
      <c r="C24" s="253" t="s">
        <v>25</v>
      </c>
      <c r="D24" s="256">
        <v>193757002</v>
      </c>
      <c r="E24" s="256">
        <v>193757002</v>
      </c>
      <c r="F24" s="256">
        <v>12527312</v>
      </c>
      <c r="G24" s="254">
        <v>12527312</v>
      </c>
      <c r="H24" s="255">
        <v>12527312</v>
      </c>
    </row>
    <row r="25" spans="1:10" ht="15.6" x14ac:dyDescent="0.3">
      <c r="A25" s="251">
        <v>101512</v>
      </c>
      <c r="B25" s="252">
        <v>20</v>
      </c>
      <c r="C25" s="253" t="s">
        <v>105</v>
      </c>
      <c r="D25" s="256">
        <v>2980139</v>
      </c>
      <c r="E25" s="256">
        <v>2980139</v>
      </c>
      <c r="F25" s="256">
        <v>359014</v>
      </c>
      <c r="G25" s="254">
        <v>359014</v>
      </c>
      <c r="H25" s="255">
        <v>359014</v>
      </c>
    </row>
    <row r="26" spans="1:10" ht="15.6" x14ac:dyDescent="0.3">
      <c r="A26" s="251">
        <v>101514</v>
      </c>
      <c r="B26" s="252">
        <v>20</v>
      </c>
      <c r="C26" s="253" t="s">
        <v>106</v>
      </c>
      <c r="D26" s="254">
        <v>1260827200</v>
      </c>
      <c r="E26" s="254">
        <v>1260827200</v>
      </c>
      <c r="F26" s="256">
        <v>12423950</v>
      </c>
      <c r="G26" s="256">
        <v>12423950</v>
      </c>
      <c r="H26" s="258">
        <v>12423950</v>
      </c>
    </row>
    <row r="27" spans="1:10" ht="15.6" x14ac:dyDescent="0.3">
      <c r="A27" s="251">
        <v>101515</v>
      </c>
      <c r="B27" s="252">
        <v>20</v>
      </c>
      <c r="C27" s="253" t="s">
        <v>26</v>
      </c>
      <c r="D27" s="254">
        <v>1618820500</v>
      </c>
      <c r="E27" s="254">
        <v>1618820500</v>
      </c>
      <c r="F27" s="254">
        <v>101048573</v>
      </c>
      <c r="G27" s="254">
        <v>101048573</v>
      </c>
      <c r="H27" s="255">
        <v>101048573</v>
      </c>
    </row>
    <row r="28" spans="1:10" ht="15.6" x14ac:dyDescent="0.3">
      <c r="A28" s="251">
        <v>101516</v>
      </c>
      <c r="B28" s="252">
        <v>20</v>
      </c>
      <c r="C28" s="253" t="s">
        <v>27</v>
      </c>
      <c r="D28" s="254">
        <v>778296108</v>
      </c>
      <c r="E28" s="254">
        <v>778296108</v>
      </c>
      <c r="F28" s="254">
        <v>3828014</v>
      </c>
      <c r="G28" s="254">
        <v>3828014</v>
      </c>
      <c r="H28" s="255">
        <v>3828014</v>
      </c>
    </row>
    <row r="29" spans="1:10" ht="15.6" x14ac:dyDescent="0.3">
      <c r="A29" s="251">
        <v>101592</v>
      </c>
      <c r="B29" s="252">
        <v>20</v>
      </c>
      <c r="C29" s="253" t="s">
        <v>107</v>
      </c>
      <c r="D29" s="254">
        <v>75867329</v>
      </c>
      <c r="E29" s="254">
        <v>75867329</v>
      </c>
      <c r="F29" s="254">
        <v>0</v>
      </c>
      <c r="G29" s="254">
        <v>0</v>
      </c>
      <c r="H29" s="255">
        <v>0</v>
      </c>
    </row>
    <row r="30" spans="1:10" ht="31.2" x14ac:dyDescent="0.3">
      <c r="A30" s="251">
        <v>1019</v>
      </c>
      <c r="B30" s="252"/>
      <c r="C30" s="253" t="s">
        <v>28</v>
      </c>
      <c r="D30" s="254">
        <f>+D31+D32</f>
        <v>202966280</v>
      </c>
      <c r="E30" s="254">
        <f>+E31+E32</f>
        <v>202966280</v>
      </c>
      <c r="F30" s="254">
        <f>+F31+F32</f>
        <v>64659476</v>
      </c>
      <c r="G30" s="254">
        <f>+G31+G32</f>
        <v>64659476</v>
      </c>
      <c r="H30" s="255">
        <f>+H31+H32</f>
        <v>64659476</v>
      </c>
    </row>
    <row r="31" spans="1:10" ht="15.6" x14ac:dyDescent="0.3">
      <c r="A31" s="251">
        <v>10191</v>
      </c>
      <c r="B31" s="252">
        <v>20</v>
      </c>
      <c r="C31" s="253" t="s">
        <v>29</v>
      </c>
      <c r="D31" s="254">
        <v>105766280</v>
      </c>
      <c r="E31" s="254">
        <v>105766280</v>
      </c>
      <c r="F31" s="254">
        <v>14657702</v>
      </c>
      <c r="G31" s="254">
        <v>14657702</v>
      </c>
      <c r="H31" s="255">
        <v>14657702</v>
      </c>
    </row>
    <row r="32" spans="1:10" ht="15.6" x14ac:dyDescent="0.3">
      <c r="A32" s="251">
        <v>10193</v>
      </c>
      <c r="B32" s="252">
        <v>20</v>
      </c>
      <c r="C32" s="253" t="s">
        <v>30</v>
      </c>
      <c r="D32" s="254">
        <v>97200000</v>
      </c>
      <c r="E32" s="254">
        <v>97200000</v>
      </c>
      <c r="F32" s="254">
        <v>50001774</v>
      </c>
      <c r="G32" s="254">
        <v>50001774</v>
      </c>
      <c r="H32" s="255">
        <v>50001774</v>
      </c>
    </row>
    <row r="33" spans="1:8" ht="30.75" customHeight="1" x14ac:dyDescent="0.3">
      <c r="A33" s="251">
        <v>10110</v>
      </c>
      <c r="B33" s="252">
        <v>20</v>
      </c>
      <c r="C33" s="253" t="s">
        <v>108</v>
      </c>
      <c r="D33" s="259">
        <v>2317082322</v>
      </c>
      <c r="E33" s="254">
        <v>0</v>
      </c>
      <c r="F33" s="254">
        <v>0</v>
      </c>
      <c r="G33" s="254">
        <v>0</v>
      </c>
      <c r="H33" s="255">
        <v>0</v>
      </c>
    </row>
    <row r="34" spans="1:8" ht="15.6" x14ac:dyDescent="0.3">
      <c r="A34" s="251">
        <v>102</v>
      </c>
      <c r="B34" s="252"/>
      <c r="C34" s="253" t="s">
        <v>31</v>
      </c>
      <c r="D34" s="256">
        <f>SUM(D35:D36)</f>
        <v>9178801200</v>
      </c>
      <c r="E34" s="256">
        <f>SUM(E35:E36)</f>
        <v>4511690884</v>
      </c>
      <c r="F34" s="256">
        <f>SUM(F35:F36)</f>
        <v>4350894334</v>
      </c>
      <c r="G34" s="256">
        <f>SUM(G35:G36)</f>
        <v>445040744</v>
      </c>
      <c r="H34" s="258">
        <f>SUM(H35:H36)</f>
        <v>445040744</v>
      </c>
    </row>
    <row r="35" spans="1:8" ht="15.6" x14ac:dyDescent="0.3">
      <c r="A35" s="251">
        <v>10212</v>
      </c>
      <c r="B35" s="252">
        <v>20</v>
      </c>
      <c r="C35" s="253" t="s">
        <v>32</v>
      </c>
      <c r="D35" s="254">
        <v>305000000</v>
      </c>
      <c r="E35" s="254">
        <v>296530764</v>
      </c>
      <c r="F35" s="254">
        <v>135734214</v>
      </c>
      <c r="G35" s="254">
        <v>15734214</v>
      </c>
      <c r="H35" s="255">
        <v>15734214</v>
      </c>
    </row>
    <row r="36" spans="1:8" ht="15.6" x14ac:dyDescent="0.3">
      <c r="A36" s="251">
        <v>10214</v>
      </c>
      <c r="B36" s="252">
        <v>20</v>
      </c>
      <c r="C36" s="253" t="s">
        <v>33</v>
      </c>
      <c r="D36" s="254">
        <v>8873801200</v>
      </c>
      <c r="E36" s="254">
        <v>4215160120</v>
      </c>
      <c r="F36" s="254">
        <v>4215160120</v>
      </c>
      <c r="G36" s="254">
        <v>429306530</v>
      </c>
      <c r="H36" s="255">
        <v>429306530</v>
      </c>
    </row>
    <row r="37" spans="1:8" ht="31.5" customHeight="1" x14ac:dyDescent="0.3">
      <c r="A37" s="251">
        <v>105</v>
      </c>
      <c r="B37" s="252"/>
      <c r="C37" s="253" t="s">
        <v>109</v>
      </c>
      <c r="D37" s="254">
        <f>+D38+D42+D46+D47</f>
        <v>9940246700</v>
      </c>
      <c r="E37" s="254">
        <f>+E38+E42+E46+E47</f>
        <v>9940246700</v>
      </c>
      <c r="F37" s="254">
        <f>+F38+F42+F46+F47</f>
        <v>1951447852</v>
      </c>
      <c r="G37" s="254">
        <f>+G38+G42+G46+G47</f>
        <v>1951447852</v>
      </c>
      <c r="H37" s="255">
        <f>+H38+H42+H46+H47</f>
        <v>1259171252</v>
      </c>
    </row>
    <row r="38" spans="1:8" ht="15.6" x14ac:dyDescent="0.3">
      <c r="A38" s="251">
        <v>1051</v>
      </c>
      <c r="B38" s="252"/>
      <c r="C38" s="253" t="s">
        <v>35</v>
      </c>
      <c r="D38" s="254">
        <f>SUM(D39:D41)</f>
        <v>5264556926</v>
      </c>
      <c r="E38" s="254">
        <f>SUM(E39:E41)</f>
        <v>5264556926</v>
      </c>
      <c r="F38" s="254">
        <f>SUM(F39:F41)</f>
        <v>810489800</v>
      </c>
      <c r="G38" s="254">
        <f>SUM(G39:G41)</f>
        <v>810489800</v>
      </c>
      <c r="H38" s="255">
        <f>SUM(H39:H41)</f>
        <v>375406000</v>
      </c>
    </row>
    <row r="39" spans="1:8" ht="15.6" x14ac:dyDescent="0.3">
      <c r="A39" s="251">
        <v>10511</v>
      </c>
      <c r="B39" s="252">
        <v>20</v>
      </c>
      <c r="C39" s="253" t="s">
        <v>36</v>
      </c>
      <c r="D39" s="254">
        <v>1297907238</v>
      </c>
      <c r="E39" s="254">
        <v>1297907238</v>
      </c>
      <c r="F39" s="254">
        <v>168518100</v>
      </c>
      <c r="G39" s="254">
        <v>168518100</v>
      </c>
      <c r="H39" s="255">
        <v>74633700</v>
      </c>
    </row>
    <row r="40" spans="1:8" ht="31.2" x14ac:dyDescent="0.3">
      <c r="A40" s="251">
        <v>10513</v>
      </c>
      <c r="B40" s="252">
        <v>20</v>
      </c>
      <c r="C40" s="253" t="s">
        <v>110</v>
      </c>
      <c r="D40" s="254">
        <v>1985792898</v>
      </c>
      <c r="E40" s="254">
        <v>1985792898</v>
      </c>
      <c r="F40" s="254">
        <v>276746500</v>
      </c>
      <c r="G40" s="254">
        <v>276746500</v>
      </c>
      <c r="H40" s="255">
        <v>130221200</v>
      </c>
    </row>
    <row r="41" spans="1:8" ht="15.6" x14ac:dyDescent="0.3">
      <c r="A41" s="251">
        <v>10514</v>
      </c>
      <c r="B41" s="252">
        <v>20</v>
      </c>
      <c r="C41" s="253" t="s">
        <v>38</v>
      </c>
      <c r="D41" s="254">
        <v>1980856790</v>
      </c>
      <c r="E41" s="254">
        <v>1980856790</v>
      </c>
      <c r="F41" s="254">
        <v>365225200</v>
      </c>
      <c r="G41" s="254">
        <v>365225200</v>
      </c>
      <c r="H41" s="255">
        <v>170551100</v>
      </c>
    </row>
    <row r="42" spans="1:8" ht="15.6" x14ac:dyDescent="0.3">
      <c r="A42" s="251">
        <v>1052</v>
      </c>
      <c r="B42" s="252"/>
      <c r="C42" s="253" t="s">
        <v>111</v>
      </c>
      <c r="D42" s="254">
        <f>+D43+D44+D45</f>
        <v>3375854160</v>
      </c>
      <c r="E42" s="254">
        <f>+E43+E44+E45</f>
        <v>3375854160</v>
      </c>
      <c r="F42" s="254">
        <f>+F43+F44+F45</f>
        <v>930289952</v>
      </c>
      <c r="G42" s="254">
        <f>+G43+G44+G45</f>
        <v>930289952</v>
      </c>
      <c r="H42" s="255">
        <f>+H43+H44+H45</f>
        <v>790461652</v>
      </c>
    </row>
    <row r="43" spans="1:8" ht="15.6" x14ac:dyDescent="0.3">
      <c r="A43" s="251">
        <v>10522</v>
      </c>
      <c r="B43" s="252">
        <v>20</v>
      </c>
      <c r="C43" s="253" t="s">
        <v>40</v>
      </c>
      <c r="D43" s="254">
        <v>2045759880</v>
      </c>
      <c r="E43" s="254">
        <v>2045759880</v>
      </c>
      <c r="F43" s="254">
        <v>670299752</v>
      </c>
      <c r="G43" s="254">
        <v>670299752</v>
      </c>
      <c r="H43" s="255">
        <v>670299752</v>
      </c>
    </row>
    <row r="44" spans="1:8" ht="31.2" x14ac:dyDescent="0.3">
      <c r="A44" s="251">
        <v>10523</v>
      </c>
      <c r="B44" s="252">
        <v>20</v>
      </c>
      <c r="C44" s="253" t="s">
        <v>41</v>
      </c>
      <c r="D44" s="254">
        <v>1204707636</v>
      </c>
      <c r="E44" s="254">
        <v>1204707636</v>
      </c>
      <c r="F44" s="254">
        <v>238875100</v>
      </c>
      <c r="G44" s="254">
        <v>238875100</v>
      </c>
      <c r="H44" s="255">
        <v>110717400</v>
      </c>
    </row>
    <row r="45" spans="1:8" ht="46.8" x14ac:dyDescent="0.3">
      <c r="A45" s="251">
        <v>10527</v>
      </c>
      <c r="B45" s="252">
        <v>20</v>
      </c>
      <c r="C45" s="253" t="s">
        <v>112</v>
      </c>
      <c r="D45" s="254">
        <v>125386644</v>
      </c>
      <c r="E45" s="254">
        <v>125386644</v>
      </c>
      <c r="F45" s="254">
        <v>21115100</v>
      </c>
      <c r="G45" s="254">
        <v>21115100</v>
      </c>
      <c r="H45" s="255">
        <v>9444500</v>
      </c>
    </row>
    <row r="46" spans="1:8" ht="15.6" x14ac:dyDescent="0.3">
      <c r="A46" s="251">
        <v>1056</v>
      </c>
      <c r="B46" s="252">
        <v>20</v>
      </c>
      <c r="C46" s="253" t="s">
        <v>43</v>
      </c>
      <c r="D46" s="254">
        <v>775448970</v>
      </c>
      <c r="E46" s="254">
        <v>775448970</v>
      </c>
      <c r="F46" s="254">
        <v>126395000</v>
      </c>
      <c r="G46" s="254">
        <v>126395000</v>
      </c>
      <c r="H46" s="255">
        <v>55979900</v>
      </c>
    </row>
    <row r="47" spans="1:8" ht="16.2" thickBot="1" x14ac:dyDescent="0.35">
      <c r="A47" s="260">
        <v>1057</v>
      </c>
      <c r="B47" s="261">
        <v>20</v>
      </c>
      <c r="C47" s="262" t="s">
        <v>44</v>
      </c>
      <c r="D47" s="263">
        <v>524386644</v>
      </c>
      <c r="E47" s="263">
        <v>524386644</v>
      </c>
      <c r="F47" s="263">
        <v>84273100</v>
      </c>
      <c r="G47" s="263">
        <v>84273100</v>
      </c>
      <c r="H47" s="264">
        <v>37323700</v>
      </c>
    </row>
    <row r="48" spans="1:8" ht="6" customHeight="1" thickBot="1" x14ac:dyDescent="0.35">
      <c r="A48" s="265"/>
      <c r="B48" s="266"/>
      <c r="C48" s="267"/>
      <c r="D48" s="268"/>
      <c r="E48" s="268"/>
      <c r="F48" s="269"/>
      <c r="G48" s="268"/>
      <c r="H48" s="270"/>
    </row>
    <row r="49" spans="1:8" x14ac:dyDescent="0.3">
      <c r="A49" s="3645" t="s">
        <v>1</v>
      </c>
      <c r="B49" s="3646"/>
      <c r="C49" s="3646"/>
      <c r="D49" s="3646"/>
      <c r="E49" s="3646"/>
      <c r="F49" s="3646"/>
      <c r="G49" s="3646"/>
      <c r="H49" s="3647"/>
    </row>
    <row r="50" spans="1:8" x14ac:dyDescent="0.3">
      <c r="A50" s="3648" t="s">
        <v>95</v>
      </c>
      <c r="B50" s="3649"/>
      <c r="C50" s="3649"/>
      <c r="D50" s="3649"/>
      <c r="E50" s="3649"/>
      <c r="F50" s="3649"/>
      <c r="G50" s="3649"/>
      <c r="H50" s="3650"/>
    </row>
    <row r="51" spans="1:8" hidden="1" x14ac:dyDescent="0.3">
      <c r="A51" s="222"/>
      <c r="H51" s="223"/>
    </row>
    <row r="52" spans="1:8" x14ac:dyDescent="0.3">
      <c r="A52" s="224" t="s">
        <v>0</v>
      </c>
      <c r="D52" s="271"/>
      <c r="H52" s="223"/>
    </row>
    <row r="53" spans="1:8" ht="1.5" customHeight="1" x14ac:dyDescent="0.3">
      <c r="A53" s="222"/>
      <c r="H53" s="225"/>
    </row>
    <row r="54" spans="1:8" ht="21" customHeight="1" thickBot="1" x14ac:dyDescent="0.35">
      <c r="A54" s="222" t="s">
        <v>96</v>
      </c>
      <c r="C54" s="220" t="s">
        <v>4</v>
      </c>
      <c r="E54" s="221" t="str">
        <f>E7</f>
        <v>MES:</v>
      </c>
      <c r="F54" s="221" t="str">
        <f>F7</f>
        <v>FEBRERO</v>
      </c>
      <c r="G54" s="221" t="str">
        <f>G7</f>
        <v xml:space="preserve">                                VIGENCIA FISCAL:      2018</v>
      </c>
      <c r="H54" s="223"/>
    </row>
    <row r="55" spans="1:8" ht="28.5" hidden="1" customHeight="1" thickBot="1" x14ac:dyDescent="0.35">
      <c r="A55" s="222"/>
      <c r="H55" s="223"/>
    </row>
    <row r="56" spans="1:8" ht="15" thickBot="1" x14ac:dyDescent="0.35">
      <c r="A56" s="272"/>
      <c r="B56" s="273"/>
      <c r="C56" s="274"/>
      <c r="D56" s="275"/>
      <c r="E56" s="275"/>
      <c r="F56" s="275"/>
      <c r="G56" s="275"/>
      <c r="H56" s="276"/>
    </row>
    <row r="57" spans="1:8" ht="33.75" customHeight="1" thickBot="1" x14ac:dyDescent="0.35">
      <c r="A57" s="277" t="s">
        <v>98</v>
      </c>
      <c r="B57" s="278"/>
      <c r="C57" s="279" t="s">
        <v>99</v>
      </c>
      <c r="D57" s="280" t="s">
        <v>100</v>
      </c>
      <c r="E57" s="280" t="s">
        <v>101</v>
      </c>
      <c r="F57" s="280" t="s">
        <v>102</v>
      </c>
      <c r="G57" s="280" t="s">
        <v>103</v>
      </c>
      <c r="H57" s="239" t="s">
        <v>195</v>
      </c>
    </row>
    <row r="58" spans="1:8" ht="31.5" customHeight="1" x14ac:dyDescent="0.3">
      <c r="A58" s="281">
        <v>2</v>
      </c>
      <c r="B58" s="282"/>
      <c r="C58" s="283" t="s">
        <v>45</v>
      </c>
      <c r="D58" s="284">
        <f>+D59</f>
        <v>8584174910</v>
      </c>
      <c r="E58" s="284">
        <f>+E59</f>
        <v>5586251772.6599998</v>
      </c>
      <c r="F58" s="284">
        <f>+F59</f>
        <v>4611312221.6599998</v>
      </c>
      <c r="G58" s="284">
        <f>+G59</f>
        <v>2091562935.1100001</v>
      </c>
      <c r="H58" s="285">
        <f>+H59</f>
        <v>2091562935.1100001</v>
      </c>
    </row>
    <row r="59" spans="1:8" ht="15.6" x14ac:dyDescent="0.3">
      <c r="A59" s="251">
        <v>20</v>
      </c>
      <c r="B59" s="252"/>
      <c r="C59" s="253" t="s">
        <v>45</v>
      </c>
      <c r="D59" s="254">
        <f>+D63+D60</f>
        <v>8584174910</v>
      </c>
      <c r="E59" s="254">
        <f>+E63+E60</f>
        <v>5586251772.6599998</v>
      </c>
      <c r="F59" s="254">
        <f>+F63+F60</f>
        <v>4611312221.6599998</v>
      </c>
      <c r="G59" s="254">
        <f>+G63+G60</f>
        <v>2091562935.1100001</v>
      </c>
      <c r="H59" s="255">
        <f>+H63+H60</f>
        <v>2091562935.1100001</v>
      </c>
    </row>
    <row r="60" spans="1:8" ht="20.25" customHeight="1" x14ac:dyDescent="0.3">
      <c r="A60" s="251">
        <v>203</v>
      </c>
      <c r="B60" s="252"/>
      <c r="C60" s="253" t="s">
        <v>113</v>
      </c>
      <c r="D60" s="254">
        <f t="shared" ref="D60:H61" si="0">+D61</f>
        <v>50000000</v>
      </c>
      <c r="E60" s="254">
        <f t="shared" si="0"/>
        <v>0</v>
      </c>
      <c r="F60" s="254">
        <f t="shared" si="0"/>
        <v>0</v>
      </c>
      <c r="G60" s="254">
        <f t="shared" si="0"/>
        <v>0</v>
      </c>
      <c r="H60" s="255">
        <f t="shared" si="0"/>
        <v>0</v>
      </c>
    </row>
    <row r="61" spans="1:8" ht="15.6" x14ac:dyDescent="0.3">
      <c r="A61" s="251">
        <v>20350</v>
      </c>
      <c r="B61" s="252"/>
      <c r="C61" s="253" t="s">
        <v>114</v>
      </c>
      <c r="D61" s="256">
        <f t="shared" si="0"/>
        <v>50000000</v>
      </c>
      <c r="E61" s="256">
        <f t="shared" si="0"/>
        <v>0</v>
      </c>
      <c r="F61" s="256">
        <f t="shared" si="0"/>
        <v>0</v>
      </c>
      <c r="G61" s="256">
        <f t="shared" si="0"/>
        <v>0</v>
      </c>
      <c r="H61" s="256">
        <f t="shared" si="0"/>
        <v>0</v>
      </c>
    </row>
    <row r="62" spans="1:8" ht="21" customHeight="1" x14ac:dyDescent="0.3">
      <c r="A62" s="251">
        <v>2035090</v>
      </c>
      <c r="B62" s="252">
        <v>20</v>
      </c>
      <c r="C62" s="253" t="s">
        <v>115</v>
      </c>
      <c r="D62" s="256">
        <v>50000000</v>
      </c>
      <c r="E62" s="256">
        <v>0</v>
      </c>
      <c r="F62" s="256">
        <v>0</v>
      </c>
      <c r="G62" s="256">
        <v>0</v>
      </c>
      <c r="H62" s="255">
        <v>0</v>
      </c>
    </row>
    <row r="63" spans="1:8" ht="21.75" customHeight="1" x14ac:dyDescent="0.3">
      <c r="A63" s="251">
        <v>204</v>
      </c>
      <c r="B63" s="252"/>
      <c r="C63" s="253" t="s">
        <v>46</v>
      </c>
      <c r="D63" s="256">
        <f>+D66+D64+D71+D87+D90+D92+D97+D101+D106+D107+D109+D103</f>
        <v>8534174910</v>
      </c>
      <c r="E63" s="256">
        <f>+E66+E64+E71+E87+E90+E92+E97+E101+E106+E107+E109+E103</f>
        <v>5586251772.6599998</v>
      </c>
      <c r="F63" s="256">
        <f>+F66+F64+F71+F87+F90+F92+F97+F101+F106+F107+F109+F103</f>
        <v>4611312221.6599998</v>
      </c>
      <c r="G63" s="256">
        <f>+G66+G64+G71+G87+G90+G92+G97+G101+G106+G107+G109+G103</f>
        <v>2091562935.1100001</v>
      </c>
      <c r="H63" s="255">
        <f>+H66+H64+H71+H87+H90+H92+H97+H101+H106+H107+H109+H103</f>
        <v>2091562935.1100001</v>
      </c>
    </row>
    <row r="64" spans="1:8" ht="22.5" customHeight="1" x14ac:dyDescent="0.3">
      <c r="A64" s="251">
        <v>2041</v>
      </c>
      <c r="B64" s="252"/>
      <c r="C64" s="253" t="s">
        <v>116</v>
      </c>
      <c r="D64" s="254">
        <f>SUM(D65:D65)</f>
        <v>0</v>
      </c>
      <c r="E64" s="254">
        <f>SUM(E65:E65)</f>
        <v>0</v>
      </c>
      <c r="F64" s="254">
        <f>SUM(F65:F65)</f>
        <v>0</v>
      </c>
      <c r="G64" s="254">
        <f>SUM(G65:G65)</f>
        <v>0</v>
      </c>
      <c r="H64" s="255">
        <f>SUM(H65:H65)</f>
        <v>0</v>
      </c>
    </row>
    <row r="65" spans="1:8" ht="24.75" customHeight="1" x14ac:dyDescent="0.3">
      <c r="A65" s="251">
        <v>20418</v>
      </c>
      <c r="B65" s="252">
        <v>20</v>
      </c>
      <c r="C65" s="253" t="s">
        <v>117</v>
      </c>
      <c r="D65" s="254">
        <v>0</v>
      </c>
      <c r="E65" s="254">
        <v>0</v>
      </c>
      <c r="F65" s="254">
        <v>0</v>
      </c>
      <c r="G65" s="254">
        <v>0</v>
      </c>
      <c r="H65" s="255">
        <v>0</v>
      </c>
    </row>
    <row r="66" spans="1:8" ht="31.5" customHeight="1" x14ac:dyDescent="0.3">
      <c r="A66" s="251">
        <v>2044</v>
      </c>
      <c r="B66" s="252"/>
      <c r="C66" s="253" t="s">
        <v>47</v>
      </c>
      <c r="D66" s="254">
        <f>SUM(D67:D70)</f>
        <v>109500228</v>
      </c>
      <c r="E66" s="254">
        <f>SUM(E67:E70)</f>
        <v>63141682</v>
      </c>
      <c r="F66" s="254">
        <f>SUM(F67:F70)</f>
        <v>62200000</v>
      </c>
      <c r="G66" s="254">
        <f>SUM(G67:G70)</f>
        <v>8805084</v>
      </c>
      <c r="H66" s="255">
        <f>SUM(H67:H70)</f>
        <v>8805084</v>
      </c>
    </row>
    <row r="67" spans="1:8" ht="31.5" customHeight="1" x14ac:dyDescent="0.3">
      <c r="A67" s="251">
        <v>20441</v>
      </c>
      <c r="B67" s="252">
        <v>20</v>
      </c>
      <c r="C67" s="253" t="s">
        <v>48</v>
      </c>
      <c r="D67" s="254">
        <v>67000277</v>
      </c>
      <c r="E67" s="254">
        <v>60704547</v>
      </c>
      <c r="F67" s="254">
        <v>60600000</v>
      </c>
      <c r="G67" s="254">
        <v>7205084</v>
      </c>
      <c r="H67" s="255">
        <v>7205084</v>
      </c>
    </row>
    <row r="68" spans="1:8" ht="31.5" customHeight="1" x14ac:dyDescent="0.3">
      <c r="A68" s="251">
        <v>204415</v>
      </c>
      <c r="B68" s="252">
        <v>20</v>
      </c>
      <c r="C68" s="253" t="s">
        <v>119</v>
      </c>
      <c r="D68" s="254">
        <v>33999951</v>
      </c>
      <c r="E68" s="254">
        <v>777507</v>
      </c>
      <c r="F68" s="254">
        <v>600000</v>
      </c>
      <c r="G68" s="254">
        <v>600000</v>
      </c>
      <c r="H68" s="255">
        <v>600000</v>
      </c>
    </row>
    <row r="69" spans="1:8" ht="31.5" customHeight="1" x14ac:dyDescent="0.3">
      <c r="A69" s="251">
        <v>204418</v>
      </c>
      <c r="B69" s="252">
        <v>20</v>
      </c>
      <c r="C69" s="253" t="s">
        <v>120</v>
      </c>
      <c r="D69" s="254">
        <v>6000000</v>
      </c>
      <c r="E69" s="254">
        <v>1359628</v>
      </c>
      <c r="F69" s="254">
        <v>700000</v>
      </c>
      <c r="G69" s="254">
        <v>700000</v>
      </c>
      <c r="H69" s="255">
        <v>700000</v>
      </c>
    </row>
    <row r="70" spans="1:8" ht="31.5" customHeight="1" x14ac:dyDescent="0.3">
      <c r="A70" s="251">
        <v>204423</v>
      </c>
      <c r="B70" s="252">
        <v>20</v>
      </c>
      <c r="C70" s="253" t="s">
        <v>121</v>
      </c>
      <c r="D70" s="254">
        <v>2500000</v>
      </c>
      <c r="E70" s="254">
        <v>300000</v>
      </c>
      <c r="F70" s="254">
        <v>300000</v>
      </c>
      <c r="G70" s="254">
        <v>300000</v>
      </c>
      <c r="H70" s="255">
        <v>300000</v>
      </c>
    </row>
    <row r="71" spans="1:8" ht="31.5" customHeight="1" x14ac:dyDescent="0.3">
      <c r="A71" s="251">
        <v>2045</v>
      </c>
      <c r="B71" s="252"/>
      <c r="C71" s="253" t="s">
        <v>49</v>
      </c>
      <c r="D71" s="254">
        <f>SUM(D72:D77)</f>
        <v>698200003</v>
      </c>
      <c r="E71" s="254">
        <f>SUM(E72:E77)</f>
        <v>375711588.69999999</v>
      </c>
      <c r="F71" s="254">
        <f>SUM(F72:F77)</f>
        <v>247511588.69999999</v>
      </c>
      <c r="G71" s="254">
        <f>SUM(G72:G77)</f>
        <v>12833765</v>
      </c>
      <c r="H71" s="255">
        <f>SUM(H72:H77)</f>
        <v>12833765</v>
      </c>
    </row>
    <row r="72" spans="1:8" ht="27.75" customHeight="1" x14ac:dyDescent="0.3">
      <c r="A72" s="251">
        <v>20451</v>
      </c>
      <c r="B72" s="252">
        <v>20</v>
      </c>
      <c r="C72" s="253" t="s">
        <v>50</v>
      </c>
      <c r="D72" s="254">
        <v>25000001</v>
      </c>
      <c r="E72" s="254">
        <v>25000000</v>
      </c>
      <c r="F72" s="254">
        <v>0</v>
      </c>
      <c r="G72" s="254">
        <v>0</v>
      </c>
      <c r="H72" s="255">
        <v>0</v>
      </c>
    </row>
    <row r="73" spans="1:8" ht="29.25" customHeight="1" x14ac:dyDescent="0.3">
      <c r="A73" s="251">
        <v>20452</v>
      </c>
      <c r="B73" s="252">
        <v>20</v>
      </c>
      <c r="C73" s="253" t="s">
        <v>122</v>
      </c>
      <c r="D73" s="254">
        <v>25000002</v>
      </c>
      <c r="E73" s="254">
        <v>25000000</v>
      </c>
      <c r="F73" s="254">
        <v>0</v>
      </c>
      <c r="G73" s="254">
        <v>0</v>
      </c>
      <c r="H73" s="255">
        <v>0</v>
      </c>
    </row>
    <row r="74" spans="1:8" ht="30.6" customHeight="1" x14ac:dyDescent="0.3">
      <c r="A74" s="251">
        <v>20456</v>
      </c>
      <c r="B74" s="252">
        <v>20</v>
      </c>
      <c r="C74" s="286" t="s">
        <v>123</v>
      </c>
      <c r="D74" s="254">
        <v>78200000</v>
      </c>
      <c r="E74" s="254">
        <v>78200000</v>
      </c>
      <c r="F74" s="254">
        <v>0</v>
      </c>
      <c r="G74" s="254">
        <v>0</v>
      </c>
      <c r="H74" s="255">
        <v>0</v>
      </c>
    </row>
    <row r="75" spans="1:8" ht="27.75" customHeight="1" x14ac:dyDescent="0.3">
      <c r="A75" s="251">
        <v>20458</v>
      </c>
      <c r="B75" s="252">
        <v>20</v>
      </c>
      <c r="C75" s="253" t="s">
        <v>124</v>
      </c>
      <c r="D75" s="254">
        <v>170000000</v>
      </c>
      <c r="E75" s="254">
        <v>51511588.700000003</v>
      </c>
      <c r="F75" s="254">
        <v>51511588.700000003</v>
      </c>
      <c r="G75" s="254">
        <v>12833765</v>
      </c>
      <c r="H75" s="255">
        <v>12833765</v>
      </c>
    </row>
    <row r="76" spans="1:8" ht="27.75" customHeight="1" x14ac:dyDescent="0.3">
      <c r="A76" s="251">
        <v>204510</v>
      </c>
      <c r="B76" s="252">
        <v>20</v>
      </c>
      <c r="C76" s="253" t="s">
        <v>53</v>
      </c>
      <c r="D76" s="254">
        <v>400000000</v>
      </c>
      <c r="E76" s="254">
        <v>196000000</v>
      </c>
      <c r="F76" s="254">
        <v>196000000</v>
      </c>
      <c r="G76" s="254">
        <v>0</v>
      </c>
      <c r="H76" s="255">
        <v>0</v>
      </c>
    </row>
    <row r="77" spans="1:8" ht="27.75" customHeight="1" thickBot="1" x14ac:dyDescent="0.35">
      <c r="A77" s="260">
        <v>204513</v>
      </c>
      <c r="B77" s="261">
        <v>20</v>
      </c>
      <c r="C77" s="262" t="s">
        <v>125</v>
      </c>
      <c r="D77" s="263">
        <v>0</v>
      </c>
      <c r="E77" s="263">
        <v>0</v>
      </c>
      <c r="F77" s="263">
        <v>0</v>
      </c>
      <c r="G77" s="263">
        <v>0</v>
      </c>
      <c r="H77" s="264">
        <v>0</v>
      </c>
    </row>
    <row r="78" spans="1:8" ht="16.2" thickBot="1" x14ac:dyDescent="0.35">
      <c r="A78" s="265"/>
      <c r="B78" s="266"/>
      <c r="C78" s="267"/>
      <c r="D78" s="268"/>
      <c r="E78" s="268"/>
      <c r="F78" s="268"/>
      <c r="G78" s="268"/>
      <c r="H78" s="268"/>
    </row>
    <row r="79" spans="1:8" x14ac:dyDescent="0.3">
      <c r="A79" s="3645" t="s">
        <v>1</v>
      </c>
      <c r="B79" s="3646"/>
      <c r="C79" s="3646"/>
      <c r="D79" s="3646"/>
      <c r="E79" s="3646"/>
      <c r="F79" s="3646"/>
      <c r="G79" s="3646"/>
      <c r="H79" s="3647"/>
    </row>
    <row r="80" spans="1:8" x14ac:dyDescent="0.3">
      <c r="A80" s="3648" t="s">
        <v>95</v>
      </c>
      <c r="B80" s="3649"/>
      <c r="C80" s="3649"/>
      <c r="D80" s="3649"/>
      <c r="E80" s="3649"/>
      <c r="F80" s="3649"/>
      <c r="G80" s="3649"/>
      <c r="H80" s="3650"/>
    </row>
    <row r="81" spans="1:8" x14ac:dyDescent="0.3">
      <c r="A81" s="224" t="s">
        <v>0</v>
      </c>
      <c r="H81" s="223"/>
    </row>
    <row r="82" spans="1:8" ht="3.75" customHeight="1" x14ac:dyDescent="0.3">
      <c r="A82" s="222"/>
      <c r="H82" s="225"/>
    </row>
    <row r="83" spans="1:8" ht="15" thickBot="1" x14ac:dyDescent="0.35">
      <c r="A83" s="222" t="s">
        <v>96</v>
      </c>
      <c r="C83" s="220" t="s">
        <v>4</v>
      </c>
      <c r="E83" s="221" t="str">
        <f>E54</f>
        <v>MES:</v>
      </c>
      <c r="F83" s="221" t="str">
        <f>F7</f>
        <v>FEBRERO</v>
      </c>
      <c r="G83" s="221" t="str">
        <f>G54</f>
        <v xml:space="preserve">                                VIGENCIA FISCAL:      2018</v>
      </c>
      <c r="H83" s="223"/>
    </row>
    <row r="84" spans="1:8" ht="6.75" hidden="1" customHeight="1" thickBot="1" x14ac:dyDescent="0.35">
      <c r="A84" s="222"/>
      <c r="H84" s="223"/>
    </row>
    <row r="85" spans="1:8" ht="15" thickBot="1" x14ac:dyDescent="0.35">
      <c r="A85" s="272"/>
      <c r="B85" s="273"/>
      <c r="C85" s="274"/>
      <c r="D85" s="275"/>
      <c r="E85" s="275"/>
      <c r="F85" s="275"/>
      <c r="G85" s="275"/>
      <c r="H85" s="276"/>
    </row>
    <row r="86" spans="1:8" ht="36" customHeight="1" thickBot="1" x14ac:dyDescent="0.35">
      <c r="A86" s="287" t="s">
        <v>98</v>
      </c>
      <c r="B86" s="236"/>
      <c r="C86" s="237" t="s">
        <v>99</v>
      </c>
      <c r="D86" s="238" t="s">
        <v>100</v>
      </c>
      <c r="E86" s="238" t="s">
        <v>101</v>
      </c>
      <c r="F86" s="238" t="s">
        <v>102</v>
      </c>
      <c r="G86" s="238" t="s">
        <v>103</v>
      </c>
      <c r="H86" s="239" t="s">
        <v>195</v>
      </c>
    </row>
    <row r="87" spans="1:8" ht="18.75" customHeight="1" x14ac:dyDescent="0.3">
      <c r="A87" s="251">
        <v>2046</v>
      </c>
      <c r="B87" s="252"/>
      <c r="C87" s="253" t="s">
        <v>55</v>
      </c>
      <c r="D87" s="254">
        <f>+D88+D89</f>
        <v>61000000</v>
      </c>
      <c r="E87" s="254">
        <f>+E88+E89</f>
        <v>15624377.960000001</v>
      </c>
      <c r="F87" s="254">
        <f>+F88+F89</f>
        <v>15591948.960000001</v>
      </c>
      <c r="G87" s="254">
        <f>+G88+G89</f>
        <v>1199586.1100000001</v>
      </c>
      <c r="H87" s="254">
        <f>+H88+H89</f>
        <v>1199586.1100000001</v>
      </c>
    </row>
    <row r="88" spans="1:8" ht="18.75" customHeight="1" x14ac:dyDescent="0.3">
      <c r="A88" s="251">
        <v>20465</v>
      </c>
      <c r="B88" s="252">
        <v>20</v>
      </c>
      <c r="C88" s="253" t="s">
        <v>57</v>
      </c>
      <c r="D88" s="254">
        <v>60000000</v>
      </c>
      <c r="E88" s="254">
        <v>15491948.960000001</v>
      </c>
      <c r="F88" s="254">
        <v>15491948.960000001</v>
      </c>
      <c r="G88" s="254">
        <v>1099586.1100000001</v>
      </c>
      <c r="H88" s="255">
        <v>1099586.1100000001</v>
      </c>
    </row>
    <row r="89" spans="1:8" ht="18.75" customHeight="1" x14ac:dyDescent="0.3">
      <c r="A89" s="251">
        <v>20467</v>
      </c>
      <c r="B89" s="252">
        <v>20</v>
      </c>
      <c r="C89" s="253" t="s">
        <v>126</v>
      </c>
      <c r="D89" s="254">
        <v>1000000</v>
      </c>
      <c r="E89" s="254">
        <v>132429</v>
      </c>
      <c r="F89" s="254">
        <v>100000</v>
      </c>
      <c r="G89" s="254">
        <v>100000</v>
      </c>
      <c r="H89" s="255">
        <v>100000</v>
      </c>
    </row>
    <row r="90" spans="1:8" ht="18.75" customHeight="1" x14ac:dyDescent="0.3">
      <c r="A90" s="251">
        <v>2047</v>
      </c>
      <c r="B90" s="252"/>
      <c r="C90" s="253" t="s">
        <v>58</v>
      </c>
      <c r="D90" s="254">
        <f>+D91</f>
        <v>50000001</v>
      </c>
      <c r="E90" s="254">
        <f>+E91</f>
        <v>17265952</v>
      </c>
      <c r="F90" s="254">
        <f>+F91</f>
        <v>16500000</v>
      </c>
      <c r="G90" s="254">
        <f>+G91</f>
        <v>2500000</v>
      </c>
      <c r="H90" s="255">
        <f>+H91</f>
        <v>2500000</v>
      </c>
    </row>
    <row r="91" spans="1:8" ht="18.75" customHeight="1" x14ac:dyDescent="0.3">
      <c r="A91" s="251">
        <v>20476</v>
      </c>
      <c r="B91" s="252">
        <v>20</v>
      </c>
      <c r="C91" s="253" t="s">
        <v>59</v>
      </c>
      <c r="D91" s="254">
        <v>50000001</v>
      </c>
      <c r="E91" s="254">
        <v>17265952</v>
      </c>
      <c r="F91" s="254">
        <v>16500000</v>
      </c>
      <c r="G91" s="254">
        <v>2500000</v>
      </c>
      <c r="H91" s="255">
        <v>2500000</v>
      </c>
    </row>
    <row r="92" spans="1:8" ht="18.75" customHeight="1" x14ac:dyDescent="0.3">
      <c r="A92" s="251">
        <v>2048</v>
      </c>
      <c r="B92" s="252"/>
      <c r="C92" s="253" t="s">
        <v>60</v>
      </c>
      <c r="D92" s="254">
        <f>SUM(D93:D96)</f>
        <v>381000001</v>
      </c>
      <c r="E92" s="254">
        <f>SUM(E93:E96)</f>
        <v>310143796</v>
      </c>
      <c r="F92" s="254">
        <f>SUM(F93:F96)</f>
        <v>82408206</v>
      </c>
      <c r="G92" s="254">
        <f>SUM(G93:G96)</f>
        <v>82408206</v>
      </c>
      <c r="H92" s="255">
        <f>SUM(H93:H96)</f>
        <v>82408206</v>
      </c>
    </row>
    <row r="93" spans="1:8" ht="18.75" customHeight="1" x14ac:dyDescent="0.3">
      <c r="A93" s="251">
        <v>20481</v>
      </c>
      <c r="B93" s="252">
        <v>20</v>
      </c>
      <c r="C93" s="253" t="s">
        <v>127</v>
      </c>
      <c r="D93" s="254">
        <v>5000000</v>
      </c>
      <c r="E93" s="254">
        <v>86870</v>
      </c>
      <c r="F93" s="254">
        <v>86870</v>
      </c>
      <c r="G93" s="254">
        <v>86870</v>
      </c>
      <c r="H93" s="255">
        <v>86870</v>
      </c>
    </row>
    <row r="94" spans="1:8" ht="18.75" customHeight="1" x14ac:dyDescent="0.3">
      <c r="A94" s="251">
        <v>20482</v>
      </c>
      <c r="B94" s="252">
        <v>20</v>
      </c>
      <c r="C94" s="253" t="s">
        <v>128</v>
      </c>
      <c r="D94" s="254">
        <v>300000000</v>
      </c>
      <c r="E94" s="254">
        <v>300000000</v>
      </c>
      <c r="F94" s="254">
        <v>72264410</v>
      </c>
      <c r="G94" s="254">
        <v>72264410</v>
      </c>
      <c r="H94" s="255">
        <v>72264410</v>
      </c>
    </row>
    <row r="95" spans="1:8" ht="18.75" customHeight="1" x14ac:dyDescent="0.3">
      <c r="A95" s="251">
        <v>20485</v>
      </c>
      <c r="B95" s="252">
        <v>20</v>
      </c>
      <c r="C95" s="253" t="s">
        <v>129</v>
      </c>
      <c r="D95" s="254">
        <v>16000000</v>
      </c>
      <c r="E95" s="254">
        <v>1224783</v>
      </c>
      <c r="F95" s="254">
        <v>1224783</v>
      </c>
      <c r="G95" s="254">
        <v>1224783</v>
      </c>
      <c r="H95" s="255">
        <v>1224783</v>
      </c>
    </row>
    <row r="96" spans="1:8" ht="18.75" customHeight="1" x14ac:dyDescent="0.3">
      <c r="A96" s="251">
        <v>20486</v>
      </c>
      <c r="B96" s="252">
        <v>20</v>
      </c>
      <c r="C96" s="253" t="s">
        <v>61</v>
      </c>
      <c r="D96" s="254">
        <v>60000001</v>
      </c>
      <c r="E96" s="254">
        <v>8832143</v>
      </c>
      <c r="F96" s="254">
        <v>8832143</v>
      </c>
      <c r="G96" s="254">
        <v>8832143</v>
      </c>
      <c r="H96" s="255">
        <v>8832143</v>
      </c>
    </row>
    <row r="97" spans="1:8" ht="18.75" customHeight="1" x14ac:dyDescent="0.3">
      <c r="A97" s="251">
        <v>2049</v>
      </c>
      <c r="B97" s="252"/>
      <c r="C97" s="253" t="s">
        <v>62</v>
      </c>
      <c r="D97" s="254">
        <f>SUM(D98:D100)</f>
        <v>898000000</v>
      </c>
      <c r="E97" s="254">
        <f>SUM(E98:E100)</f>
        <v>797454376</v>
      </c>
      <c r="F97" s="254">
        <f>SUM(F98:F100)</f>
        <v>683507855</v>
      </c>
      <c r="G97" s="254">
        <f>SUM(G98:G100)</f>
        <v>681660335</v>
      </c>
      <c r="H97" s="255">
        <f>SUM(H98:H100)</f>
        <v>681660335</v>
      </c>
    </row>
    <row r="98" spans="1:8" ht="18.75" customHeight="1" x14ac:dyDescent="0.3">
      <c r="A98" s="251">
        <v>20495</v>
      </c>
      <c r="B98" s="252">
        <v>20</v>
      </c>
      <c r="C98" s="253" t="s">
        <v>130</v>
      </c>
      <c r="D98" s="254">
        <v>90000000</v>
      </c>
      <c r="E98" s="254">
        <v>88308975</v>
      </c>
      <c r="F98" s="254">
        <v>0</v>
      </c>
      <c r="G98" s="254">
        <v>0</v>
      </c>
      <c r="H98" s="255">
        <v>0</v>
      </c>
    </row>
    <row r="99" spans="1:8" ht="18.75" customHeight="1" x14ac:dyDescent="0.3">
      <c r="A99" s="251">
        <v>204911</v>
      </c>
      <c r="B99" s="252">
        <v>20</v>
      </c>
      <c r="C99" s="253" t="s">
        <v>131</v>
      </c>
      <c r="D99" s="254">
        <v>180000000</v>
      </c>
      <c r="E99" s="254">
        <v>81939606</v>
      </c>
      <c r="F99" s="254">
        <v>56302060</v>
      </c>
      <c r="G99" s="254">
        <v>54454540</v>
      </c>
      <c r="H99" s="255">
        <v>54454540</v>
      </c>
    </row>
    <row r="100" spans="1:8" ht="18.75" customHeight="1" x14ac:dyDescent="0.3">
      <c r="A100" s="251">
        <v>204913</v>
      </c>
      <c r="B100" s="252">
        <v>20</v>
      </c>
      <c r="C100" s="253" t="s">
        <v>132</v>
      </c>
      <c r="D100" s="254">
        <v>628000000</v>
      </c>
      <c r="E100" s="254">
        <v>627205795</v>
      </c>
      <c r="F100" s="254">
        <v>627205795</v>
      </c>
      <c r="G100" s="254">
        <v>627205795</v>
      </c>
      <c r="H100" s="255">
        <v>627205795</v>
      </c>
    </row>
    <row r="101" spans="1:8" ht="18.75" customHeight="1" x14ac:dyDescent="0.3">
      <c r="A101" s="251">
        <v>20410</v>
      </c>
      <c r="B101" s="252"/>
      <c r="C101" s="253" t="s">
        <v>133</v>
      </c>
      <c r="D101" s="254">
        <f>+D102</f>
        <v>5252542025</v>
      </c>
      <c r="E101" s="254">
        <f>+E102</f>
        <v>3106210000</v>
      </c>
      <c r="F101" s="254">
        <f>+F102</f>
        <v>3106210000</v>
      </c>
      <c r="G101" s="254">
        <f>+G102</f>
        <v>1043890478</v>
      </c>
      <c r="H101" s="255">
        <f>+H102</f>
        <v>1043890478</v>
      </c>
    </row>
    <row r="102" spans="1:8" ht="18.75" customHeight="1" x14ac:dyDescent="0.3">
      <c r="A102" s="251">
        <v>204102</v>
      </c>
      <c r="B102" s="252">
        <v>20</v>
      </c>
      <c r="C102" s="253" t="s">
        <v>134</v>
      </c>
      <c r="D102" s="254">
        <v>5252542025</v>
      </c>
      <c r="E102" s="254">
        <v>3106210000</v>
      </c>
      <c r="F102" s="254">
        <v>3106210000</v>
      </c>
      <c r="G102" s="254">
        <v>1043890478</v>
      </c>
      <c r="H102" s="255">
        <v>1043890478</v>
      </c>
    </row>
    <row r="103" spans="1:8" ht="18.75" customHeight="1" x14ac:dyDescent="0.3">
      <c r="A103" s="251">
        <v>20411</v>
      </c>
      <c r="B103" s="252"/>
      <c r="C103" s="253" t="s">
        <v>135</v>
      </c>
      <c r="D103" s="254">
        <f>+D104+D105</f>
        <v>40000001</v>
      </c>
      <c r="E103" s="254">
        <f>+E104+E105</f>
        <v>3000000</v>
      </c>
      <c r="F103" s="254">
        <f>+F104+F105</f>
        <v>0</v>
      </c>
      <c r="G103" s="254">
        <f>+G104+G105</f>
        <v>0</v>
      </c>
      <c r="H103" s="254">
        <f>+H104+H105</f>
        <v>0</v>
      </c>
    </row>
    <row r="104" spans="1:8" ht="18.75" customHeight="1" x14ac:dyDescent="0.3">
      <c r="A104" s="251">
        <v>204111</v>
      </c>
      <c r="B104" s="252">
        <v>20</v>
      </c>
      <c r="C104" s="253" t="s">
        <v>136</v>
      </c>
      <c r="D104" s="254">
        <v>20000001</v>
      </c>
      <c r="E104" s="254">
        <v>0</v>
      </c>
      <c r="F104" s="254">
        <v>0</v>
      </c>
      <c r="G104" s="254">
        <v>0</v>
      </c>
      <c r="H104" s="255">
        <v>0</v>
      </c>
    </row>
    <row r="105" spans="1:8" ht="18.75" customHeight="1" x14ac:dyDescent="0.3">
      <c r="A105" s="251">
        <v>204112</v>
      </c>
      <c r="B105" s="252">
        <v>20</v>
      </c>
      <c r="C105" s="253" t="s">
        <v>137</v>
      </c>
      <c r="D105" s="254">
        <v>20000000</v>
      </c>
      <c r="E105" s="254">
        <v>3000000</v>
      </c>
      <c r="F105" s="254">
        <v>0</v>
      </c>
      <c r="G105" s="254">
        <v>0</v>
      </c>
      <c r="H105" s="255">
        <v>0</v>
      </c>
    </row>
    <row r="106" spans="1:8" ht="18.75" customHeight="1" x14ac:dyDescent="0.3">
      <c r="A106" s="251">
        <v>20414</v>
      </c>
      <c r="B106" s="252">
        <v>20</v>
      </c>
      <c r="C106" s="253" t="s">
        <v>63</v>
      </c>
      <c r="D106" s="254">
        <v>5000000</v>
      </c>
      <c r="E106" s="254">
        <v>2500000</v>
      </c>
      <c r="F106" s="254">
        <v>0</v>
      </c>
      <c r="G106" s="254">
        <v>0</v>
      </c>
      <c r="H106" s="255">
        <v>0</v>
      </c>
    </row>
    <row r="107" spans="1:8" ht="18.75" customHeight="1" x14ac:dyDescent="0.3">
      <c r="A107" s="251">
        <v>20421</v>
      </c>
      <c r="B107" s="252"/>
      <c r="C107" s="253" t="s">
        <v>138</v>
      </c>
      <c r="D107" s="254">
        <f>+D108</f>
        <v>20000000</v>
      </c>
      <c r="E107" s="254">
        <f>+E108</f>
        <v>20000000</v>
      </c>
      <c r="F107" s="254">
        <f>+F108</f>
        <v>20000000</v>
      </c>
      <c r="G107" s="254">
        <f>+G108</f>
        <v>0</v>
      </c>
      <c r="H107" s="254">
        <f>+H108</f>
        <v>0</v>
      </c>
    </row>
    <row r="108" spans="1:8" ht="18.75" customHeight="1" x14ac:dyDescent="0.3">
      <c r="A108" s="251">
        <v>204214</v>
      </c>
      <c r="B108" s="252">
        <v>20</v>
      </c>
      <c r="C108" s="253" t="s">
        <v>65</v>
      </c>
      <c r="D108" s="254">
        <v>20000000</v>
      </c>
      <c r="E108" s="254">
        <v>20000000</v>
      </c>
      <c r="F108" s="254">
        <v>20000000</v>
      </c>
      <c r="G108" s="254">
        <v>0</v>
      </c>
      <c r="H108" s="255">
        <v>0</v>
      </c>
    </row>
    <row r="109" spans="1:8" ht="18.75" customHeight="1" x14ac:dyDescent="0.3">
      <c r="A109" s="251">
        <v>20441</v>
      </c>
      <c r="B109" s="252"/>
      <c r="C109" s="253" t="s">
        <v>66</v>
      </c>
      <c r="D109" s="254">
        <f>+D110</f>
        <v>1018932651</v>
      </c>
      <c r="E109" s="254">
        <f>+E110</f>
        <v>875200000</v>
      </c>
      <c r="F109" s="254">
        <f>+F110</f>
        <v>377382623</v>
      </c>
      <c r="G109" s="254">
        <f>+G110</f>
        <v>258265481</v>
      </c>
      <c r="H109" s="255">
        <f>+H110</f>
        <v>258265481</v>
      </c>
    </row>
    <row r="110" spans="1:8" ht="18.75" customHeight="1" x14ac:dyDescent="0.3">
      <c r="A110" s="251">
        <v>2044113</v>
      </c>
      <c r="B110" s="252">
        <v>20</v>
      </c>
      <c r="C110" s="253" t="s">
        <v>66</v>
      </c>
      <c r="D110" s="254">
        <v>1018932651</v>
      </c>
      <c r="E110" s="254">
        <v>875200000</v>
      </c>
      <c r="F110" s="254">
        <v>377382623</v>
      </c>
      <c r="G110" s="254">
        <v>258265481</v>
      </c>
      <c r="H110" s="255">
        <v>258265481</v>
      </c>
    </row>
    <row r="111" spans="1:8" ht="18.75" customHeight="1" x14ac:dyDescent="0.3">
      <c r="A111" s="251">
        <v>3</v>
      </c>
      <c r="B111" s="252"/>
      <c r="C111" s="253" t="s">
        <v>67</v>
      </c>
      <c r="D111" s="254">
        <f>+D112+D115</f>
        <v>11739402503</v>
      </c>
      <c r="E111" s="254">
        <f>+E112+E115</f>
        <v>142132868</v>
      </c>
      <c r="F111" s="254">
        <f>+F112+F115</f>
        <v>142132868</v>
      </c>
      <c r="G111" s="254">
        <f>+G112+G115</f>
        <v>142132868</v>
      </c>
      <c r="H111" s="255">
        <f>+H112+H115</f>
        <v>122132868</v>
      </c>
    </row>
    <row r="112" spans="1:8" ht="18.75" customHeight="1" x14ac:dyDescent="0.3">
      <c r="A112" s="251">
        <v>32</v>
      </c>
      <c r="B112" s="252"/>
      <c r="C112" s="253" t="s">
        <v>140</v>
      </c>
      <c r="D112" s="254">
        <f t="shared" ref="D112:H113" si="1">+D113</f>
        <v>3471400000</v>
      </c>
      <c r="E112" s="254">
        <f t="shared" si="1"/>
        <v>0</v>
      </c>
      <c r="F112" s="254">
        <f t="shared" si="1"/>
        <v>0</v>
      </c>
      <c r="G112" s="254">
        <f t="shared" si="1"/>
        <v>0</v>
      </c>
      <c r="H112" s="255">
        <f t="shared" si="1"/>
        <v>0</v>
      </c>
    </row>
    <row r="113" spans="1:8" ht="18.75" customHeight="1" x14ac:dyDescent="0.3">
      <c r="A113" s="251">
        <v>321</v>
      </c>
      <c r="B113" s="252"/>
      <c r="C113" s="253" t="s">
        <v>141</v>
      </c>
      <c r="D113" s="254">
        <f t="shared" si="1"/>
        <v>3471400000</v>
      </c>
      <c r="E113" s="254">
        <f t="shared" si="1"/>
        <v>0</v>
      </c>
      <c r="F113" s="254">
        <f t="shared" si="1"/>
        <v>0</v>
      </c>
      <c r="G113" s="254">
        <f t="shared" si="1"/>
        <v>0</v>
      </c>
      <c r="H113" s="255">
        <f t="shared" si="1"/>
        <v>0</v>
      </c>
    </row>
    <row r="114" spans="1:8" ht="18.75" customHeight="1" x14ac:dyDescent="0.3">
      <c r="A114" s="251">
        <v>3211</v>
      </c>
      <c r="B114" s="252">
        <v>20</v>
      </c>
      <c r="C114" s="253" t="s">
        <v>142</v>
      </c>
      <c r="D114" s="254">
        <v>3471400000</v>
      </c>
      <c r="E114" s="254">
        <v>0</v>
      </c>
      <c r="F114" s="254">
        <v>0</v>
      </c>
      <c r="G114" s="254">
        <v>0</v>
      </c>
      <c r="H114" s="255">
        <v>0</v>
      </c>
    </row>
    <row r="115" spans="1:8" ht="18.75" customHeight="1" thickBot="1" x14ac:dyDescent="0.35">
      <c r="A115" s="260">
        <v>36</v>
      </c>
      <c r="B115" s="261"/>
      <c r="C115" s="262" t="s">
        <v>68</v>
      </c>
      <c r="D115" s="263">
        <f>+D126</f>
        <v>8268002503</v>
      </c>
      <c r="E115" s="263">
        <f>+E126</f>
        <v>142132868</v>
      </c>
      <c r="F115" s="263">
        <f>+F126</f>
        <v>142132868</v>
      </c>
      <c r="G115" s="263">
        <f>+G126</f>
        <v>142132868</v>
      </c>
      <c r="H115" s="264">
        <f>+H126</f>
        <v>122132868</v>
      </c>
    </row>
    <row r="116" spans="1:8" ht="16.2" thickBot="1" x14ac:dyDescent="0.35">
      <c r="A116" s="265"/>
      <c r="B116" s="266"/>
      <c r="C116" s="267"/>
      <c r="D116" s="269"/>
      <c r="E116" s="269"/>
      <c r="F116" s="269"/>
      <c r="G116" s="269"/>
      <c r="H116" s="269"/>
    </row>
    <row r="117" spans="1:8" x14ac:dyDescent="0.3">
      <c r="A117" s="3645" t="s">
        <v>1</v>
      </c>
      <c r="B117" s="3646"/>
      <c r="C117" s="3646"/>
      <c r="D117" s="3646"/>
      <c r="E117" s="3646"/>
      <c r="F117" s="3646"/>
      <c r="G117" s="3646"/>
      <c r="H117" s="3647"/>
    </row>
    <row r="118" spans="1:8" ht="12" customHeight="1" x14ac:dyDescent="0.3">
      <c r="A118" s="3648" t="s">
        <v>95</v>
      </c>
      <c r="B118" s="3649"/>
      <c r="C118" s="3649"/>
      <c r="D118" s="3649"/>
      <c r="E118" s="3649"/>
      <c r="F118" s="3649"/>
      <c r="G118" s="3649"/>
      <c r="H118" s="3650"/>
    </row>
    <row r="119" spans="1:8" ht="3" hidden="1" customHeight="1" x14ac:dyDescent="0.3">
      <c r="A119" s="222"/>
      <c r="H119" s="223"/>
    </row>
    <row r="120" spans="1:8" ht="14.25" customHeight="1" x14ac:dyDescent="0.3">
      <c r="A120" s="224" t="s">
        <v>0</v>
      </c>
      <c r="H120" s="223"/>
    </row>
    <row r="121" spans="1:8" ht="9.75" hidden="1" customHeight="1" x14ac:dyDescent="0.3">
      <c r="A121" s="222"/>
      <c r="H121" s="225"/>
    </row>
    <row r="122" spans="1:8" x14ac:dyDescent="0.3">
      <c r="A122" s="222" t="s">
        <v>96</v>
      </c>
      <c r="C122" s="220" t="s">
        <v>4</v>
      </c>
      <c r="E122" s="221" t="str">
        <f>E83</f>
        <v>MES:</v>
      </c>
      <c r="F122" s="221" t="str">
        <f>F7</f>
        <v>FEBRERO</v>
      </c>
      <c r="G122" s="221" t="str">
        <f>G83:H83</f>
        <v xml:space="preserve">                                VIGENCIA FISCAL:      2018</v>
      </c>
      <c r="H122" s="223"/>
    </row>
    <row r="123" spans="1:8" ht="1.5" customHeight="1" thickBot="1" x14ac:dyDescent="0.35">
      <c r="A123" s="222"/>
      <c r="H123" s="223"/>
    </row>
    <row r="124" spans="1:8" ht="15" thickBot="1" x14ac:dyDescent="0.35">
      <c r="A124" s="272"/>
      <c r="B124" s="273"/>
      <c r="C124" s="274"/>
      <c r="D124" s="275"/>
      <c r="E124" s="275"/>
      <c r="F124" s="275"/>
      <c r="G124" s="275"/>
      <c r="H124" s="276"/>
    </row>
    <row r="125" spans="1:8" ht="27" customHeight="1" thickBot="1" x14ac:dyDescent="0.35">
      <c r="A125" s="287" t="s">
        <v>98</v>
      </c>
      <c r="B125" s="236"/>
      <c r="C125" s="237" t="s">
        <v>99</v>
      </c>
      <c r="D125" s="238" t="s">
        <v>100</v>
      </c>
      <c r="E125" s="238" t="s">
        <v>101</v>
      </c>
      <c r="F125" s="238" t="s">
        <v>102</v>
      </c>
      <c r="G125" s="238" t="s">
        <v>103</v>
      </c>
      <c r="H125" s="239" t="s">
        <v>195</v>
      </c>
    </row>
    <row r="126" spans="1:8" ht="15.6" x14ac:dyDescent="0.3">
      <c r="A126" s="246">
        <v>361</v>
      </c>
      <c r="B126" s="247"/>
      <c r="C126" s="248" t="s">
        <v>69</v>
      </c>
      <c r="D126" s="288">
        <f>+D127+D128</f>
        <v>8268002503</v>
      </c>
      <c r="E126" s="288">
        <f>+E127+E128</f>
        <v>142132868</v>
      </c>
      <c r="F126" s="288">
        <f>+F127+F128</f>
        <v>142132868</v>
      </c>
      <c r="G126" s="288">
        <f>+G127+G128</f>
        <v>142132868</v>
      </c>
      <c r="H126" s="289">
        <f>+H127+H128</f>
        <v>122132868</v>
      </c>
    </row>
    <row r="127" spans="1:8" ht="15.6" x14ac:dyDescent="0.3">
      <c r="A127" s="290">
        <v>3611</v>
      </c>
      <c r="B127" s="291">
        <v>10</v>
      </c>
      <c r="C127" s="292" t="s">
        <v>69</v>
      </c>
      <c r="D127" s="293">
        <f t="shared" ref="D127:H128" si="2">+D129+D131</f>
        <v>1741080189</v>
      </c>
      <c r="E127" s="293">
        <f t="shared" si="2"/>
        <v>0</v>
      </c>
      <c r="F127" s="293">
        <f t="shared" si="2"/>
        <v>0</v>
      </c>
      <c r="G127" s="293">
        <f t="shared" si="2"/>
        <v>0</v>
      </c>
      <c r="H127" s="293">
        <f t="shared" si="2"/>
        <v>0</v>
      </c>
    </row>
    <row r="128" spans="1:8" ht="15.6" x14ac:dyDescent="0.3">
      <c r="A128" s="251">
        <v>3611</v>
      </c>
      <c r="B128" s="252">
        <v>20</v>
      </c>
      <c r="C128" s="253" t="s">
        <v>69</v>
      </c>
      <c r="D128" s="294">
        <f t="shared" si="2"/>
        <v>6526922314</v>
      </c>
      <c r="E128" s="294">
        <f t="shared" si="2"/>
        <v>142132868</v>
      </c>
      <c r="F128" s="294">
        <f t="shared" si="2"/>
        <v>142132868</v>
      </c>
      <c r="G128" s="294">
        <f t="shared" si="2"/>
        <v>142132868</v>
      </c>
      <c r="H128" s="294">
        <f t="shared" si="2"/>
        <v>122132868</v>
      </c>
    </row>
    <row r="129" spans="1:10" ht="15.6" x14ac:dyDescent="0.3">
      <c r="A129" s="251">
        <v>36111</v>
      </c>
      <c r="B129" s="252">
        <v>10</v>
      </c>
      <c r="C129" s="253" t="s">
        <v>143</v>
      </c>
      <c r="D129" s="294">
        <v>541080189</v>
      </c>
      <c r="E129" s="294">
        <v>0</v>
      </c>
      <c r="F129" s="294">
        <v>0</v>
      </c>
      <c r="G129" s="294">
        <v>0</v>
      </c>
      <c r="H129" s="295">
        <v>0</v>
      </c>
    </row>
    <row r="130" spans="1:10" ht="15.6" x14ac:dyDescent="0.3">
      <c r="A130" s="251">
        <v>36112</v>
      </c>
      <c r="B130" s="252">
        <v>20</v>
      </c>
      <c r="C130" s="253" t="s">
        <v>144</v>
      </c>
      <c r="D130" s="294">
        <v>1526922314</v>
      </c>
      <c r="E130" s="294">
        <v>0</v>
      </c>
      <c r="F130" s="294">
        <v>0</v>
      </c>
      <c r="G130" s="294">
        <v>0</v>
      </c>
      <c r="H130" s="295">
        <v>0</v>
      </c>
    </row>
    <row r="131" spans="1:10" ht="15.6" x14ac:dyDescent="0.3">
      <c r="A131" s="251">
        <v>36113</v>
      </c>
      <c r="B131" s="252">
        <v>10</v>
      </c>
      <c r="C131" s="253" t="s">
        <v>70</v>
      </c>
      <c r="D131" s="294">
        <v>1200000000</v>
      </c>
      <c r="E131" s="294">
        <v>0</v>
      </c>
      <c r="F131" s="294">
        <v>0</v>
      </c>
      <c r="G131" s="294">
        <v>0</v>
      </c>
      <c r="H131" s="295">
        <v>0</v>
      </c>
    </row>
    <row r="132" spans="1:10" ht="16.2" thickBot="1" x14ac:dyDescent="0.35">
      <c r="A132" s="290">
        <v>36113</v>
      </c>
      <c r="B132" s="291">
        <v>20</v>
      </c>
      <c r="C132" s="292" t="s">
        <v>70</v>
      </c>
      <c r="D132" s="293">
        <v>5000000000</v>
      </c>
      <c r="E132" s="293">
        <v>142132868</v>
      </c>
      <c r="F132" s="293">
        <v>142132868</v>
      </c>
      <c r="G132" s="293">
        <v>142132868</v>
      </c>
      <c r="H132" s="296">
        <v>122132868</v>
      </c>
    </row>
    <row r="133" spans="1:10" ht="16.5" customHeight="1" thickBot="1" x14ac:dyDescent="0.35">
      <c r="A133" s="240" t="s">
        <v>145</v>
      </c>
      <c r="B133" s="297"/>
      <c r="C133" s="298" t="s">
        <v>146</v>
      </c>
      <c r="D133" s="243">
        <f>+D134</f>
        <v>666693528550</v>
      </c>
      <c r="E133" s="243">
        <f t="shared" ref="E133:H135" si="3">+E134</f>
        <v>0</v>
      </c>
      <c r="F133" s="243">
        <f t="shared" si="3"/>
        <v>0</v>
      </c>
      <c r="G133" s="243">
        <f t="shared" si="3"/>
        <v>0</v>
      </c>
      <c r="H133" s="244">
        <f t="shared" si="3"/>
        <v>0</v>
      </c>
    </row>
    <row r="134" spans="1:10" ht="15.6" x14ac:dyDescent="0.3">
      <c r="A134" s="246">
        <v>7</v>
      </c>
      <c r="B134" s="247"/>
      <c r="C134" s="248" t="s">
        <v>146</v>
      </c>
      <c r="D134" s="288">
        <f>+D135</f>
        <v>666693528550</v>
      </c>
      <c r="E134" s="288">
        <f t="shared" si="3"/>
        <v>0</v>
      </c>
      <c r="F134" s="288">
        <f t="shared" si="3"/>
        <v>0</v>
      </c>
      <c r="G134" s="288">
        <f t="shared" si="3"/>
        <v>0</v>
      </c>
      <c r="H134" s="289">
        <f t="shared" si="3"/>
        <v>0</v>
      </c>
    </row>
    <row r="135" spans="1:10" ht="15.6" x14ac:dyDescent="0.3">
      <c r="A135" s="251">
        <v>71</v>
      </c>
      <c r="B135" s="252"/>
      <c r="C135" s="253" t="s">
        <v>147</v>
      </c>
      <c r="D135" s="294">
        <f>+D136</f>
        <v>666693528550</v>
      </c>
      <c r="E135" s="294">
        <f t="shared" si="3"/>
        <v>0</v>
      </c>
      <c r="F135" s="294">
        <f t="shared" si="3"/>
        <v>0</v>
      </c>
      <c r="G135" s="294">
        <f t="shared" si="3"/>
        <v>0</v>
      </c>
      <c r="H135" s="295">
        <f t="shared" si="3"/>
        <v>0</v>
      </c>
    </row>
    <row r="136" spans="1:10" ht="16.5" customHeight="1" thickBot="1" x14ac:dyDescent="0.35">
      <c r="A136" s="260">
        <v>711</v>
      </c>
      <c r="B136" s="261">
        <v>11</v>
      </c>
      <c r="C136" s="262" t="s">
        <v>148</v>
      </c>
      <c r="D136" s="299">
        <f>549000000000+117693528550</f>
        <v>666693528550</v>
      </c>
      <c r="E136" s="299">
        <v>0</v>
      </c>
      <c r="F136" s="299">
        <v>0</v>
      </c>
      <c r="G136" s="299">
        <v>0</v>
      </c>
      <c r="H136" s="300">
        <v>0</v>
      </c>
      <c r="I136" s="301"/>
    </row>
    <row r="137" spans="1:10" ht="14.25" customHeight="1" thickBot="1" x14ac:dyDescent="0.35">
      <c r="A137" s="240" t="s">
        <v>71</v>
      </c>
      <c r="B137" s="297"/>
      <c r="C137" s="298" t="s">
        <v>72</v>
      </c>
      <c r="D137" s="243">
        <f>+D138+D171+D175+D188</f>
        <v>1755964091635</v>
      </c>
      <c r="E137" s="243">
        <f>+E138+E171+E175+E188</f>
        <v>1610715770722.78</v>
      </c>
      <c r="F137" s="243">
        <f>+F138+F171+F175+F188</f>
        <v>1263434499770.0801</v>
      </c>
      <c r="G137" s="243">
        <f>+G138+G171+G175+G188</f>
        <v>1763862042</v>
      </c>
      <c r="H137" s="244">
        <f>+H138+H171+H175+H188</f>
        <v>1763862042</v>
      </c>
      <c r="J137" s="302"/>
    </row>
    <row r="138" spans="1:10" ht="21.75" customHeight="1" x14ac:dyDescent="0.3">
      <c r="A138" s="246">
        <v>2401</v>
      </c>
      <c r="B138" s="247"/>
      <c r="C138" s="248" t="s">
        <v>149</v>
      </c>
      <c r="D138" s="254">
        <f>+D139</f>
        <v>1554760244384</v>
      </c>
      <c r="E138" s="254">
        <f>+E139</f>
        <v>1474237018423.78</v>
      </c>
      <c r="F138" s="254">
        <f>+F139</f>
        <v>1129169289397.0801</v>
      </c>
      <c r="G138" s="254">
        <f>+G139</f>
        <v>0</v>
      </c>
      <c r="H138" s="255">
        <f>+H139</f>
        <v>0</v>
      </c>
    </row>
    <row r="139" spans="1:10" ht="15.6" x14ac:dyDescent="0.3">
      <c r="A139" s="251">
        <v>24010600</v>
      </c>
      <c r="B139" s="252"/>
      <c r="C139" s="253" t="s">
        <v>73</v>
      </c>
      <c r="D139" s="254">
        <f>+D140+D141+D142+D143+D144+D145+D146+D147+D148+D149+D159+D160+D161+D162+D163+D164+D165+D166+D167+D168+D169+D170</f>
        <v>1554760244384</v>
      </c>
      <c r="E139" s="254">
        <f>+E140+E141+E142+E143+E144+E145+E146+E147+E148+E149+E159+E160+E161+E162+E163+E164+E165+E166+E167+E168+E169+E170</f>
        <v>1474237018423.78</v>
      </c>
      <c r="F139" s="254">
        <f>+F140+F141+F142+F143+F144+F145+F146+F147+F148+F149+F159+F160+F161+F162+F163+F164+F165+F166+F167+F168+F169+F170</f>
        <v>1129169289397.0801</v>
      </c>
      <c r="G139" s="254">
        <f>+G140+G141+G142+G143+G144+G145+G146+G147+G148+G149+G159+G160+G161+G162+G163+G164+G165+G166+G167+G168+G169+G170</f>
        <v>0</v>
      </c>
      <c r="H139" s="254">
        <f>+H140+H141+H142+H143+H144+H145+H146+H147+H148+H149+H159+H160+H161+H162+H163+H164+H165+H166+H167+H168+H169+H170</f>
        <v>0</v>
      </c>
    </row>
    <row r="140" spans="1:10" ht="31.5" customHeight="1" x14ac:dyDescent="0.3">
      <c r="A140" s="251">
        <v>240106002</v>
      </c>
      <c r="B140" s="252">
        <v>10</v>
      </c>
      <c r="C140" s="253" t="s">
        <v>150</v>
      </c>
      <c r="D140" s="254">
        <v>5000000000</v>
      </c>
      <c r="E140" s="254">
        <v>5000000000</v>
      </c>
      <c r="F140" s="254">
        <v>5000000000</v>
      </c>
      <c r="G140" s="254">
        <v>0</v>
      </c>
      <c r="H140" s="255">
        <v>0</v>
      </c>
    </row>
    <row r="141" spans="1:10" ht="46.5" customHeight="1" x14ac:dyDescent="0.3">
      <c r="A141" s="251">
        <v>240106003</v>
      </c>
      <c r="B141" s="252">
        <v>10</v>
      </c>
      <c r="C141" s="253" t="s">
        <v>81</v>
      </c>
      <c r="D141" s="254">
        <v>38623567574</v>
      </c>
      <c r="E141" s="254">
        <v>36651636115.779999</v>
      </c>
      <c r="F141" s="254">
        <v>36632630047.080002</v>
      </c>
      <c r="G141" s="254">
        <v>0</v>
      </c>
      <c r="H141" s="255">
        <v>0</v>
      </c>
    </row>
    <row r="142" spans="1:10" ht="47.25" customHeight="1" x14ac:dyDescent="0.3">
      <c r="A142" s="303">
        <v>240106003</v>
      </c>
      <c r="B142" s="304">
        <v>11</v>
      </c>
      <c r="C142" s="305" t="s">
        <v>81</v>
      </c>
      <c r="D142" s="256">
        <v>10500000000</v>
      </c>
      <c r="E142" s="256">
        <v>0</v>
      </c>
      <c r="F142" s="256">
        <v>0</v>
      </c>
      <c r="G142" s="256">
        <v>0</v>
      </c>
      <c r="H142" s="258">
        <v>0</v>
      </c>
      <c r="J142" s="257"/>
    </row>
    <row r="143" spans="1:10" ht="45" customHeight="1" x14ac:dyDescent="0.3">
      <c r="A143" s="303">
        <v>240106003</v>
      </c>
      <c r="B143" s="304">
        <v>20</v>
      </c>
      <c r="C143" s="305" t="s">
        <v>81</v>
      </c>
      <c r="D143" s="254">
        <v>1236952000</v>
      </c>
      <c r="E143" s="254">
        <v>1231657498</v>
      </c>
      <c r="F143" s="254">
        <v>1231657498</v>
      </c>
      <c r="G143" s="254">
        <v>0</v>
      </c>
      <c r="H143" s="255">
        <v>0</v>
      </c>
    </row>
    <row r="144" spans="1:10" ht="31.5" customHeight="1" x14ac:dyDescent="0.3">
      <c r="A144" s="251">
        <v>240106004</v>
      </c>
      <c r="B144" s="252">
        <v>10</v>
      </c>
      <c r="C144" s="253" t="s">
        <v>74</v>
      </c>
      <c r="D144" s="254">
        <v>2361342060</v>
      </c>
      <c r="E144" s="254">
        <v>2361342060</v>
      </c>
      <c r="F144" s="254">
        <v>2361342060</v>
      </c>
      <c r="G144" s="254">
        <v>0</v>
      </c>
      <c r="H144" s="255">
        <v>0</v>
      </c>
      <c r="I144" s="257"/>
    </row>
    <row r="145" spans="1:215" ht="35.25" customHeight="1" x14ac:dyDescent="0.3">
      <c r="A145" s="251">
        <v>240106005</v>
      </c>
      <c r="B145" s="252">
        <v>10</v>
      </c>
      <c r="C145" s="253" t="s">
        <v>151</v>
      </c>
      <c r="D145" s="254">
        <v>179597709468</v>
      </c>
      <c r="E145" s="254">
        <v>179597709468</v>
      </c>
      <c r="F145" s="254">
        <v>179597709468</v>
      </c>
      <c r="G145" s="254">
        <v>0</v>
      </c>
      <c r="H145" s="255">
        <v>0</v>
      </c>
    </row>
    <row r="146" spans="1:215" ht="60.75" customHeight="1" x14ac:dyDescent="0.3">
      <c r="A146" s="251">
        <v>240106006</v>
      </c>
      <c r="B146" s="252">
        <v>10</v>
      </c>
      <c r="C146" s="253" t="s">
        <v>152</v>
      </c>
      <c r="D146" s="254">
        <v>110755182462</v>
      </c>
      <c r="E146" s="254">
        <v>110755182462</v>
      </c>
      <c r="F146" s="254">
        <v>110755182462</v>
      </c>
      <c r="G146" s="254">
        <v>0</v>
      </c>
      <c r="H146" s="255">
        <v>0</v>
      </c>
    </row>
    <row r="147" spans="1:215" ht="45.75" customHeight="1" x14ac:dyDescent="0.3">
      <c r="A147" s="251">
        <v>240106007</v>
      </c>
      <c r="B147" s="252">
        <v>10</v>
      </c>
      <c r="C147" s="253" t="s">
        <v>201</v>
      </c>
      <c r="D147" s="254">
        <v>47858530962</v>
      </c>
      <c r="E147" s="254">
        <v>47858530962</v>
      </c>
      <c r="F147" s="254">
        <v>47858530962</v>
      </c>
      <c r="G147" s="254">
        <v>0</v>
      </c>
      <c r="H147" s="255">
        <v>0</v>
      </c>
    </row>
    <row r="148" spans="1:215" ht="62.25" customHeight="1" x14ac:dyDescent="0.3">
      <c r="A148" s="251">
        <v>240106008</v>
      </c>
      <c r="B148" s="252">
        <v>10</v>
      </c>
      <c r="C148" s="253" t="s">
        <v>153</v>
      </c>
      <c r="D148" s="254">
        <v>10125416669</v>
      </c>
      <c r="E148" s="254">
        <v>10125416669</v>
      </c>
      <c r="F148" s="254">
        <v>10125416669</v>
      </c>
      <c r="G148" s="254">
        <v>0</v>
      </c>
      <c r="H148" s="255">
        <v>0</v>
      </c>
    </row>
    <row r="149" spans="1:215" ht="96.75" customHeight="1" thickBot="1" x14ac:dyDescent="0.35">
      <c r="A149" s="260">
        <v>240106009</v>
      </c>
      <c r="B149" s="261">
        <v>11</v>
      </c>
      <c r="C149" s="262" t="s">
        <v>154</v>
      </c>
      <c r="D149" s="263">
        <v>138954184228</v>
      </c>
      <c r="E149" s="254">
        <v>138954184228</v>
      </c>
      <c r="F149" s="263">
        <v>138954184228</v>
      </c>
      <c r="G149" s="263">
        <v>0</v>
      </c>
      <c r="H149" s="264">
        <v>0</v>
      </c>
    </row>
    <row r="150" spans="1:215" ht="8.25" customHeight="1" thickBot="1" x14ac:dyDescent="0.35">
      <c r="A150" s="265"/>
      <c r="B150" s="266"/>
      <c r="C150" s="267"/>
      <c r="D150" s="268"/>
      <c r="E150" s="268"/>
      <c r="F150" s="268"/>
      <c r="G150" s="268"/>
      <c r="H150" s="268"/>
    </row>
    <row r="151" spans="1:215" x14ac:dyDescent="0.3">
      <c r="A151" s="3645" t="s">
        <v>1</v>
      </c>
      <c r="B151" s="3646"/>
      <c r="C151" s="3646"/>
      <c r="D151" s="3646"/>
      <c r="E151" s="3646"/>
      <c r="F151" s="3646"/>
      <c r="G151" s="3646"/>
      <c r="H151" s="3647"/>
    </row>
    <row r="152" spans="1:215" ht="14.25" customHeight="1" x14ac:dyDescent="0.3">
      <c r="A152" s="3648" t="s">
        <v>95</v>
      </c>
      <c r="B152" s="3649"/>
      <c r="C152" s="3649"/>
      <c r="D152" s="3649"/>
      <c r="E152" s="3649"/>
      <c r="F152" s="3649"/>
      <c r="G152" s="3649"/>
      <c r="H152" s="3650"/>
      <c r="I152" s="3649"/>
      <c r="J152" s="3649"/>
      <c r="K152" s="3649"/>
      <c r="L152" s="3649"/>
      <c r="M152" s="3649"/>
      <c r="N152" s="3649"/>
      <c r="O152" s="3650"/>
      <c r="P152" s="3648"/>
      <c r="Q152" s="3649"/>
      <c r="R152" s="3649"/>
      <c r="S152" s="3649"/>
      <c r="T152" s="3649"/>
      <c r="U152" s="3649"/>
      <c r="V152" s="3649"/>
      <c r="W152" s="3650"/>
      <c r="X152" s="3648"/>
      <c r="Y152" s="3649"/>
      <c r="Z152" s="3649"/>
      <c r="AA152" s="3649"/>
      <c r="AB152" s="3649"/>
      <c r="AC152" s="3649"/>
      <c r="AD152" s="3649"/>
      <c r="AE152" s="3650"/>
      <c r="AF152" s="3648"/>
      <c r="AG152" s="3649"/>
      <c r="AH152" s="3649"/>
      <c r="AI152" s="3649"/>
      <c r="AJ152" s="3649"/>
      <c r="AK152" s="3649"/>
      <c r="AL152" s="3649"/>
      <c r="AM152" s="3650"/>
      <c r="AN152" s="3648"/>
      <c r="AO152" s="3649"/>
      <c r="AP152" s="3649"/>
      <c r="AQ152" s="3649"/>
      <c r="AR152" s="3649"/>
      <c r="AS152" s="3649"/>
      <c r="AT152" s="3649"/>
      <c r="AU152" s="3650"/>
      <c r="AV152" s="3648"/>
      <c r="AW152" s="3649"/>
      <c r="AX152" s="3649"/>
      <c r="AY152" s="3649"/>
      <c r="AZ152" s="3649"/>
      <c r="BA152" s="3649"/>
      <c r="BB152" s="3649"/>
      <c r="BC152" s="3650"/>
      <c r="BD152" s="3648"/>
      <c r="BE152" s="3649"/>
      <c r="BF152" s="3649"/>
      <c r="BG152" s="3649"/>
      <c r="BH152" s="3649"/>
      <c r="BI152" s="3649"/>
      <c r="BJ152" s="3649"/>
      <c r="BK152" s="3650"/>
      <c r="BL152" s="3648"/>
      <c r="BM152" s="3649"/>
      <c r="BN152" s="3649"/>
      <c r="BO152" s="3649"/>
      <c r="BP152" s="3649"/>
      <c r="BQ152" s="3649"/>
      <c r="BR152" s="3649"/>
      <c r="BS152" s="3650"/>
      <c r="BT152" s="3648"/>
      <c r="BU152" s="3649"/>
      <c r="BV152" s="3649"/>
      <c r="BW152" s="3649"/>
      <c r="BX152" s="3649"/>
      <c r="BY152" s="3649"/>
      <c r="BZ152" s="3649"/>
      <c r="CA152" s="3650"/>
      <c r="CB152" s="3648"/>
      <c r="CC152" s="3649"/>
      <c r="CD152" s="3649"/>
      <c r="CE152" s="3649"/>
      <c r="CF152" s="3649"/>
      <c r="CG152" s="3649"/>
      <c r="CH152" s="3649"/>
      <c r="CI152" s="3650"/>
      <c r="CJ152" s="3648"/>
      <c r="CK152" s="3649"/>
      <c r="CL152" s="3649"/>
      <c r="CM152" s="3649"/>
      <c r="CN152" s="3649"/>
      <c r="CO152" s="3649"/>
      <c r="CP152" s="3649"/>
      <c r="CQ152" s="3650"/>
      <c r="CR152" s="3648"/>
      <c r="CS152" s="3649"/>
      <c r="CT152" s="3649"/>
      <c r="CU152" s="3649"/>
      <c r="CV152" s="3649"/>
      <c r="CW152" s="3649"/>
      <c r="CX152" s="3649"/>
      <c r="CY152" s="3650"/>
      <c r="CZ152" s="3648"/>
      <c r="DA152" s="3649"/>
      <c r="DB152" s="3649"/>
      <c r="DC152" s="3649"/>
      <c r="DD152" s="3649"/>
      <c r="DE152" s="3649"/>
      <c r="DF152" s="3649"/>
      <c r="DG152" s="3650"/>
      <c r="DH152" s="3648"/>
      <c r="DI152" s="3649"/>
      <c r="DJ152" s="3649"/>
      <c r="DK152" s="3649"/>
      <c r="DL152" s="3649"/>
      <c r="DM152" s="3649"/>
      <c r="DN152" s="3649"/>
      <c r="DO152" s="3650"/>
      <c r="DP152" s="3648"/>
      <c r="DQ152" s="3649"/>
      <c r="DR152" s="3649"/>
      <c r="DS152" s="3649"/>
      <c r="DT152" s="3649"/>
      <c r="DU152" s="3649"/>
      <c r="DV152" s="3649"/>
      <c r="DW152" s="3650"/>
      <c r="DX152" s="3648"/>
      <c r="DY152" s="3649"/>
      <c r="DZ152" s="3649"/>
      <c r="EA152" s="3649"/>
      <c r="EB152" s="3649"/>
      <c r="EC152" s="3649"/>
      <c r="ED152" s="3649"/>
      <c r="EE152" s="3650"/>
      <c r="EF152" s="3648"/>
      <c r="EG152" s="3649"/>
      <c r="EH152" s="3649"/>
      <c r="EI152" s="3649"/>
      <c r="EJ152" s="3649"/>
      <c r="EK152" s="3649"/>
      <c r="EL152" s="3649"/>
      <c r="EM152" s="3650"/>
      <c r="EN152" s="3648"/>
      <c r="EO152" s="3649"/>
      <c r="EP152" s="3649"/>
      <c r="EQ152" s="3649"/>
      <c r="ER152" s="3649"/>
      <c r="ES152" s="3649"/>
      <c r="ET152" s="3649"/>
      <c r="EU152" s="3650"/>
      <c r="EV152" s="3648"/>
      <c r="EW152" s="3649"/>
      <c r="EX152" s="3649"/>
      <c r="EY152" s="3649"/>
      <c r="EZ152" s="3649"/>
      <c r="FA152" s="3649"/>
      <c r="FB152" s="3649"/>
      <c r="FC152" s="3650"/>
      <c r="FD152" s="3648"/>
      <c r="FE152" s="3649"/>
      <c r="FF152" s="3649"/>
      <c r="FG152" s="3649"/>
      <c r="FH152" s="3649"/>
      <c r="FI152" s="3649"/>
      <c r="FJ152" s="3649"/>
      <c r="FK152" s="3650"/>
      <c r="FL152" s="3648"/>
      <c r="FM152" s="3649"/>
      <c r="FN152" s="3649"/>
      <c r="FO152" s="3649"/>
      <c r="FP152" s="3649"/>
      <c r="FQ152" s="3649"/>
      <c r="FR152" s="3649"/>
      <c r="FS152" s="3650"/>
      <c r="FT152" s="3648"/>
      <c r="FU152" s="3649"/>
      <c r="FV152" s="3649"/>
      <c r="FW152" s="3649"/>
      <c r="FX152" s="3649"/>
      <c r="FY152" s="3649"/>
      <c r="FZ152" s="3649"/>
      <c r="GA152" s="3650"/>
      <c r="GB152" s="3648"/>
      <c r="GC152" s="3649"/>
      <c r="GD152" s="3649"/>
      <c r="GE152" s="3649"/>
      <c r="GF152" s="3649"/>
      <c r="GG152" s="3649"/>
      <c r="GH152" s="3649"/>
      <c r="GI152" s="3650"/>
      <c r="GJ152" s="3648"/>
      <c r="GK152" s="3649"/>
      <c r="GL152" s="3649"/>
      <c r="GM152" s="3649"/>
      <c r="GN152" s="3649"/>
      <c r="GO152" s="3649"/>
      <c r="GP152" s="3649"/>
      <c r="GQ152" s="3650"/>
      <c r="GR152" s="3648"/>
      <c r="GS152" s="3649"/>
      <c r="GT152" s="3649"/>
      <c r="GU152" s="3649"/>
      <c r="GV152" s="3649"/>
      <c r="GW152" s="3649"/>
      <c r="GX152" s="3649"/>
      <c r="GY152" s="3650"/>
      <c r="GZ152" s="3648"/>
      <c r="HA152" s="3649"/>
      <c r="HB152" s="3649"/>
      <c r="HC152" s="3649"/>
      <c r="HD152" s="3649"/>
      <c r="HE152" s="3649"/>
      <c r="HF152" s="3649"/>
      <c r="HG152" s="3650"/>
    </row>
    <row r="153" spans="1:215" ht="3.75" customHeight="1" x14ac:dyDescent="0.3">
      <c r="A153" s="222"/>
      <c r="H153" s="223"/>
      <c r="J153" s="220"/>
      <c r="K153" s="221"/>
      <c r="L153" s="221"/>
      <c r="M153" s="221"/>
      <c r="N153" s="221"/>
      <c r="O153" s="223"/>
      <c r="P153" s="222"/>
      <c r="R153" s="220"/>
      <c r="S153" s="221"/>
      <c r="T153" s="221"/>
      <c r="U153" s="221"/>
      <c r="V153" s="221"/>
      <c r="W153" s="223"/>
      <c r="X153" s="222"/>
      <c r="Z153" s="220"/>
      <c r="AA153" s="221"/>
      <c r="AB153" s="221"/>
      <c r="AC153" s="221"/>
      <c r="AD153" s="221"/>
      <c r="AE153" s="223"/>
      <c r="AF153" s="222"/>
      <c r="AH153" s="220"/>
      <c r="AI153" s="221"/>
      <c r="AJ153" s="221"/>
      <c r="AK153" s="221"/>
      <c r="AL153" s="221"/>
      <c r="AM153" s="223"/>
      <c r="AN153" s="222"/>
      <c r="AP153" s="220"/>
      <c r="AQ153" s="221"/>
      <c r="AR153" s="221"/>
      <c r="AS153" s="221"/>
      <c r="AT153" s="221"/>
      <c r="AU153" s="223"/>
      <c r="AV153" s="222"/>
      <c r="AX153" s="220"/>
      <c r="AY153" s="221"/>
      <c r="AZ153" s="221"/>
      <c r="BA153" s="221"/>
      <c r="BB153" s="221"/>
      <c r="BC153" s="223"/>
      <c r="BD153" s="222"/>
      <c r="BF153" s="220"/>
      <c r="BG153" s="221"/>
      <c r="BH153" s="221"/>
      <c r="BI153" s="221"/>
      <c r="BJ153" s="221"/>
      <c r="BK153" s="223"/>
      <c r="BL153" s="222"/>
      <c r="BN153" s="220"/>
      <c r="BO153" s="221"/>
      <c r="BP153" s="221"/>
      <c r="BQ153" s="221"/>
      <c r="BR153" s="221"/>
      <c r="BS153" s="223"/>
      <c r="BT153" s="222"/>
      <c r="BV153" s="220"/>
      <c r="BW153" s="221"/>
      <c r="BX153" s="221"/>
      <c r="BY153" s="221"/>
      <c r="BZ153" s="221"/>
      <c r="CA153" s="223"/>
      <c r="CB153" s="222"/>
      <c r="CD153" s="220"/>
      <c r="CE153" s="221"/>
      <c r="CF153" s="221"/>
      <c r="CG153" s="221"/>
      <c r="CH153" s="221"/>
      <c r="CI153" s="223"/>
      <c r="CJ153" s="222"/>
      <c r="CL153" s="220"/>
      <c r="CM153" s="221"/>
      <c r="CN153" s="221"/>
      <c r="CO153" s="221"/>
      <c r="CP153" s="221"/>
      <c r="CQ153" s="223"/>
      <c r="CR153" s="222"/>
      <c r="CT153" s="220"/>
      <c r="CU153" s="221"/>
      <c r="CV153" s="221"/>
      <c r="CW153" s="221"/>
      <c r="CX153" s="221"/>
      <c r="CY153" s="223"/>
      <c r="CZ153" s="222"/>
      <c r="DB153" s="220"/>
      <c r="DC153" s="221"/>
      <c r="DD153" s="221"/>
      <c r="DE153" s="221"/>
      <c r="DF153" s="221"/>
      <c r="DG153" s="223"/>
      <c r="DH153" s="222"/>
      <c r="DJ153" s="220"/>
      <c r="DK153" s="221"/>
      <c r="DL153" s="221"/>
      <c r="DM153" s="221"/>
      <c r="DN153" s="221"/>
      <c r="DO153" s="223"/>
      <c r="DP153" s="222"/>
      <c r="DR153" s="220"/>
      <c r="DS153" s="221"/>
      <c r="DT153" s="221"/>
      <c r="DU153" s="221"/>
      <c r="DV153" s="221"/>
      <c r="DW153" s="223"/>
      <c r="DX153" s="222"/>
      <c r="DZ153" s="220"/>
      <c r="EA153" s="221"/>
      <c r="EB153" s="221"/>
      <c r="EC153" s="221"/>
      <c r="ED153" s="221"/>
      <c r="EE153" s="223"/>
      <c r="EF153" s="222"/>
      <c r="EH153" s="220"/>
      <c r="EI153" s="221"/>
      <c r="EJ153" s="221"/>
      <c r="EK153" s="221"/>
      <c r="EL153" s="221"/>
      <c r="EM153" s="223"/>
      <c r="EN153" s="222"/>
      <c r="EP153" s="220"/>
      <c r="EQ153" s="221"/>
      <c r="ER153" s="221"/>
      <c r="ES153" s="221"/>
      <c r="ET153" s="221"/>
      <c r="EU153" s="223"/>
      <c r="EV153" s="222"/>
      <c r="EX153" s="220"/>
      <c r="EY153" s="221"/>
      <c r="EZ153" s="221"/>
      <c r="FA153" s="221"/>
      <c r="FB153" s="221"/>
      <c r="FC153" s="223"/>
      <c r="FD153" s="222"/>
      <c r="FF153" s="220"/>
      <c r="FG153" s="221"/>
      <c r="FH153" s="221"/>
      <c r="FI153" s="221"/>
      <c r="FJ153" s="221"/>
      <c r="FK153" s="223"/>
      <c r="FL153" s="222"/>
      <c r="FN153" s="220"/>
      <c r="FO153" s="221"/>
      <c r="FP153" s="221"/>
      <c r="FQ153" s="221"/>
      <c r="FR153" s="221"/>
      <c r="FS153" s="223"/>
      <c r="FT153" s="222"/>
      <c r="FV153" s="220"/>
      <c r="FW153" s="221"/>
      <c r="FX153" s="221"/>
      <c r="FY153" s="221"/>
      <c r="FZ153" s="221"/>
      <c r="GA153" s="223"/>
      <c r="GB153" s="222"/>
      <c r="GD153" s="220"/>
      <c r="GE153" s="221"/>
      <c r="GF153" s="221"/>
      <c r="GG153" s="221"/>
      <c r="GH153" s="221"/>
      <c r="GI153" s="223"/>
      <c r="GJ153" s="222"/>
      <c r="GL153" s="220"/>
      <c r="GM153" s="221"/>
      <c r="GN153" s="221"/>
      <c r="GO153" s="221"/>
      <c r="GP153" s="221"/>
      <c r="GQ153" s="223"/>
      <c r="GR153" s="222"/>
      <c r="GT153" s="220"/>
      <c r="GU153" s="221"/>
      <c r="GV153" s="221"/>
      <c r="GW153" s="221"/>
      <c r="GX153" s="221"/>
      <c r="GY153" s="223"/>
      <c r="GZ153" s="222"/>
      <c r="HB153" s="220"/>
      <c r="HC153" s="221"/>
      <c r="HD153" s="221"/>
      <c r="HE153" s="221"/>
      <c r="HF153" s="221"/>
      <c r="HG153" s="223"/>
    </row>
    <row r="154" spans="1:215" ht="11.25" customHeight="1" x14ac:dyDescent="0.3">
      <c r="A154" s="224" t="s">
        <v>0</v>
      </c>
      <c r="H154" s="223"/>
      <c r="I154" s="245"/>
      <c r="J154" s="220"/>
      <c r="K154" s="221"/>
      <c r="L154" s="221"/>
      <c r="M154" s="221"/>
      <c r="N154" s="221"/>
      <c r="O154" s="223"/>
      <c r="P154" s="224"/>
      <c r="R154" s="220"/>
      <c r="S154" s="221"/>
      <c r="T154" s="221"/>
      <c r="U154" s="221"/>
      <c r="V154" s="221"/>
      <c r="W154" s="223"/>
      <c r="X154" s="224"/>
      <c r="Z154" s="220"/>
      <c r="AA154" s="221"/>
      <c r="AB154" s="221"/>
      <c r="AC154" s="221"/>
      <c r="AD154" s="221"/>
      <c r="AE154" s="223"/>
      <c r="AF154" s="224"/>
      <c r="AH154" s="220"/>
      <c r="AI154" s="221"/>
      <c r="AJ154" s="221"/>
      <c r="AK154" s="221"/>
      <c r="AL154" s="221"/>
      <c r="AM154" s="223"/>
      <c r="AN154" s="224"/>
      <c r="AP154" s="220"/>
      <c r="AQ154" s="221"/>
      <c r="AR154" s="221"/>
      <c r="AS154" s="221"/>
      <c r="AT154" s="221"/>
      <c r="AU154" s="223"/>
      <c r="AV154" s="224"/>
      <c r="AX154" s="220"/>
      <c r="AY154" s="221"/>
      <c r="AZ154" s="221"/>
      <c r="BA154" s="221"/>
      <c r="BB154" s="221"/>
      <c r="BC154" s="223"/>
      <c r="BD154" s="224"/>
      <c r="BF154" s="220"/>
      <c r="BG154" s="221"/>
      <c r="BH154" s="221"/>
      <c r="BI154" s="221"/>
      <c r="BJ154" s="221"/>
      <c r="BK154" s="223"/>
      <c r="BL154" s="224"/>
      <c r="BN154" s="220"/>
      <c r="BO154" s="221"/>
      <c r="BP154" s="221"/>
      <c r="BQ154" s="221"/>
      <c r="BR154" s="221"/>
      <c r="BS154" s="223"/>
      <c r="BT154" s="224"/>
      <c r="BV154" s="220"/>
      <c r="BW154" s="221"/>
      <c r="BX154" s="221"/>
      <c r="BY154" s="221"/>
      <c r="BZ154" s="221"/>
      <c r="CA154" s="223"/>
      <c r="CB154" s="224"/>
      <c r="CD154" s="220"/>
      <c r="CE154" s="221"/>
      <c r="CF154" s="221"/>
      <c r="CG154" s="221"/>
      <c r="CH154" s="221"/>
      <c r="CI154" s="223"/>
      <c r="CJ154" s="224"/>
      <c r="CL154" s="220"/>
      <c r="CM154" s="221"/>
      <c r="CN154" s="221"/>
      <c r="CO154" s="221"/>
      <c r="CP154" s="221"/>
      <c r="CQ154" s="223"/>
      <c r="CR154" s="224"/>
      <c r="CT154" s="220"/>
      <c r="CU154" s="221"/>
      <c r="CV154" s="221"/>
      <c r="CW154" s="221"/>
      <c r="CX154" s="221"/>
      <c r="CY154" s="223"/>
      <c r="CZ154" s="224"/>
      <c r="DB154" s="220"/>
      <c r="DC154" s="221"/>
      <c r="DD154" s="221"/>
      <c r="DE154" s="221"/>
      <c r="DF154" s="221"/>
      <c r="DG154" s="223"/>
      <c r="DH154" s="224"/>
      <c r="DJ154" s="220"/>
      <c r="DK154" s="221"/>
      <c r="DL154" s="221"/>
      <c r="DM154" s="221"/>
      <c r="DN154" s="221"/>
      <c r="DO154" s="223"/>
      <c r="DP154" s="224"/>
      <c r="DR154" s="220"/>
      <c r="DS154" s="221"/>
      <c r="DT154" s="221"/>
      <c r="DU154" s="221"/>
      <c r="DV154" s="221"/>
      <c r="DW154" s="223"/>
      <c r="DX154" s="224"/>
      <c r="DZ154" s="220"/>
      <c r="EA154" s="221"/>
      <c r="EB154" s="221"/>
      <c r="EC154" s="221"/>
      <c r="ED154" s="221"/>
      <c r="EE154" s="223"/>
      <c r="EF154" s="224"/>
      <c r="EH154" s="220"/>
      <c r="EI154" s="221"/>
      <c r="EJ154" s="221"/>
      <c r="EK154" s="221"/>
      <c r="EL154" s="221"/>
      <c r="EM154" s="223"/>
      <c r="EN154" s="224"/>
      <c r="EP154" s="220"/>
      <c r="EQ154" s="221"/>
      <c r="ER154" s="221"/>
      <c r="ES154" s="221"/>
      <c r="ET154" s="221"/>
      <c r="EU154" s="223"/>
      <c r="EV154" s="224"/>
      <c r="EX154" s="220"/>
      <c r="EY154" s="221"/>
      <c r="EZ154" s="221"/>
      <c r="FA154" s="221"/>
      <c r="FB154" s="221"/>
      <c r="FC154" s="223"/>
      <c r="FD154" s="224"/>
      <c r="FF154" s="220"/>
      <c r="FG154" s="221"/>
      <c r="FH154" s="221"/>
      <c r="FI154" s="221"/>
      <c r="FJ154" s="221"/>
      <c r="FK154" s="223"/>
      <c r="FL154" s="224"/>
      <c r="FN154" s="220"/>
      <c r="FO154" s="221"/>
      <c r="FP154" s="221"/>
      <c r="FQ154" s="221"/>
      <c r="FR154" s="221"/>
      <c r="FS154" s="223"/>
      <c r="FT154" s="224"/>
      <c r="FV154" s="220"/>
      <c r="FW154" s="221"/>
      <c r="FX154" s="221"/>
      <c r="FY154" s="221"/>
      <c r="FZ154" s="221"/>
      <c r="GA154" s="223"/>
      <c r="GB154" s="224"/>
      <c r="GD154" s="220"/>
      <c r="GE154" s="221"/>
      <c r="GF154" s="221"/>
      <c r="GG154" s="221"/>
      <c r="GH154" s="221"/>
      <c r="GI154" s="223"/>
      <c r="GJ154" s="224"/>
      <c r="GL154" s="220"/>
      <c r="GM154" s="221"/>
      <c r="GN154" s="221"/>
      <c r="GO154" s="221"/>
      <c r="GP154" s="221"/>
      <c r="GQ154" s="223"/>
      <c r="GR154" s="224"/>
      <c r="GT154" s="220"/>
      <c r="GU154" s="221"/>
      <c r="GV154" s="221"/>
      <c r="GW154" s="221"/>
      <c r="GX154" s="221"/>
      <c r="GY154" s="223"/>
      <c r="GZ154" s="224"/>
      <c r="HB154" s="220"/>
      <c r="HC154" s="221"/>
      <c r="HD154" s="221"/>
      <c r="HE154" s="221"/>
      <c r="HF154" s="221"/>
      <c r="HG154" s="223"/>
    </row>
    <row r="155" spans="1:215" ht="3.75" customHeight="1" x14ac:dyDescent="0.3">
      <c r="A155" s="222"/>
      <c r="H155" s="225"/>
      <c r="J155" s="220"/>
      <c r="K155" s="221"/>
      <c r="L155" s="221"/>
      <c r="M155" s="221"/>
      <c r="N155" s="221"/>
      <c r="O155" s="225"/>
      <c r="P155" s="222"/>
      <c r="R155" s="220"/>
      <c r="S155" s="221"/>
      <c r="T155" s="221"/>
      <c r="U155" s="221"/>
      <c r="V155" s="221"/>
      <c r="W155" s="225"/>
      <c r="X155" s="222"/>
      <c r="Z155" s="220"/>
      <c r="AA155" s="221"/>
      <c r="AB155" s="221"/>
      <c r="AC155" s="221"/>
      <c r="AD155" s="221"/>
      <c r="AE155" s="225"/>
      <c r="AF155" s="222"/>
      <c r="AH155" s="220"/>
      <c r="AI155" s="221"/>
      <c r="AJ155" s="221"/>
      <c r="AK155" s="221"/>
      <c r="AL155" s="221"/>
      <c r="AM155" s="225"/>
      <c r="AN155" s="222"/>
      <c r="AP155" s="220"/>
      <c r="AQ155" s="221"/>
      <c r="AR155" s="221"/>
      <c r="AS155" s="221"/>
      <c r="AT155" s="221"/>
      <c r="AU155" s="225"/>
      <c r="AV155" s="222"/>
      <c r="AX155" s="220"/>
      <c r="AY155" s="221"/>
      <c r="AZ155" s="221"/>
      <c r="BA155" s="221"/>
      <c r="BB155" s="221"/>
      <c r="BC155" s="225"/>
      <c r="BD155" s="222"/>
      <c r="BF155" s="220"/>
      <c r="BG155" s="221"/>
      <c r="BH155" s="221"/>
      <c r="BI155" s="221"/>
      <c r="BJ155" s="221"/>
      <c r="BK155" s="225"/>
      <c r="BL155" s="222"/>
      <c r="BN155" s="220"/>
      <c r="BO155" s="221"/>
      <c r="BP155" s="221"/>
      <c r="BQ155" s="221"/>
      <c r="BR155" s="221"/>
      <c r="BS155" s="225"/>
      <c r="BT155" s="222"/>
      <c r="BV155" s="220"/>
      <c r="BW155" s="221"/>
      <c r="BX155" s="221"/>
      <c r="BY155" s="221"/>
      <c r="BZ155" s="221"/>
      <c r="CA155" s="225"/>
      <c r="CB155" s="222"/>
      <c r="CD155" s="220"/>
      <c r="CE155" s="221"/>
      <c r="CF155" s="221"/>
      <c r="CG155" s="221"/>
      <c r="CH155" s="221"/>
      <c r="CI155" s="225"/>
      <c r="CJ155" s="222"/>
      <c r="CL155" s="220"/>
      <c r="CM155" s="221"/>
      <c r="CN155" s="221"/>
      <c r="CO155" s="221"/>
      <c r="CP155" s="221"/>
      <c r="CQ155" s="225"/>
      <c r="CR155" s="222"/>
      <c r="CT155" s="220"/>
      <c r="CU155" s="221"/>
      <c r="CV155" s="221"/>
      <c r="CW155" s="221"/>
      <c r="CX155" s="221"/>
      <c r="CY155" s="225"/>
      <c r="CZ155" s="222"/>
      <c r="DB155" s="220"/>
      <c r="DC155" s="221"/>
      <c r="DD155" s="221"/>
      <c r="DE155" s="221"/>
      <c r="DF155" s="221"/>
      <c r="DG155" s="225"/>
      <c r="DH155" s="222"/>
      <c r="DJ155" s="220"/>
      <c r="DK155" s="221"/>
      <c r="DL155" s="221"/>
      <c r="DM155" s="221"/>
      <c r="DN155" s="221"/>
      <c r="DO155" s="225"/>
      <c r="DP155" s="222"/>
      <c r="DR155" s="220"/>
      <c r="DS155" s="221"/>
      <c r="DT155" s="221"/>
      <c r="DU155" s="221"/>
      <c r="DV155" s="221"/>
      <c r="DW155" s="225"/>
      <c r="DX155" s="222"/>
      <c r="DZ155" s="220"/>
      <c r="EA155" s="221"/>
      <c r="EB155" s="221"/>
      <c r="EC155" s="221"/>
      <c r="ED155" s="221"/>
      <c r="EE155" s="225"/>
      <c r="EF155" s="222"/>
      <c r="EH155" s="220"/>
      <c r="EI155" s="221"/>
      <c r="EJ155" s="221"/>
      <c r="EK155" s="221"/>
      <c r="EL155" s="221"/>
      <c r="EM155" s="225"/>
      <c r="EN155" s="222"/>
      <c r="EP155" s="220"/>
      <c r="EQ155" s="221"/>
      <c r="ER155" s="221"/>
      <c r="ES155" s="221"/>
      <c r="ET155" s="221"/>
      <c r="EU155" s="225"/>
      <c r="EV155" s="222"/>
      <c r="EX155" s="220"/>
      <c r="EY155" s="221"/>
      <c r="EZ155" s="221"/>
      <c r="FA155" s="221"/>
      <c r="FB155" s="221"/>
      <c r="FC155" s="225"/>
      <c r="FD155" s="222"/>
      <c r="FF155" s="220"/>
      <c r="FG155" s="221"/>
      <c r="FH155" s="221"/>
      <c r="FI155" s="221"/>
      <c r="FJ155" s="221"/>
      <c r="FK155" s="225"/>
      <c r="FL155" s="222"/>
      <c r="FN155" s="220"/>
      <c r="FO155" s="221"/>
      <c r="FP155" s="221"/>
      <c r="FQ155" s="221"/>
      <c r="FR155" s="221"/>
      <c r="FS155" s="225"/>
      <c r="FT155" s="222"/>
      <c r="FV155" s="220"/>
      <c r="FW155" s="221"/>
      <c r="FX155" s="221"/>
      <c r="FY155" s="221"/>
      <c r="FZ155" s="221"/>
      <c r="GA155" s="225"/>
      <c r="GB155" s="222"/>
      <c r="GD155" s="220"/>
      <c r="GE155" s="221"/>
      <c r="GF155" s="221"/>
      <c r="GG155" s="221"/>
      <c r="GH155" s="221"/>
      <c r="GI155" s="225"/>
      <c r="GJ155" s="222"/>
      <c r="GL155" s="220"/>
      <c r="GM155" s="221"/>
      <c r="GN155" s="221"/>
      <c r="GO155" s="221"/>
      <c r="GP155" s="221"/>
      <c r="GQ155" s="225"/>
      <c r="GR155" s="222"/>
      <c r="GT155" s="220"/>
      <c r="GU155" s="221"/>
      <c r="GV155" s="221"/>
      <c r="GW155" s="221"/>
      <c r="GX155" s="221"/>
      <c r="GY155" s="225"/>
      <c r="GZ155" s="222"/>
      <c r="HB155" s="220"/>
      <c r="HC155" s="221"/>
      <c r="HD155" s="221"/>
      <c r="HE155" s="221"/>
      <c r="HF155" s="221"/>
      <c r="HG155" s="225"/>
    </row>
    <row r="156" spans="1:215" ht="13.5" customHeight="1" x14ac:dyDescent="0.3">
      <c r="A156" s="222" t="s">
        <v>96</v>
      </c>
      <c r="C156" s="220" t="s">
        <v>4</v>
      </c>
      <c r="E156" s="221" t="str">
        <f>E7</f>
        <v>MES:</v>
      </c>
      <c r="F156" s="221" t="str">
        <f>F7</f>
        <v>FEBRERO</v>
      </c>
      <c r="G156" s="221" t="str">
        <f>G122</f>
        <v xml:space="preserve">                                VIGENCIA FISCAL:      2018</v>
      </c>
      <c r="H156" s="223"/>
      <c r="J156" s="220"/>
      <c r="K156" s="221"/>
      <c r="L156" s="221"/>
      <c r="M156" s="221"/>
      <c r="N156" s="221"/>
      <c r="O156" s="223"/>
      <c r="P156" s="222"/>
      <c r="R156" s="220"/>
      <c r="S156" s="221"/>
      <c r="T156" s="221"/>
      <c r="U156" s="221"/>
      <c r="V156" s="221"/>
      <c r="W156" s="223"/>
      <c r="X156" s="222"/>
      <c r="Z156" s="220"/>
      <c r="AA156" s="221"/>
      <c r="AB156" s="221"/>
      <c r="AC156" s="221"/>
      <c r="AD156" s="221"/>
      <c r="AE156" s="223"/>
      <c r="AF156" s="222"/>
      <c r="AH156" s="220"/>
      <c r="AI156" s="221"/>
      <c r="AJ156" s="221"/>
      <c r="AK156" s="221"/>
      <c r="AL156" s="221"/>
      <c r="AM156" s="223"/>
      <c r="AN156" s="222"/>
      <c r="AP156" s="220"/>
      <c r="AQ156" s="221"/>
      <c r="AR156" s="221"/>
      <c r="AS156" s="221"/>
      <c r="AT156" s="221"/>
      <c r="AU156" s="223"/>
      <c r="AV156" s="222"/>
      <c r="AX156" s="220"/>
      <c r="AY156" s="221"/>
      <c r="AZ156" s="221"/>
      <c r="BA156" s="221"/>
      <c r="BB156" s="221"/>
      <c r="BC156" s="223"/>
      <c r="BD156" s="222"/>
      <c r="BF156" s="220"/>
      <c r="BG156" s="221"/>
      <c r="BH156" s="221"/>
      <c r="BI156" s="221"/>
      <c r="BJ156" s="221"/>
      <c r="BK156" s="223"/>
      <c r="BL156" s="222"/>
      <c r="BN156" s="220"/>
      <c r="BO156" s="221"/>
      <c r="BP156" s="221"/>
      <c r="BQ156" s="221"/>
      <c r="BR156" s="221"/>
      <c r="BS156" s="223"/>
      <c r="BT156" s="222"/>
      <c r="BV156" s="220"/>
      <c r="BW156" s="221"/>
      <c r="BX156" s="221"/>
      <c r="BY156" s="221"/>
      <c r="BZ156" s="221"/>
      <c r="CA156" s="223"/>
      <c r="CB156" s="222"/>
      <c r="CD156" s="220"/>
      <c r="CE156" s="221"/>
      <c r="CF156" s="221"/>
      <c r="CG156" s="221"/>
      <c r="CH156" s="221"/>
      <c r="CI156" s="223"/>
      <c r="CJ156" s="222"/>
      <c r="CL156" s="220"/>
      <c r="CM156" s="221"/>
      <c r="CN156" s="221"/>
      <c r="CO156" s="221"/>
      <c r="CP156" s="221"/>
      <c r="CQ156" s="223"/>
      <c r="CR156" s="222"/>
      <c r="CT156" s="220"/>
      <c r="CU156" s="221"/>
      <c r="CV156" s="221"/>
      <c r="CW156" s="221"/>
      <c r="CX156" s="221"/>
      <c r="CY156" s="223"/>
      <c r="CZ156" s="222"/>
      <c r="DB156" s="220"/>
      <c r="DC156" s="221"/>
      <c r="DD156" s="221"/>
      <c r="DE156" s="221"/>
      <c r="DF156" s="221"/>
      <c r="DG156" s="223"/>
      <c r="DH156" s="222"/>
      <c r="DJ156" s="220"/>
      <c r="DK156" s="221"/>
      <c r="DL156" s="221"/>
      <c r="DM156" s="221"/>
      <c r="DN156" s="221"/>
      <c r="DO156" s="223"/>
      <c r="DP156" s="222"/>
      <c r="DR156" s="220"/>
      <c r="DS156" s="221"/>
      <c r="DT156" s="221"/>
      <c r="DU156" s="221"/>
      <c r="DV156" s="221"/>
      <c r="DW156" s="223"/>
      <c r="DX156" s="222"/>
      <c r="DZ156" s="220"/>
      <c r="EA156" s="221"/>
      <c r="EB156" s="221"/>
      <c r="EC156" s="221"/>
      <c r="ED156" s="221"/>
      <c r="EE156" s="223"/>
      <c r="EF156" s="222"/>
      <c r="EH156" s="220"/>
      <c r="EI156" s="221"/>
      <c r="EJ156" s="221"/>
      <c r="EK156" s="221"/>
      <c r="EL156" s="221"/>
      <c r="EM156" s="223"/>
      <c r="EN156" s="222"/>
      <c r="EP156" s="220"/>
      <c r="EQ156" s="221"/>
      <c r="ER156" s="221"/>
      <c r="ES156" s="221"/>
      <c r="ET156" s="221"/>
      <c r="EU156" s="223"/>
      <c r="EV156" s="222"/>
      <c r="EX156" s="220"/>
      <c r="EY156" s="221"/>
      <c r="EZ156" s="221"/>
      <c r="FA156" s="221"/>
      <c r="FB156" s="221"/>
      <c r="FC156" s="223"/>
      <c r="FD156" s="222"/>
      <c r="FF156" s="220"/>
      <c r="FG156" s="221"/>
      <c r="FH156" s="221"/>
      <c r="FI156" s="221"/>
      <c r="FJ156" s="221"/>
      <c r="FK156" s="223"/>
      <c r="FL156" s="222"/>
      <c r="FN156" s="220"/>
      <c r="FO156" s="221"/>
      <c r="FP156" s="221"/>
      <c r="FQ156" s="221"/>
      <c r="FR156" s="221"/>
      <c r="FS156" s="223"/>
      <c r="FT156" s="222"/>
      <c r="FV156" s="220"/>
      <c r="FW156" s="221"/>
      <c r="FX156" s="221"/>
      <c r="FY156" s="221"/>
      <c r="FZ156" s="221"/>
      <c r="GA156" s="223"/>
      <c r="GB156" s="222"/>
      <c r="GD156" s="220"/>
      <c r="GE156" s="221"/>
      <c r="GF156" s="221"/>
      <c r="GG156" s="221"/>
      <c r="GH156" s="221"/>
      <c r="GI156" s="223"/>
      <c r="GJ156" s="222"/>
      <c r="GL156" s="220"/>
      <c r="GM156" s="221"/>
      <c r="GN156" s="221"/>
      <c r="GO156" s="221"/>
      <c r="GP156" s="221"/>
      <c r="GQ156" s="223"/>
      <c r="GR156" s="222"/>
      <c r="GT156" s="220"/>
      <c r="GU156" s="221"/>
      <c r="GV156" s="221"/>
      <c r="GW156" s="221"/>
      <c r="GX156" s="221"/>
      <c r="GY156" s="223"/>
      <c r="GZ156" s="222"/>
      <c r="HB156" s="220"/>
      <c r="HC156" s="221"/>
      <c r="HD156" s="221"/>
      <c r="HE156" s="221"/>
      <c r="HF156" s="221"/>
      <c r="HG156" s="223"/>
    </row>
    <row r="157" spans="1:215" ht="11.25" customHeight="1" thickBot="1" x14ac:dyDescent="0.35">
      <c r="A157" s="222"/>
      <c r="H157" s="223"/>
      <c r="J157" s="220"/>
      <c r="K157" s="221"/>
      <c r="L157" s="221"/>
      <c r="M157" s="221"/>
      <c r="N157" s="221"/>
      <c r="O157" s="223"/>
      <c r="P157" s="222"/>
      <c r="R157" s="220"/>
      <c r="S157" s="221"/>
      <c r="T157" s="221"/>
      <c r="U157" s="221"/>
      <c r="V157" s="221"/>
      <c r="W157" s="223"/>
      <c r="X157" s="222"/>
      <c r="Z157" s="220"/>
      <c r="AA157" s="221"/>
      <c r="AB157" s="221"/>
      <c r="AC157" s="221"/>
      <c r="AD157" s="221"/>
      <c r="AE157" s="223"/>
      <c r="AF157" s="222"/>
      <c r="AH157" s="220"/>
      <c r="AI157" s="221"/>
      <c r="AJ157" s="221"/>
      <c r="AK157" s="221"/>
      <c r="AL157" s="221"/>
      <c r="AM157" s="223"/>
      <c r="AN157" s="222"/>
      <c r="AP157" s="220"/>
      <c r="AQ157" s="221"/>
      <c r="AR157" s="221"/>
      <c r="AS157" s="221"/>
      <c r="AT157" s="221"/>
      <c r="AU157" s="223"/>
      <c r="AV157" s="222"/>
      <c r="AX157" s="220"/>
      <c r="AY157" s="221"/>
      <c r="AZ157" s="221"/>
      <c r="BA157" s="221"/>
      <c r="BB157" s="221"/>
      <c r="BC157" s="223"/>
      <c r="BD157" s="222"/>
      <c r="BF157" s="220"/>
      <c r="BG157" s="221"/>
      <c r="BH157" s="221"/>
      <c r="BI157" s="221"/>
      <c r="BJ157" s="221"/>
      <c r="BK157" s="223"/>
      <c r="BL157" s="222"/>
      <c r="BN157" s="220"/>
      <c r="BO157" s="221"/>
      <c r="BP157" s="221"/>
      <c r="BQ157" s="221"/>
      <c r="BR157" s="221"/>
      <c r="BS157" s="223"/>
      <c r="BT157" s="222"/>
      <c r="BV157" s="220"/>
      <c r="BW157" s="221"/>
      <c r="BX157" s="221"/>
      <c r="BY157" s="221"/>
      <c r="BZ157" s="221"/>
      <c r="CA157" s="223"/>
      <c r="CB157" s="222"/>
      <c r="CD157" s="220"/>
      <c r="CE157" s="221"/>
      <c r="CF157" s="221"/>
      <c r="CG157" s="221"/>
      <c r="CH157" s="221"/>
      <c r="CI157" s="223"/>
      <c r="CJ157" s="222"/>
      <c r="CL157" s="220"/>
      <c r="CM157" s="221"/>
      <c r="CN157" s="221"/>
      <c r="CO157" s="221"/>
      <c r="CP157" s="221"/>
      <c r="CQ157" s="223"/>
      <c r="CR157" s="222"/>
      <c r="CT157" s="220"/>
      <c r="CU157" s="221"/>
      <c r="CV157" s="221"/>
      <c r="CW157" s="221"/>
      <c r="CX157" s="221"/>
      <c r="CY157" s="223"/>
      <c r="CZ157" s="222"/>
      <c r="DB157" s="220"/>
      <c r="DC157" s="221"/>
      <c r="DD157" s="221"/>
      <c r="DE157" s="221"/>
      <c r="DF157" s="221"/>
      <c r="DG157" s="223"/>
      <c r="DH157" s="222"/>
      <c r="DJ157" s="220"/>
      <c r="DK157" s="221"/>
      <c r="DL157" s="221"/>
      <c r="DM157" s="221"/>
      <c r="DN157" s="221"/>
      <c r="DO157" s="223"/>
      <c r="DP157" s="222"/>
      <c r="DR157" s="220"/>
      <c r="DS157" s="221"/>
      <c r="DT157" s="221"/>
      <c r="DU157" s="221"/>
      <c r="DV157" s="221"/>
      <c r="DW157" s="223"/>
      <c r="DX157" s="222"/>
      <c r="DZ157" s="220"/>
      <c r="EA157" s="221"/>
      <c r="EB157" s="221"/>
      <c r="EC157" s="221"/>
      <c r="ED157" s="221"/>
      <c r="EE157" s="223"/>
      <c r="EF157" s="222"/>
      <c r="EH157" s="220"/>
      <c r="EI157" s="221"/>
      <c r="EJ157" s="221"/>
      <c r="EK157" s="221"/>
      <c r="EL157" s="221"/>
      <c r="EM157" s="223"/>
      <c r="EN157" s="222"/>
      <c r="EP157" s="220"/>
      <c r="EQ157" s="221"/>
      <c r="ER157" s="221"/>
      <c r="ES157" s="221"/>
      <c r="ET157" s="221"/>
      <c r="EU157" s="223"/>
      <c r="EV157" s="222"/>
      <c r="EX157" s="220"/>
      <c r="EY157" s="221"/>
      <c r="EZ157" s="221"/>
      <c r="FA157" s="221"/>
      <c r="FB157" s="221"/>
      <c r="FC157" s="223"/>
      <c r="FD157" s="222"/>
      <c r="FF157" s="220"/>
      <c r="FG157" s="221"/>
      <c r="FH157" s="221"/>
      <c r="FI157" s="221"/>
      <c r="FJ157" s="221"/>
      <c r="FK157" s="223"/>
      <c r="FL157" s="222"/>
      <c r="FN157" s="220"/>
      <c r="FO157" s="221"/>
      <c r="FP157" s="221"/>
      <c r="FQ157" s="221"/>
      <c r="FR157" s="221"/>
      <c r="FS157" s="223"/>
      <c r="FT157" s="222"/>
      <c r="FV157" s="220"/>
      <c r="FW157" s="221"/>
      <c r="FX157" s="221"/>
      <c r="FY157" s="221"/>
      <c r="FZ157" s="221"/>
      <c r="GA157" s="223"/>
      <c r="GB157" s="222"/>
      <c r="GD157" s="220"/>
      <c r="GE157" s="221"/>
      <c r="GF157" s="221"/>
      <c r="GG157" s="221"/>
      <c r="GH157" s="221"/>
      <c r="GI157" s="223"/>
      <c r="GJ157" s="222"/>
      <c r="GL157" s="220"/>
      <c r="GM157" s="221"/>
      <c r="GN157" s="221"/>
      <c r="GO157" s="221"/>
      <c r="GP157" s="221"/>
      <c r="GQ157" s="223"/>
      <c r="GR157" s="222"/>
      <c r="GT157" s="220"/>
      <c r="GU157" s="221"/>
      <c r="GV157" s="221"/>
      <c r="GW157" s="221"/>
      <c r="GX157" s="221"/>
      <c r="GY157" s="223"/>
      <c r="GZ157" s="222"/>
      <c r="HB157" s="220"/>
      <c r="HC157" s="221"/>
      <c r="HD157" s="221"/>
      <c r="HE157" s="221"/>
      <c r="HF157" s="221"/>
      <c r="HG157" s="223"/>
    </row>
    <row r="158" spans="1:215" ht="27" customHeight="1" thickBot="1" x14ac:dyDescent="0.35">
      <c r="A158" s="287" t="s">
        <v>98</v>
      </c>
      <c r="B158" s="236"/>
      <c r="C158" s="237" t="s">
        <v>99</v>
      </c>
      <c r="D158" s="238" t="s">
        <v>100</v>
      </c>
      <c r="E158" s="238" t="s">
        <v>101</v>
      </c>
      <c r="F158" s="238" t="s">
        <v>102</v>
      </c>
      <c r="G158" s="238" t="s">
        <v>103</v>
      </c>
      <c r="H158" s="239" t="s">
        <v>195</v>
      </c>
    </row>
    <row r="159" spans="1:215" ht="48" customHeight="1" x14ac:dyDescent="0.3">
      <c r="A159" s="251">
        <v>2401060010</v>
      </c>
      <c r="B159" s="252">
        <v>11</v>
      </c>
      <c r="C159" s="253" t="s">
        <v>155</v>
      </c>
      <c r="D159" s="254">
        <v>212606904462</v>
      </c>
      <c r="E159" s="254">
        <v>212606904462</v>
      </c>
      <c r="F159" s="254">
        <v>212606904462</v>
      </c>
      <c r="G159" s="254">
        <v>0</v>
      </c>
      <c r="H159" s="255">
        <v>0</v>
      </c>
    </row>
    <row r="160" spans="1:215" ht="79.5" customHeight="1" x14ac:dyDescent="0.3">
      <c r="A160" s="251">
        <v>2401060011</v>
      </c>
      <c r="B160" s="252">
        <v>10</v>
      </c>
      <c r="C160" s="253" t="s">
        <v>156</v>
      </c>
      <c r="D160" s="254">
        <v>33978918312</v>
      </c>
      <c r="E160" s="254">
        <v>33978918312</v>
      </c>
      <c r="F160" s="254">
        <v>33978918312</v>
      </c>
      <c r="G160" s="254">
        <v>0</v>
      </c>
      <c r="H160" s="255">
        <v>0</v>
      </c>
    </row>
    <row r="161" spans="1:16" ht="79.5" customHeight="1" x14ac:dyDescent="0.3">
      <c r="A161" s="251">
        <v>2401060011</v>
      </c>
      <c r="B161" s="252">
        <v>11</v>
      </c>
      <c r="C161" s="253" t="s">
        <v>156</v>
      </c>
      <c r="D161" s="254">
        <v>53538055370</v>
      </c>
      <c r="E161" s="254">
        <v>53538055370</v>
      </c>
      <c r="F161" s="254">
        <v>53538055370</v>
      </c>
      <c r="G161" s="254">
        <v>0</v>
      </c>
      <c r="H161" s="255">
        <v>0</v>
      </c>
    </row>
    <row r="162" spans="1:16" ht="33.75" customHeight="1" x14ac:dyDescent="0.3">
      <c r="A162" s="251">
        <v>2401060012</v>
      </c>
      <c r="B162" s="252">
        <v>11</v>
      </c>
      <c r="C162" s="253" t="s">
        <v>76</v>
      </c>
      <c r="D162" s="256">
        <v>375048722958</v>
      </c>
      <c r="E162" s="254">
        <v>345048722958</v>
      </c>
      <c r="F162" s="254">
        <v>0</v>
      </c>
      <c r="G162" s="254">
        <v>0</v>
      </c>
      <c r="H162" s="255">
        <v>0</v>
      </c>
      <c r="J162" s="257"/>
      <c r="M162" s="257"/>
      <c r="N162" s="257"/>
      <c r="O162" s="257"/>
      <c r="P162" s="257"/>
    </row>
    <row r="163" spans="1:16" ht="63.6" customHeight="1" x14ac:dyDescent="0.3">
      <c r="A163" s="251">
        <v>2401060015</v>
      </c>
      <c r="B163" s="252">
        <v>10</v>
      </c>
      <c r="C163" s="253" t="s">
        <v>202</v>
      </c>
      <c r="D163" s="256">
        <v>63211773697</v>
      </c>
      <c r="E163" s="254">
        <v>63211773697</v>
      </c>
      <c r="F163" s="254">
        <v>63211773697</v>
      </c>
      <c r="G163" s="254">
        <v>0</v>
      </c>
      <c r="H163" s="255">
        <v>0</v>
      </c>
      <c r="J163" s="257"/>
      <c r="M163" s="257"/>
      <c r="N163" s="257"/>
      <c r="O163" s="257"/>
      <c r="P163" s="257"/>
    </row>
    <row r="164" spans="1:16" ht="49.2" customHeight="1" x14ac:dyDescent="0.3">
      <c r="A164" s="251">
        <v>2401060016</v>
      </c>
      <c r="B164" s="252">
        <v>10</v>
      </c>
      <c r="C164" s="253" t="s">
        <v>203</v>
      </c>
      <c r="D164" s="256">
        <v>96414711092</v>
      </c>
      <c r="E164" s="254">
        <v>96414711092</v>
      </c>
      <c r="F164" s="254">
        <v>96414711092</v>
      </c>
      <c r="G164" s="254">
        <v>0</v>
      </c>
      <c r="H164" s="255">
        <v>0</v>
      </c>
      <c r="J164" s="257"/>
      <c r="M164" s="257"/>
      <c r="N164" s="257"/>
      <c r="O164" s="257"/>
      <c r="P164" s="257"/>
    </row>
    <row r="165" spans="1:16" ht="82.5" customHeight="1" x14ac:dyDescent="0.3">
      <c r="A165" s="251">
        <v>2401060017</v>
      </c>
      <c r="B165" s="252">
        <v>10</v>
      </c>
      <c r="C165" s="253" t="s">
        <v>204</v>
      </c>
      <c r="D165" s="256">
        <v>44822399836</v>
      </c>
      <c r="E165" s="254">
        <v>44822399836</v>
      </c>
      <c r="F165" s="254">
        <v>44822399836</v>
      </c>
      <c r="G165" s="254">
        <v>0</v>
      </c>
      <c r="H165" s="255">
        <v>0</v>
      </c>
      <c r="J165" s="257"/>
      <c r="M165" s="257"/>
      <c r="N165" s="257"/>
      <c r="O165" s="257"/>
      <c r="P165" s="257"/>
    </row>
    <row r="166" spans="1:16" ht="48.75" customHeight="1" x14ac:dyDescent="0.3">
      <c r="A166" s="251">
        <v>2401060018</v>
      </c>
      <c r="B166" s="252">
        <v>10</v>
      </c>
      <c r="C166" s="253" t="s">
        <v>205</v>
      </c>
      <c r="D166" s="256">
        <v>19917325962</v>
      </c>
      <c r="E166" s="254">
        <v>19917325962</v>
      </c>
      <c r="F166" s="254">
        <v>19917325962</v>
      </c>
      <c r="G166" s="254">
        <v>0</v>
      </c>
      <c r="H166" s="255">
        <v>0</v>
      </c>
      <c r="J166" s="257"/>
      <c r="M166" s="257"/>
      <c r="N166" s="257"/>
      <c r="O166" s="257"/>
      <c r="P166" s="257"/>
    </row>
    <row r="167" spans="1:16" ht="51" customHeight="1" x14ac:dyDescent="0.3">
      <c r="A167" s="251">
        <v>2401060025</v>
      </c>
      <c r="B167" s="252">
        <v>10</v>
      </c>
      <c r="C167" s="253" t="s">
        <v>206</v>
      </c>
      <c r="D167" s="256">
        <v>35168493659</v>
      </c>
      <c r="E167" s="254">
        <v>35168493659</v>
      </c>
      <c r="F167" s="254">
        <v>35168493659</v>
      </c>
      <c r="G167" s="254">
        <v>0</v>
      </c>
      <c r="H167" s="255">
        <v>0</v>
      </c>
      <c r="J167" s="257"/>
      <c r="M167" s="257"/>
      <c r="N167" s="257"/>
      <c r="O167" s="257"/>
      <c r="P167" s="257"/>
    </row>
    <row r="168" spans="1:16" ht="69" customHeight="1" x14ac:dyDescent="0.3">
      <c r="A168" s="251">
        <v>2401060026</v>
      </c>
      <c r="B168" s="252">
        <v>10</v>
      </c>
      <c r="C168" s="253" t="s">
        <v>207</v>
      </c>
      <c r="D168" s="256">
        <v>23977095422</v>
      </c>
      <c r="E168" s="254">
        <v>23977095422</v>
      </c>
      <c r="F168" s="254">
        <v>23977095422</v>
      </c>
      <c r="G168" s="254">
        <v>0</v>
      </c>
      <c r="H168" s="255">
        <v>0</v>
      </c>
      <c r="J168" s="257"/>
      <c r="M168" s="257"/>
      <c r="N168" s="257"/>
      <c r="O168" s="257"/>
      <c r="P168" s="257"/>
    </row>
    <row r="169" spans="1:16" ht="43.5" customHeight="1" x14ac:dyDescent="0.3">
      <c r="A169" s="251">
        <v>240160031</v>
      </c>
      <c r="B169" s="252">
        <v>20</v>
      </c>
      <c r="C169" s="253" t="s">
        <v>75</v>
      </c>
      <c r="D169" s="256">
        <v>38046000000</v>
      </c>
      <c r="E169" s="254">
        <v>0</v>
      </c>
      <c r="F169" s="254">
        <v>0</v>
      </c>
      <c r="G169" s="254">
        <v>0</v>
      </c>
      <c r="H169" s="255">
        <v>0</v>
      </c>
      <c r="J169" s="257"/>
    </row>
    <row r="170" spans="1:16" ht="69.75" customHeight="1" x14ac:dyDescent="0.3">
      <c r="A170" s="251">
        <v>2401060032</v>
      </c>
      <c r="B170" s="252">
        <v>10</v>
      </c>
      <c r="C170" s="253" t="s">
        <v>208</v>
      </c>
      <c r="D170" s="256">
        <v>13016958191</v>
      </c>
      <c r="E170" s="254">
        <v>13016958191</v>
      </c>
      <c r="F170" s="254">
        <v>13016958191</v>
      </c>
      <c r="G170" s="254">
        <v>0</v>
      </c>
      <c r="H170" s="255">
        <v>0</v>
      </c>
      <c r="J170" s="257"/>
    </row>
    <row r="171" spans="1:16" ht="13.5" customHeight="1" x14ac:dyDescent="0.3">
      <c r="A171" s="251">
        <v>2404</v>
      </c>
      <c r="B171" s="252"/>
      <c r="C171" s="253" t="s">
        <v>157</v>
      </c>
      <c r="D171" s="254">
        <f>+D172</f>
        <v>143833689253</v>
      </c>
      <c r="E171" s="254">
        <f>+E172</f>
        <v>92371881587</v>
      </c>
      <c r="F171" s="254">
        <f>+F172</f>
        <v>91967975360</v>
      </c>
      <c r="G171" s="254">
        <f>+G172</f>
        <v>354509</v>
      </c>
      <c r="H171" s="255">
        <f>+H172</f>
        <v>354509</v>
      </c>
    </row>
    <row r="172" spans="1:16" ht="13.5" customHeight="1" x14ac:dyDescent="0.3">
      <c r="A172" s="251">
        <v>24040600</v>
      </c>
      <c r="B172" s="252"/>
      <c r="C172" s="253" t="s">
        <v>73</v>
      </c>
      <c r="D172" s="254">
        <f>SUM(D173:D174)</f>
        <v>143833689253</v>
      </c>
      <c r="E172" s="254">
        <f>SUM(E173:E174)</f>
        <v>92371881587</v>
      </c>
      <c r="F172" s="254">
        <f>SUM(F173:F174)</f>
        <v>91967975360</v>
      </c>
      <c r="G172" s="254">
        <f>SUM(G173:G174)</f>
        <v>354509</v>
      </c>
      <c r="H172" s="255">
        <f>SUM(H173:H174)</f>
        <v>354509</v>
      </c>
    </row>
    <row r="173" spans="1:16" ht="47.25" customHeight="1" x14ac:dyDescent="0.3">
      <c r="A173" s="251">
        <v>240406001</v>
      </c>
      <c r="B173" s="252">
        <v>11</v>
      </c>
      <c r="C173" s="253" t="s">
        <v>77</v>
      </c>
      <c r="D173" s="254">
        <v>41383000000</v>
      </c>
      <c r="E173" s="254">
        <v>0</v>
      </c>
      <c r="F173" s="254">
        <v>0</v>
      </c>
      <c r="G173" s="254">
        <v>0</v>
      </c>
      <c r="H173" s="255">
        <v>0</v>
      </c>
    </row>
    <row r="174" spans="1:16" ht="45" customHeight="1" x14ac:dyDescent="0.3">
      <c r="A174" s="251">
        <v>240406001</v>
      </c>
      <c r="B174" s="252">
        <v>20</v>
      </c>
      <c r="C174" s="253" t="s">
        <v>77</v>
      </c>
      <c r="D174" s="254">
        <v>102450689253</v>
      </c>
      <c r="E174" s="254">
        <v>92371881587</v>
      </c>
      <c r="F174" s="254">
        <v>91967975360</v>
      </c>
      <c r="G174" s="256">
        <v>354509</v>
      </c>
      <c r="H174" s="258">
        <v>354509</v>
      </c>
    </row>
    <row r="175" spans="1:16" ht="15.6" x14ac:dyDescent="0.3">
      <c r="A175" s="251">
        <v>2405</v>
      </c>
      <c r="B175" s="252"/>
      <c r="C175" s="253" t="s">
        <v>158</v>
      </c>
      <c r="D175" s="254">
        <f>+D176</f>
        <v>1872000000</v>
      </c>
      <c r="E175" s="254">
        <f>+E176</f>
        <v>920966121</v>
      </c>
      <c r="F175" s="254">
        <f>+F176</f>
        <v>920966121</v>
      </c>
      <c r="G175" s="254">
        <f>+G176</f>
        <v>0</v>
      </c>
      <c r="H175" s="255">
        <f>+H176</f>
        <v>0</v>
      </c>
    </row>
    <row r="176" spans="1:16" ht="16.5" customHeight="1" thickBot="1" x14ac:dyDescent="0.35">
      <c r="A176" s="260">
        <v>24050600</v>
      </c>
      <c r="B176" s="261"/>
      <c r="C176" s="262" t="s">
        <v>73</v>
      </c>
      <c r="D176" s="263">
        <f>+D187</f>
        <v>1872000000</v>
      </c>
      <c r="E176" s="263">
        <f>+E187</f>
        <v>920966121</v>
      </c>
      <c r="F176" s="263">
        <f>+F187</f>
        <v>920966121</v>
      </c>
      <c r="G176" s="263">
        <f>+G187</f>
        <v>0</v>
      </c>
      <c r="H176" s="264">
        <f>+H187</f>
        <v>0</v>
      </c>
    </row>
    <row r="177" spans="1:8" ht="6" customHeight="1" thickBot="1" x14ac:dyDescent="0.35">
      <c r="A177" s="306"/>
      <c r="B177" s="306"/>
      <c r="C177" s="307"/>
      <c r="D177" s="308"/>
      <c r="E177" s="308"/>
      <c r="F177" s="308"/>
      <c r="G177" s="308"/>
      <c r="H177" s="308"/>
    </row>
    <row r="178" spans="1:8" x14ac:dyDescent="0.3">
      <c r="A178" s="3645" t="s">
        <v>1</v>
      </c>
      <c r="B178" s="3646"/>
      <c r="C178" s="3646"/>
      <c r="D178" s="3646"/>
      <c r="E178" s="3646"/>
      <c r="F178" s="3646"/>
      <c r="G178" s="3646"/>
      <c r="H178" s="3647"/>
    </row>
    <row r="179" spans="1:8" ht="12" customHeight="1" x14ac:dyDescent="0.3">
      <c r="A179" s="3648" t="s">
        <v>95</v>
      </c>
      <c r="B179" s="3649"/>
      <c r="C179" s="3649"/>
      <c r="D179" s="3649"/>
      <c r="E179" s="3649"/>
      <c r="F179" s="3649"/>
      <c r="G179" s="3649"/>
      <c r="H179" s="3650"/>
    </row>
    <row r="180" spans="1:8" ht="1.5" hidden="1" customHeight="1" x14ac:dyDescent="0.3">
      <c r="A180" s="222"/>
      <c r="H180" s="223"/>
    </row>
    <row r="181" spans="1:8" ht="12" customHeight="1" x14ac:dyDescent="0.3">
      <c r="A181" s="224" t="s">
        <v>0</v>
      </c>
      <c r="H181" s="223"/>
    </row>
    <row r="182" spans="1:8" ht="2.25" hidden="1" customHeight="1" x14ac:dyDescent="0.3">
      <c r="A182" s="222"/>
      <c r="H182" s="225"/>
    </row>
    <row r="183" spans="1:8" ht="15.75" customHeight="1" thickBot="1" x14ac:dyDescent="0.35">
      <c r="A183" s="222" t="s">
        <v>96</v>
      </c>
      <c r="C183" s="220" t="s">
        <v>4</v>
      </c>
      <c r="E183" s="221" t="str">
        <f>E122</f>
        <v>MES:</v>
      </c>
      <c r="F183" s="221" t="str">
        <f>F7</f>
        <v>FEBRERO</v>
      </c>
      <c r="G183" s="221" t="str">
        <f>G156</f>
        <v xml:space="preserve">                                VIGENCIA FISCAL:      2018</v>
      </c>
      <c r="H183" s="223"/>
    </row>
    <row r="184" spans="1:8" ht="3" hidden="1" customHeight="1" thickBot="1" x14ac:dyDescent="0.35">
      <c r="A184" s="222"/>
      <c r="H184" s="223"/>
    </row>
    <row r="185" spans="1:8" ht="15" customHeight="1" thickBot="1" x14ac:dyDescent="0.35">
      <c r="A185" s="272"/>
      <c r="B185" s="273"/>
      <c r="C185" s="274"/>
      <c r="D185" s="275"/>
      <c r="E185" s="275"/>
      <c r="F185" s="275"/>
      <c r="G185" s="275"/>
      <c r="H185" s="276"/>
    </row>
    <row r="186" spans="1:8" ht="27.75" customHeight="1" thickBot="1" x14ac:dyDescent="0.35">
      <c r="A186" s="287" t="s">
        <v>98</v>
      </c>
      <c r="B186" s="236"/>
      <c r="C186" s="237" t="s">
        <v>99</v>
      </c>
      <c r="D186" s="238" t="s">
        <v>100</v>
      </c>
      <c r="E186" s="238" t="s">
        <v>101</v>
      </c>
      <c r="F186" s="238" t="s">
        <v>102</v>
      </c>
      <c r="G186" s="238" t="s">
        <v>103</v>
      </c>
      <c r="H186" s="239" t="s">
        <v>195</v>
      </c>
    </row>
    <row r="187" spans="1:8" ht="29.4" customHeight="1" x14ac:dyDescent="0.3">
      <c r="A187" s="251">
        <v>240506001</v>
      </c>
      <c r="B187" s="252">
        <v>20</v>
      </c>
      <c r="C187" s="248" t="s">
        <v>78</v>
      </c>
      <c r="D187" s="254">
        <v>1872000000</v>
      </c>
      <c r="E187" s="254">
        <v>920966121</v>
      </c>
      <c r="F187" s="254">
        <v>920966121</v>
      </c>
      <c r="G187" s="254">
        <v>0</v>
      </c>
      <c r="H187" s="255">
        <v>0</v>
      </c>
    </row>
    <row r="188" spans="1:8" ht="29.25" customHeight="1" x14ac:dyDescent="0.3">
      <c r="A188" s="251">
        <v>2499</v>
      </c>
      <c r="B188" s="252"/>
      <c r="C188" s="253" t="s">
        <v>159</v>
      </c>
      <c r="D188" s="254">
        <f>+D189</f>
        <v>55498157998</v>
      </c>
      <c r="E188" s="254">
        <f>+E189</f>
        <v>43185904591</v>
      </c>
      <c r="F188" s="254">
        <f>+F189</f>
        <v>41376268892</v>
      </c>
      <c r="G188" s="254">
        <f>+G189</f>
        <v>1763507533</v>
      </c>
      <c r="H188" s="255">
        <f>+H189</f>
        <v>1763507533</v>
      </c>
    </row>
    <row r="189" spans="1:8" ht="16.5" customHeight="1" x14ac:dyDescent="0.3">
      <c r="A189" s="251">
        <v>24990600</v>
      </c>
      <c r="B189" s="252"/>
      <c r="C189" s="253" t="s">
        <v>73</v>
      </c>
      <c r="D189" s="254">
        <f>SUM(D190:D194)</f>
        <v>55498157998</v>
      </c>
      <c r="E189" s="254">
        <f>SUM(E190:E194)</f>
        <v>43185904591</v>
      </c>
      <c r="F189" s="254">
        <f>SUM(F190:F194)</f>
        <v>41376268892</v>
      </c>
      <c r="G189" s="254">
        <f>SUM(G190:G194)</f>
        <v>1763507533</v>
      </c>
      <c r="H189" s="255">
        <f>SUM(H190:H194)</f>
        <v>1763507533</v>
      </c>
    </row>
    <row r="190" spans="1:8" ht="30.75" customHeight="1" x14ac:dyDescent="0.3">
      <c r="A190" s="251">
        <v>249906001</v>
      </c>
      <c r="B190" s="252">
        <v>20</v>
      </c>
      <c r="C190" s="253" t="s">
        <v>80</v>
      </c>
      <c r="D190" s="254">
        <v>7072782774</v>
      </c>
      <c r="E190" s="254">
        <v>6819016850</v>
      </c>
      <c r="F190" s="254">
        <v>6515945400</v>
      </c>
      <c r="G190" s="254">
        <v>142554878</v>
      </c>
      <c r="H190" s="255">
        <v>142554878</v>
      </c>
    </row>
    <row r="191" spans="1:8" ht="33.75" customHeight="1" x14ac:dyDescent="0.3">
      <c r="A191" s="251">
        <v>249906001</v>
      </c>
      <c r="B191" s="252">
        <v>21</v>
      </c>
      <c r="C191" s="253" t="s">
        <v>80</v>
      </c>
      <c r="D191" s="254">
        <v>17400000000</v>
      </c>
      <c r="E191" s="254">
        <v>16349024176</v>
      </c>
      <c r="F191" s="254">
        <v>16349024176</v>
      </c>
      <c r="G191" s="254">
        <v>7680317</v>
      </c>
      <c r="H191" s="255">
        <v>7680317</v>
      </c>
    </row>
    <row r="192" spans="1:8" ht="47.4" customHeight="1" x14ac:dyDescent="0.3">
      <c r="A192" s="251">
        <v>249906002</v>
      </c>
      <c r="B192" s="252">
        <v>20</v>
      </c>
      <c r="C192" s="253" t="s">
        <v>160</v>
      </c>
      <c r="D192" s="254">
        <v>150000000</v>
      </c>
      <c r="E192" s="254">
        <v>0</v>
      </c>
      <c r="F192" s="254">
        <v>0</v>
      </c>
      <c r="G192" s="254">
        <v>0</v>
      </c>
      <c r="H192" s="255">
        <v>0</v>
      </c>
    </row>
    <row r="193" spans="1:8" ht="61.95" customHeight="1" x14ac:dyDescent="0.3">
      <c r="A193" s="251">
        <v>249906003</v>
      </c>
      <c r="B193" s="252">
        <v>21</v>
      </c>
      <c r="C193" s="253" t="s">
        <v>79</v>
      </c>
      <c r="D193" s="254">
        <v>5772038700</v>
      </c>
      <c r="E193" s="254">
        <v>1470866354</v>
      </c>
      <c r="F193" s="254">
        <v>1470789902</v>
      </c>
      <c r="G193" s="254">
        <v>30262790</v>
      </c>
      <c r="H193" s="255">
        <v>30262790</v>
      </c>
    </row>
    <row r="194" spans="1:8" ht="33.6" customHeight="1" thickBot="1" x14ac:dyDescent="0.35">
      <c r="A194" s="251">
        <v>249906004</v>
      </c>
      <c r="B194" s="252">
        <v>20</v>
      </c>
      <c r="C194" s="253" t="s">
        <v>161</v>
      </c>
      <c r="D194" s="254">
        <v>25103336524</v>
      </c>
      <c r="E194" s="254">
        <v>18546997211</v>
      </c>
      <c r="F194" s="254">
        <v>17040509414</v>
      </c>
      <c r="G194" s="254">
        <v>1583009548</v>
      </c>
      <c r="H194" s="255">
        <v>1583009548</v>
      </c>
    </row>
    <row r="195" spans="1:8" ht="15" customHeight="1" thickBot="1" x14ac:dyDescent="0.35">
      <c r="A195" s="3651" t="s">
        <v>162</v>
      </c>
      <c r="B195" s="3652"/>
      <c r="C195" s="3653"/>
      <c r="D195" s="309">
        <f>+D137+D133+D11</f>
        <v>2496240643789</v>
      </c>
      <c r="E195" s="309">
        <f>+E137+E133+E11</f>
        <v>1662719408916.4399</v>
      </c>
      <c r="F195" s="309">
        <f>+F11+F133+F137</f>
        <v>1279336927245.74</v>
      </c>
      <c r="G195" s="309">
        <f>+G137+G133+G11</f>
        <v>11237922235.110001</v>
      </c>
      <c r="H195" s="310">
        <f>+H137+H133+H11</f>
        <v>10525645635.110001</v>
      </c>
    </row>
    <row r="196" spans="1:8" ht="12" customHeight="1" x14ac:dyDescent="0.3">
      <c r="A196" s="311"/>
      <c r="B196" s="232"/>
      <c r="C196" s="233"/>
      <c r="D196" s="234"/>
      <c r="E196" s="312"/>
      <c r="F196" s="313"/>
      <c r="G196" s="313"/>
      <c r="H196" s="235"/>
    </row>
    <row r="197" spans="1:8" ht="18.600000000000001" customHeight="1" x14ac:dyDescent="0.3">
      <c r="A197" s="222"/>
      <c r="F197" s="308"/>
      <c r="G197" s="308"/>
      <c r="H197" s="223"/>
    </row>
    <row r="198" spans="1:8" ht="18.600000000000001" customHeight="1" x14ac:dyDescent="0.3">
      <c r="A198" s="222"/>
      <c r="F198" s="308"/>
      <c r="G198" s="308"/>
      <c r="H198" s="223"/>
    </row>
    <row r="199" spans="1:8" ht="18.600000000000001" customHeight="1" x14ac:dyDescent="0.3">
      <c r="A199" s="222"/>
      <c r="F199" s="308"/>
      <c r="G199" s="308"/>
      <c r="H199" s="223"/>
    </row>
    <row r="200" spans="1:8" ht="18.600000000000001" customHeight="1" x14ac:dyDescent="0.3">
      <c r="A200" s="222"/>
      <c r="F200" s="308"/>
      <c r="G200" s="308"/>
      <c r="H200" s="223"/>
    </row>
    <row r="201" spans="1:8" ht="30.6" customHeight="1" x14ac:dyDescent="0.3">
      <c r="A201" s="222"/>
      <c r="C201" s="220" t="s">
        <v>163</v>
      </c>
      <c r="D201" s="302"/>
      <c r="E201" s="219"/>
      <c r="F201" s="308" t="s">
        <v>164</v>
      </c>
      <c r="G201" s="308"/>
      <c r="H201" s="223"/>
    </row>
    <row r="202" spans="1:8" x14ac:dyDescent="0.3">
      <c r="A202" s="224"/>
      <c r="C202" s="314" t="s">
        <v>192</v>
      </c>
      <c r="D202" s="219"/>
      <c r="E202" s="302"/>
      <c r="F202" s="315" t="s">
        <v>165</v>
      </c>
      <c r="H202" s="223"/>
    </row>
    <row r="203" spans="1:8" x14ac:dyDescent="0.3">
      <c r="A203" s="224"/>
      <c r="C203" s="314" t="s">
        <v>166</v>
      </c>
      <c r="D203" s="302"/>
      <c r="E203" s="219"/>
      <c r="F203" s="315" t="s">
        <v>167</v>
      </c>
      <c r="H203" s="316"/>
    </row>
    <row r="204" spans="1:8" x14ac:dyDescent="0.3">
      <c r="A204" s="224"/>
      <c r="C204" s="314"/>
      <c r="D204" s="219"/>
      <c r="E204" s="219"/>
      <c r="F204" s="315"/>
      <c r="H204" s="316"/>
    </row>
    <row r="205" spans="1:8" ht="16.5" hidden="1" customHeight="1" x14ac:dyDescent="0.3">
      <c r="A205" s="222"/>
      <c r="D205" s="315"/>
      <c r="H205" s="223"/>
    </row>
    <row r="206" spans="1:8" ht="16.5" hidden="1" customHeight="1" thickBot="1" x14ac:dyDescent="0.35">
      <c r="A206" s="222"/>
      <c r="D206" s="315"/>
      <c r="E206" s="219"/>
      <c r="H206" s="223"/>
    </row>
    <row r="207" spans="1:8" ht="16.5" customHeight="1" x14ac:dyDescent="0.3">
      <c r="A207" s="222"/>
      <c r="D207" s="315"/>
      <c r="E207" s="219"/>
      <c r="H207" s="223"/>
    </row>
    <row r="208" spans="1:8" ht="16.5" customHeight="1" x14ac:dyDescent="0.3">
      <c r="A208" s="222"/>
      <c r="D208" s="315"/>
      <c r="E208" s="219"/>
      <c r="H208" s="223"/>
    </row>
    <row r="209" spans="1:8" x14ac:dyDescent="0.3">
      <c r="A209" s="222"/>
      <c r="D209" s="315"/>
      <c r="E209" s="219"/>
      <c r="H209" s="223"/>
    </row>
    <row r="210" spans="1:8" ht="2.25" customHeight="1" x14ac:dyDescent="0.3">
      <c r="A210" s="222"/>
      <c r="D210" s="315"/>
      <c r="E210" s="219"/>
      <c r="H210" s="223"/>
    </row>
    <row r="211" spans="1:8" x14ac:dyDescent="0.3">
      <c r="A211" s="222"/>
      <c r="C211" s="317" t="s">
        <v>164</v>
      </c>
      <c r="D211" s="315" t="s">
        <v>164</v>
      </c>
      <c r="E211" s="219"/>
      <c r="F211" s="315" t="s">
        <v>164</v>
      </c>
      <c r="H211" s="223"/>
    </row>
    <row r="212" spans="1:8" ht="12.75" customHeight="1" x14ac:dyDescent="0.3">
      <c r="A212" s="222"/>
      <c r="C212" s="314" t="s">
        <v>168</v>
      </c>
      <c r="D212" s="315" t="s">
        <v>169</v>
      </c>
      <c r="E212" s="219"/>
      <c r="F212" s="315" t="s">
        <v>91</v>
      </c>
      <c r="H212" s="223"/>
    </row>
    <row r="213" spans="1:8" ht="17.25" customHeight="1" thickBot="1" x14ac:dyDescent="0.35">
      <c r="A213" s="226"/>
      <c r="B213" s="227"/>
      <c r="C213" s="318" t="s">
        <v>170</v>
      </c>
      <c r="D213" s="319" t="s">
        <v>171</v>
      </c>
      <c r="E213" s="227"/>
      <c r="F213" s="319" t="s">
        <v>172</v>
      </c>
      <c r="G213" s="229"/>
      <c r="H213" s="230"/>
    </row>
  </sheetData>
  <mergeCells count="39">
    <mergeCell ref="A80:H80"/>
    <mergeCell ref="A2:H2"/>
    <mergeCell ref="A3:H3"/>
    <mergeCell ref="A49:H49"/>
    <mergeCell ref="A50:H50"/>
    <mergeCell ref="A79:H79"/>
    <mergeCell ref="BL152:BS152"/>
    <mergeCell ref="A117:H117"/>
    <mergeCell ref="A118:H118"/>
    <mergeCell ref="A151:H151"/>
    <mergeCell ref="A152:H152"/>
    <mergeCell ref="I152:O152"/>
    <mergeCell ref="P152:W152"/>
    <mergeCell ref="GB152:GI152"/>
    <mergeCell ref="GJ152:GQ152"/>
    <mergeCell ref="GR152:GY152"/>
    <mergeCell ref="GZ152:HG152"/>
    <mergeCell ref="DP152:DW152"/>
    <mergeCell ref="DX152:EE152"/>
    <mergeCell ref="EF152:EM152"/>
    <mergeCell ref="EN152:EU152"/>
    <mergeCell ref="EV152:FC152"/>
    <mergeCell ref="FD152:FK152"/>
    <mergeCell ref="A178:H178"/>
    <mergeCell ref="A179:H179"/>
    <mergeCell ref="A195:C195"/>
    <mergeCell ref="FL152:FS152"/>
    <mergeCell ref="FT152:GA152"/>
    <mergeCell ref="BT152:CA152"/>
    <mergeCell ref="CB152:CI152"/>
    <mergeCell ref="CJ152:CQ152"/>
    <mergeCell ref="CR152:CY152"/>
    <mergeCell ref="CZ152:DG152"/>
    <mergeCell ref="DH152:DO152"/>
    <mergeCell ref="X152:AE152"/>
    <mergeCell ref="AF152:AM152"/>
    <mergeCell ref="AN152:AU152"/>
    <mergeCell ref="AV152:BC152"/>
    <mergeCell ref="BD152:BK152"/>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78" max="7" man="1"/>
    <brk id="116" max="16383" man="1"/>
    <brk id="149" max="7" man="1"/>
    <brk id="176"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73"/>
  <sheetViews>
    <sheetView topLeftCell="A52" zoomScale="87" zoomScaleNormal="87" workbookViewId="0">
      <selection activeCell="AK58" sqref="AK58"/>
    </sheetView>
  </sheetViews>
  <sheetFormatPr baseColWidth="10" defaultRowHeight="14.4" x14ac:dyDescent="0.3"/>
  <cols>
    <col min="1" max="1" width="17.44140625" style="2177" customWidth="1"/>
    <col min="2" max="2" width="9.33203125" style="2178" customWidth="1"/>
    <col min="3" max="3" width="53.44140625" style="2177" customWidth="1"/>
    <col min="4" max="4" width="21.88671875" style="2177" customWidth="1"/>
    <col min="5" max="5" width="18.5546875" style="2179" customWidth="1"/>
    <col min="6" max="6" width="21.33203125" style="2180" customWidth="1"/>
    <col min="7" max="7" width="17.88671875" style="2180" hidden="1" customWidth="1"/>
    <col min="8" max="8" width="21" style="2180" hidden="1" customWidth="1"/>
    <col min="9" max="9" width="1.109375" style="2180" hidden="1" customWidth="1"/>
    <col min="10" max="10" width="20" style="2180" customWidth="1"/>
    <col min="11" max="12" width="17.44140625" style="2180" hidden="1" customWidth="1"/>
    <col min="13" max="13" width="23.5546875" style="2180" customWidth="1"/>
    <col min="14" max="14" width="2.6640625" style="2177" customWidth="1"/>
    <col min="15" max="15" width="19.5546875" style="2177" hidden="1" customWidth="1"/>
    <col min="16" max="16" width="15.44140625" style="2177" hidden="1" customWidth="1"/>
    <col min="17" max="34" width="0" style="2177" hidden="1" customWidth="1"/>
    <col min="35" max="35" width="13.44140625" style="2177" customWidth="1"/>
    <col min="36" max="256" width="11.44140625" style="2177"/>
    <col min="257" max="257" width="17.44140625" style="2177" customWidth="1"/>
    <col min="258" max="258" width="9.33203125" style="2177" customWidth="1"/>
    <col min="259" max="259" width="53.44140625" style="2177" customWidth="1"/>
    <col min="260" max="260" width="21.88671875" style="2177" customWidth="1"/>
    <col min="261" max="261" width="18.5546875" style="2177" customWidth="1"/>
    <col min="262" max="262" width="21.33203125" style="2177" customWidth="1"/>
    <col min="263" max="265" width="0" style="2177" hidden="1" customWidth="1"/>
    <col min="266" max="266" width="20" style="2177" customWidth="1"/>
    <col min="267" max="268" width="0" style="2177" hidden="1" customWidth="1"/>
    <col min="269" max="269" width="23.5546875" style="2177" customWidth="1"/>
    <col min="270" max="270" width="2.6640625" style="2177" customWidth="1"/>
    <col min="271" max="290" width="0" style="2177" hidden="1" customWidth="1"/>
    <col min="291" max="291" width="13.44140625" style="2177" customWidth="1"/>
    <col min="292" max="512" width="11.44140625" style="2177"/>
    <col min="513" max="513" width="17.44140625" style="2177" customWidth="1"/>
    <col min="514" max="514" width="9.33203125" style="2177" customWidth="1"/>
    <col min="515" max="515" width="53.44140625" style="2177" customWidth="1"/>
    <col min="516" max="516" width="21.88671875" style="2177" customWidth="1"/>
    <col min="517" max="517" width="18.5546875" style="2177" customWidth="1"/>
    <col min="518" max="518" width="21.33203125" style="2177" customWidth="1"/>
    <col min="519" max="521" width="0" style="2177" hidden="1" customWidth="1"/>
    <col min="522" max="522" width="20" style="2177" customWidth="1"/>
    <col min="523" max="524" width="0" style="2177" hidden="1" customWidth="1"/>
    <col min="525" max="525" width="23.5546875" style="2177" customWidth="1"/>
    <col min="526" max="526" width="2.6640625" style="2177" customWidth="1"/>
    <col min="527" max="546" width="0" style="2177" hidden="1" customWidth="1"/>
    <col min="547" max="547" width="13.44140625" style="2177" customWidth="1"/>
    <col min="548" max="768" width="11.44140625" style="2177"/>
    <col min="769" max="769" width="17.44140625" style="2177" customWidth="1"/>
    <col min="770" max="770" width="9.33203125" style="2177" customWidth="1"/>
    <col min="771" max="771" width="53.44140625" style="2177" customWidth="1"/>
    <col min="772" max="772" width="21.88671875" style="2177" customWidth="1"/>
    <col min="773" max="773" width="18.5546875" style="2177" customWidth="1"/>
    <col min="774" max="774" width="21.33203125" style="2177" customWidth="1"/>
    <col min="775" max="777" width="0" style="2177" hidden="1" customWidth="1"/>
    <col min="778" max="778" width="20" style="2177" customWidth="1"/>
    <col min="779" max="780" width="0" style="2177" hidden="1" customWidth="1"/>
    <col min="781" max="781" width="23.5546875" style="2177" customWidth="1"/>
    <col min="782" max="782" width="2.6640625" style="2177" customWidth="1"/>
    <col min="783" max="802" width="0" style="2177" hidden="1" customWidth="1"/>
    <col min="803" max="803" width="13.44140625" style="2177" customWidth="1"/>
    <col min="804" max="1024" width="11.44140625" style="2177"/>
    <col min="1025" max="1025" width="17.44140625" style="2177" customWidth="1"/>
    <col min="1026" max="1026" width="9.33203125" style="2177" customWidth="1"/>
    <col min="1027" max="1027" width="53.44140625" style="2177" customWidth="1"/>
    <col min="1028" max="1028" width="21.88671875" style="2177" customWidth="1"/>
    <col min="1029" max="1029" width="18.5546875" style="2177" customWidth="1"/>
    <col min="1030" max="1030" width="21.33203125" style="2177" customWidth="1"/>
    <col min="1031" max="1033" width="0" style="2177" hidden="1" customWidth="1"/>
    <col min="1034" max="1034" width="20" style="2177" customWidth="1"/>
    <col min="1035" max="1036" width="0" style="2177" hidden="1" customWidth="1"/>
    <col min="1037" max="1037" width="23.5546875" style="2177" customWidth="1"/>
    <col min="1038" max="1038" width="2.6640625" style="2177" customWidth="1"/>
    <col min="1039" max="1058" width="0" style="2177" hidden="1" customWidth="1"/>
    <col min="1059" max="1059" width="13.44140625" style="2177" customWidth="1"/>
    <col min="1060" max="1280" width="11.44140625" style="2177"/>
    <col min="1281" max="1281" width="17.44140625" style="2177" customWidth="1"/>
    <col min="1282" max="1282" width="9.33203125" style="2177" customWidth="1"/>
    <col min="1283" max="1283" width="53.44140625" style="2177" customWidth="1"/>
    <col min="1284" max="1284" width="21.88671875" style="2177" customWidth="1"/>
    <col min="1285" max="1285" width="18.5546875" style="2177" customWidth="1"/>
    <col min="1286" max="1286" width="21.33203125" style="2177" customWidth="1"/>
    <col min="1287" max="1289" width="0" style="2177" hidden="1" customWidth="1"/>
    <col min="1290" max="1290" width="20" style="2177" customWidth="1"/>
    <col min="1291" max="1292" width="0" style="2177" hidden="1" customWidth="1"/>
    <col min="1293" max="1293" width="23.5546875" style="2177" customWidth="1"/>
    <col min="1294" max="1294" width="2.6640625" style="2177" customWidth="1"/>
    <col min="1295" max="1314" width="0" style="2177" hidden="1" customWidth="1"/>
    <col min="1315" max="1315" width="13.44140625" style="2177" customWidth="1"/>
    <col min="1316" max="1536" width="11.44140625" style="2177"/>
    <col min="1537" max="1537" width="17.44140625" style="2177" customWidth="1"/>
    <col min="1538" max="1538" width="9.33203125" style="2177" customWidth="1"/>
    <col min="1539" max="1539" width="53.44140625" style="2177" customWidth="1"/>
    <col min="1540" max="1540" width="21.88671875" style="2177" customWidth="1"/>
    <col min="1541" max="1541" width="18.5546875" style="2177" customWidth="1"/>
    <col min="1542" max="1542" width="21.33203125" style="2177" customWidth="1"/>
    <col min="1543" max="1545" width="0" style="2177" hidden="1" customWidth="1"/>
    <col min="1546" max="1546" width="20" style="2177" customWidth="1"/>
    <col min="1547" max="1548" width="0" style="2177" hidden="1" customWidth="1"/>
    <col min="1549" max="1549" width="23.5546875" style="2177" customWidth="1"/>
    <col min="1550" max="1550" width="2.6640625" style="2177" customWidth="1"/>
    <col min="1551" max="1570" width="0" style="2177" hidden="1" customWidth="1"/>
    <col min="1571" max="1571" width="13.44140625" style="2177" customWidth="1"/>
    <col min="1572" max="1792" width="11.44140625" style="2177"/>
    <col min="1793" max="1793" width="17.44140625" style="2177" customWidth="1"/>
    <col min="1794" max="1794" width="9.33203125" style="2177" customWidth="1"/>
    <col min="1795" max="1795" width="53.44140625" style="2177" customWidth="1"/>
    <col min="1796" max="1796" width="21.88671875" style="2177" customWidth="1"/>
    <col min="1797" max="1797" width="18.5546875" style="2177" customWidth="1"/>
    <col min="1798" max="1798" width="21.33203125" style="2177" customWidth="1"/>
    <col min="1799" max="1801" width="0" style="2177" hidden="1" customWidth="1"/>
    <col min="1802" max="1802" width="20" style="2177" customWidth="1"/>
    <col min="1803" max="1804" width="0" style="2177" hidden="1" customWidth="1"/>
    <col min="1805" max="1805" width="23.5546875" style="2177" customWidth="1"/>
    <col min="1806" max="1806" width="2.6640625" style="2177" customWidth="1"/>
    <col min="1807" max="1826" width="0" style="2177" hidden="1" customWidth="1"/>
    <col min="1827" max="1827" width="13.44140625" style="2177" customWidth="1"/>
    <col min="1828" max="2048" width="11.44140625" style="2177"/>
    <col min="2049" max="2049" width="17.44140625" style="2177" customWidth="1"/>
    <col min="2050" max="2050" width="9.33203125" style="2177" customWidth="1"/>
    <col min="2051" max="2051" width="53.44140625" style="2177" customWidth="1"/>
    <col min="2052" max="2052" width="21.88671875" style="2177" customWidth="1"/>
    <col min="2053" max="2053" width="18.5546875" style="2177" customWidth="1"/>
    <col min="2054" max="2054" width="21.33203125" style="2177" customWidth="1"/>
    <col min="2055" max="2057" width="0" style="2177" hidden="1" customWidth="1"/>
    <col min="2058" max="2058" width="20" style="2177" customWidth="1"/>
    <col min="2059" max="2060" width="0" style="2177" hidden="1" customWidth="1"/>
    <col min="2061" max="2061" width="23.5546875" style="2177" customWidth="1"/>
    <col min="2062" max="2062" width="2.6640625" style="2177" customWidth="1"/>
    <col min="2063" max="2082" width="0" style="2177" hidden="1" customWidth="1"/>
    <col min="2083" max="2083" width="13.44140625" style="2177" customWidth="1"/>
    <col min="2084" max="2304" width="11.44140625" style="2177"/>
    <col min="2305" max="2305" width="17.44140625" style="2177" customWidth="1"/>
    <col min="2306" max="2306" width="9.33203125" style="2177" customWidth="1"/>
    <col min="2307" max="2307" width="53.44140625" style="2177" customWidth="1"/>
    <col min="2308" max="2308" width="21.88671875" style="2177" customWidth="1"/>
    <col min="2309" max="2309" width="18.5546875" style="2177" customWidth="1"/>
    <col min="2310" max="2310" width="21.33203125" style="2177" customWidth="1"/>
    <col min="2311" max="2313" width="0" style="2177" hidden="1" customWidth="1"/>
    <col min="2314" max="2314" width="20" style="2177" customWidth="1"/>
    <col min="2315" max="2316" width="0" style="2177" hidden="1" customWidth="1"/>
    <col min="2317" max="2317" width="23.5546875" style="2177" customWidth="1"/>
    <col min="2318" max="2318" width="2.6640625" style="2177" customWidth="1"/>
    <col min="2319" max="2338" width="0" style="2177" hidden="1" customWidth="1"/>
    <col min="2339" max="2339" width="13.44140625" style="2177" customWidth="1"/>
    <col min="2340" max="2560" width="11.44140625" style="2177"/>
    <col min="2561" max="2561" width="17.44140625" style="2177" customWidth="1"/>
    <col min="2562" max="2562" width="9.33203125" style="2177" customWidth="1"/>
    <col min="2563" max="2563" width="53.44140625" style="2177" customWidth="1"/>
    <col min="2564" max="2564" width="21.88671875" style="2177" customWidth="1"/>
    <col min="2565" max="2565" width="18.5546875" style="2177" customWidth="1"/>
    <col min="2566" max="2566" width="21.33203125" style="2177" customWidth="1"/>
    <col min="2567" max="2569" width="0" style="2177" hidden="1" customWidth="1"/>
    <col min="2570" max="2570" width="20" style="2177" customWidth="1"/>
    <col min="2571" max="2572" width="0" style="2177" hidden="1" customWidth="1"/>
    <col min="2573" max="2573" width="23.5546875" style="2177" customWidth="1"/>
    <col min="2574" max="2574" width="2.6640625" style="2177" customWidth="1"/>
    <col min="2575" max="2594" width="0" style="2177" hidden="1" customWidth="1"/>
    <col min="2595" max="2595" width="13.44140625" style="2177" customWidth="1"/>
    <col min="2596" max="2816" width="11.44140625" style="2177"/>
    <col min="2817" max="2817" width="17.44140625" style="2177" customWidth="1"/>
    <col min="2818" max="2818" width="9.33203125" style="2177" customWidth="1"/>
    <col min="2819" max="2819" width="53.44140625" style="2177" customWidth="1"/>
    <col min="2820" max="2820" width="21.88671875" style="2177" customWidth="1"/>
    <col min="2821" max="2821" width="18.5546875" style="2177" customWidth="1"/>
    <col min="2822" max="2822" width="21.33203125" style="2177" customWidth="1"/>
    <col min="2823" max="2825" width="0" style="2177" hidden="1" customWidth="1"/>
    <col min="2826" max="2826" width="20" style="2177" customWidth="1"/>
    <col min="2827" max="2828" width="0" style="2177" hidden="1" customWidth="1"/>
    <col min="2829" max="2829" width="23.5546875" style="2177" customWidth="1"/>
    <col min="2830" max="2830" width="2.6640625" style="2177" customWidth="1"/>
    <col min="2831" max="2850" width="0" style="2177" hidden="1" customWidth="1"/>
    <col min="2851" max="2851" width="13.44140625" style="2177" customWidth="1"/>
    <col min="2852" max="3072" width="11.44140625" style="2177"/>
    <col min="3073" max="3073" width="17.44140625" style="2177" customWidth="1"/>
    <col min="3074" max="3074" width="9.33203125" style="2177" customWidth="1"/>
    <col min="3075" max="3075" width="53.44140625" style="2177" customWidth="1"/>
    <col min="3076" max="3076" width="21.88671875" style="2177" customWidth="1"/>
    <col min="3077" max="3077" width="18.5546875" style="2177" customWidth="1"/>
    <col min="3078" max="3078" width="21.33203125" style="2177" customWidth="1"/>
    <col min="3079" max="3081" width="0" style="2177" hidden="1" customWidth="1"/>
    <col min="3082" max="3082" width="20" style="2177" customWidth="1"/>
    <col min="3083" max="3084" width="0" style="2177" hidden="1" customWidth="1"/>
    <col min="3085" max="3085" width="23.5546875" style="2177" customWidth="1"/>
    <col min="3086" max="3086" width="2.6640625" style="2177" customWidth="1"/>
    <col min="3087" max="3106" width="0" style="2177" hidden="1" customWidth="1"/>
    <col min="3107" max="3107" width="13.44140625" style="2177" customWidth="1"/>
    <col min="3108" max="3328" width="11.44140625" style="2177"/>
    <col min="3329" max="3329" width="17.44140625" style="2177" customWidth="1"/>
    <col min="3330" max="3330" width="9.33203125" style="2177" customWidth="1"/>
    <col min="3331" max="3331" width="53.44140625" style="2177" customWidth="1"/>
    <col min="3332" max="3332" width="21.88671875" style="2177" customWidth="1"/>
    <col min="3333" max="3333" width="18.5546875" style="2177" customWidth="1"/>
    <col min="3334" max="3334" width="21.33203125" style="2177" customWidth="1"/>
    <col min="3335" max="3337" width="0" style="2177" hidden="1" customWidth="1"/>
    <col min="3338" max="3338" width="20" style="2177" customWidth="1"/>
    <col min="3339" max="3340" width="0" style="2177" hidden="1" customWidth="1"/>
    <col min="3341" max="3341" width="23.5546875" style="2177" customWidth="1"/>
    <col min="3342" max="3342" width="2.6640625" style="2177" customWidth="1"/>
    <col min="3343" max="3362" width="0" style="2177" hidden="1" customWidth="1"/>
    <col min="3363" max="3363" width="13.44140625" style="2177" customWidth="1"/>
    <col min="3364" max="3584" width="11.44140625" style="2177"/>
    <col min="3585" max="3585" width="17.44140625" style="2177" customWidth="1"/>
    <col min="3586" max="3586" width="9.33203125" style="2177" customWidth="1"/>
    <col min="3587" max="3587" width="53.44140625" style="2177" customWidth="1"/>
    <col min="3588" max="3588" width="21.88671875" style="2177" customWidth="1"/>
    <col min="3589" max="3589" width="18.5546875" style="2177" customWidth="1"/>
    <col min="3590" max="3590" width="21.33203125" style="2177" customWidth="1"/>
    <col min="3591" max="3593" width="0" style="2177" hidden="1" customWidth="1"/>
    <col min="3594" max="3594" width="20" style="2177" customWidth="1"/>
    <col min="3595" max="3596" width="0" style="2177" hidden="1" customWidth="1"/>
    <col min="3597" max="3597" width="23.5546875" style="2177" customWidth="1"/>
    <col min="3598" max="3598" width="2.6640625" style="2177" customWidth="1"/>
    <col min="3599" max="3618" width="0" style="2177" hidden="1" customWidth="1"/>
    <col min="3619" max="3619" width="13.44140625" style="2177" customWidth="1"/>
    <col min="3620" max="3840" width="11.44140625" style="2177"/>
    <col min="3841" max="3841" width="17.44140625" style="2177" customWidth="1"/>
    <col min="3842" max="3842" width="9.33203125" style="2177" customWidth="1"/>
    <col min="3843" max="3843" width="53.44140625" style="2177" customWidth="1"/>
    <col min="3844" max="3844" width="21.88671875" style="2177" customWidth="1"/>
    <col min="3845" max="3845" width="18.5546875" style="2177" customWidth="1"/>
    <col min="3846" max="3846" width="21.33203125" style="2177" customWidth="1"/>
    <col min="3847" max="3849" width="0" style="2177" hidden="1" customWidth="1"/>
    <col min="3850" max="3850" width="20" style="2177" customWidth="1"/>
    <col min="3851" max="3852" width="0" style="2177" hidden="1" customWidth="1"/>
    <col min="3853" max="3853" width="23.5546875" style="2177" customWidth="1"/>
    <col min="3854" max="3854" width="2.6640625" style="2177" customWidth="1"/>
    <col min="3855" max="3874" width="0" style="2177" hidden="1" customWidth="1"/>
    <col min="3875" max="3875" width="13.44140625" style="2177" customWidth="1"/>
    <col min="3876" max="4096" width="11.44140625" style="2177"/>
    <col min="4097" max="4097" width="17.44140625" style="2177" customWidth="1"/>
    <col min="4098" max="4098" width="9.33203125" style="2177" customWidth="1"/>
    <col min="4099" max="4099" width="53.44140625" style="2177" customWidth="1"/>
    <col min="4100" max="4100" width="21.88671875" style="2177" customWidth="1"/>
    <col min="4101" max="4101" width="18.5546875" style="2177" customWidth="1"/>
    <col min="4102" max="4102" width="21.33203125" style="2177" customWidth="1"/>
    <col min="4103" max="4105" width="0" style="2177" hidden="1" customWidth="1"/>
    <col min="4106" max="4106" width="20" style="2177" customWidth="1"/>
    <col min="4107" max="4108" width="0" style="2177" hidden="1" customWidth="1"/>
    <col min="4109" max="4109" width="23.5546875" style="2177" customWidth="1"/>
    <col min="4110" max="4110" width="2.6640625" style="2177" customWidth="1"/>
    <col min="4111" max="4130" width="0" style="2177" hidden="1" customWidth="1"/>
    <col min="4131" max="4131" width="13.44140625" style="2177" customWidth="1"/>
    <col min="4132" max="4352" width="11.44140625" style="2177"/>
    <col min="4353" max="4353" width="17.44140625" style="2177" customWidth="1"/>
    <col min="4354" max="4354" width="9.33203125" style="2177" customWidth="1"/>
    <col min="4355" max="4355" width="53.44140625" style="2177" customWidth="1"/>
    <col min="4356" max="4356" width="21.88671875" style="2177" customWidth="1"/>
    <col min="4357" max="4357" width="18.5546875" style="2177" customWidth="1"/>
    <col min="4358" max="4358" width="21.33203125" style="2177" customWidth="1"/>
    <col min="4359" max="4361" width="0" style="2177" hidden="1" customWidth="1"/>
    <col min="4362" max="4362" width="20" style="2177" customWidth="1"/>
    <col min="4363" max="4364" width="0" style="2177" hidden="1" customWidth="1"/>
    <col min="4365" max="4365" width="23.5546875" style="2177" customWidth="1"/>
    <col min="4366" max="4366" width="2.6640625" style="2177" customWidth="1"/>
    <col min="4367" max="4386" width="0" style="2177" hidden="1" customWidth="1"/>
    <col min="4387" max="4387" width="13.44140625" style="2177" customWidth="1"/>
    <col min="4388" max="4608" width="11.44140625" style="2177"/>
    <col min="4609" max="4609" width="17.44140625" style="2177" customWidth="1"/>
    <col min="4610" max="4610" width="9.33203125" style="2177" customWidth="1"/>
    <col min="4611" max="4611" width="53.44140625" style="2177" customWidth="1"/>
    <col min="4612" max="4612" width="21.88671875" style="2177" customWidth="1"/>
    <col min="4613" max="4613" width="18.5546875" style="2177" customWidth="1"/>
    <col min="4614" max="4614" width="21.33203125" style="2177" customWidth="1"/>
    <col min="4615" max="4617" width="0" style="2177" hidden="1" customWidth="1"/>
    <col min="4618" max="4618" width="20" style="2177" customWidth="1"/>
    <col min="4619" max="4620" width="0" style="2177" hidden="1" customWidth="1"/>
    <col min="4621" max="4621" width="23.5546875" style="2177" customWidth="1"/>
    <col min="4622" max="4622" width="2.6640625" style="2177" customWidth="1"/>
    <col min="4623" max="4642" width="0" style="2177" hidden="1" customWidth="1"/>
    <col min="4643" max="4643" width="13.44140625" style="2177" customWidth="1"/>
    <col min="4644" max="4864" width="11.44140625" style="2177"/>
    <col min="4865" max="4865" width="17.44140625" style="2177" customWidth="1"/>
    <col min="4866" max="4866" width="9.33203125" style="2177" customWidth="1"/>
    <col min="4867" max="4867" width="53.44140625" style="2177" customWidth="1"/>
    <col min="4868" max="4868" width="21.88671875" style="2177" customWidth="1"/>
    <col min="4869" max="4869" width="18.5546875" style="2177" customWidth="1"/>
    <col min="4870" max="4870" width="21.33203125" style="2177" customWidth="1"/>
    <col min="4871" max="4873" width="0" style="2177" hidden="1" customWidth="1"/>
    <col min="4874" max="4874" width="20" style="2177" customWidth="1"/>
    <col min="4875" max="4876" width="0" style="2177" hidden="1" customWidth="1"/>
    <col min="4877" max="4877" width="23.5546875" style="2177" customWidth="1"/>
    <col min="4878" max="4878" width="2.6640625" style="2177" customWidth="1"/>
    <col min="4879" max="4898" width="0" style="2177" hidden="1" customWidth="1"/>
    <col min="4899" max="4899" width="13.44140625" style="2177" customWidth="1"/>
    <col min="4900" max="5120" width="11.44140625" style="2177"/>
    <col min="5121" max="5121" width="17.44140625" style="2177" customWidth="1"/>
    <col min="5122" max="5122" width="9.33203125" style="2177" customWidth="1"/>
    <col min="5123" max="5123" width="53.44140625" style="2177" customWidth="1"/>
    <col min="5124" max="5124" width="21.88671875" style="2177" customWidth="1"/>
    <col min="5125" max="5125" width="18.5546875" style="2177" customWidth="1"/>
    <col min="5126" max="5126" width="21.33203125" style="2177" customWidth="1"/>
    <col min="5127" max="5129" width="0" style="2177" hidden="1" customWidth="1"/>
    <col min="5130" max="5130" width="20" style="2177" customWidth="1"/>
    <col min="5131" max="5132" width="0" style="2177" hidden="1" customWidth="1"/>
    <col min="5133" max="5133" width="23.5546875" style="2177" customWidth="1"/>
    <col min="5134" max="5134" width="2.6640625" style="2177" customWidth="1"/>
    <col min="5135" max="5154" width="0" style="2177" hidden="1" customWidth="1"/>
    <col min="5155" max="5155" width="13.44140625" style="2177" customWidth="1"/>
    <col min="5156" max="5376" width="11.44140625" style="2177"/>
    <col min="5377" max="5377" width="17.44140625" style="2177" customWidth="1"/>
    <col min="5378" max="5378" width="9.33203125" style="2177" customWidth="1"/>
    <col min="5379" max="5379" width="53.44140625" style="2177" customWidth="1"/>
    <col min="5380" max="5380" width="21.88671875" style="2177" customWidth="1"/>
    <col min="5381" max="5381" width="18.5546875" style="2177" customWidth="1"/>
    <col min="5382" max="5382" width="21.33203125" style="2177" customWidth="1"/>
    <col min="5383" max="5385" width="0" style="2177" hidden="1" customWidth="1"/>
    <col min="5386" max="5386" width="20" style="2177" customWidth="1"/>
    <col min="5387" max="5388" width="0" style="2177" hidden="1" customWidth="1"/>
    <col min="5389" max="5389" width="23.5546875" style="2177" customWidth="1"/>
    <col min="5390" max="5390" width="2.6640625" style="2177" customWidth="1"/>
    <col min="5391" max="5410" width="0" style="2177" hidden="1" customWidth="1"/>
    <col min="5411" max="5411" width="13.44140625" style="2177" customWidth="1"/>
    <col min="5412" max="5632" width="11.44140625" style="2177"/>
    <col min="5633" max="5633" width="17.44140625" style="2177" customWidth="1"/>
    <col min="5634" max="5634" width="9.33203125" style="2177" customWidth="1"/>
    <col min="5635" max="5635" width="53.44140625" style="2177" customWidth="1"/>
    <col min="5636" max="5636" width="21.88671875" style="2177" customWidth="1"/>
    <col min="5637" max="5637" width="18.5546875" style="2177" customWidth="1"/>
    <col min="5638" max="5638" width="21.33203125" style="2177" customWidth="1"/>
    <col min="5639" max="5641" width="0" style="2177" hidden="1" customWidth="1"/>
    <col min="5642" max="5642" width="20" style="2177" customWidth="1"/>
    <col min="5643" max="5644" width="0" style="2177" hidden="1" customWidth="1"/>
    <col min="5645" max="5645" width="23.5546875" style="2177" customWidth="1"/>
    <col min="5646" max="5646" width="2.6640625" style="2177" customWidth="1"/>
    <col min="5647" max="5666" width="0" style="2177" hidden="1" customWidth="1"/>
    <col min="5667" max="5667" width="13.44140625" style="2177" customWidth="1"/>
    <col min="5668" max="5888" width="11.44140625" style="2177"/>
    <col min="5889" max="5889" width="17.44140625" style="2177" customWidth="1"/>
    <col min="5890" max="5890" width="9.33203125" style="2177" customWidth="1"/>
    <col min="5891" max="5891" width="53.44140625" style="2177" customWidth="1"/>
    <col min="5892" max="5892" width="21.88671875" style="2177" customWidth="1"/>
    <col min="5893" max="5893" width="18.5546875" style="2177" customWidth="1"/>
    <col min="5894" max="5894" width="21.33203125" style="2177" customWidth="1"/>
    <col min="5895" max="5897" width="0" style="2177" hidden="1" customWidth="1"/>
    <col min="5898" max="5898" width="20" style="2177" customWidth="1"/>
    <col min="5899" max="5900" width="0" style="2177" hidden="1" customWidth="1"/>
    <col min="5901" max="5901" width="23.5546875" style="2177" customWidth="1"/>
    <col min="5902" max="5902" width="2.6640625" style="2177" customWidth="1"/>
    <col min="5903" max="5922" width="0" style="2177" hidden="1" customWidth="1"/>
    <col min="5923" max="5923" width="13.44140625" style="2177" customWidth="1"/>
    <col min="5924" max="6144" width="11.44140625" style="2177"/>
    <col min="6145" max="6145" width="17.44140625" style="2177" customWidth="1"/>
    <col min="6146" max="6146" width="9.33203125" style="2177" customWidth="1"/>
    <col min="6147" max="6147" width="53.44140625" style="2177" customWidth="1"/>
    <col min="6148" max="6148" width="21.88671875" style="2177" customWidth="1"/>
    <col min="6149" max="6149" width="18.5546875" style="2177" customWidth="1"/>
    <col min="6150" max="6150" width="21.33203125" style="2177" customWidth="1"/>
    <col min="6151" max="6153" width="0" style="2177" hidden="1" customWidth="1"/>
    <col min="6154" max="6154" width="20" style="2177" customWidth="1"/>
    <col min="6155" max="6156" width="0" style="2177" hidden="1" customWidth="1"/>
    <col min="6157" max="6157" width="23.5546875" style="2177" customWidth="1"/>
    <col min="6158" max="6158" width="2.6640625" style="2177" customWidth="1"/>
    <col min="6159" max="6178" width="0" style="2177" hidden="1" customWidth="1"/>
    <col min="6179" max="6179" width="13.44140625" style="2177" customWidth="1"/>
    <col min="6180" max="6400" width="11.44140625" style="2177"/>
    <col min="6401" max="6401" width="17.44140625" style="2177" customWidth="1"/>
    <col min="6402" max="6402" width="9.33203125" style="2177" customWidth="1"/>
    <col min="6403" max="6403" width="53.44140625" style="2177" customWidth="1"/>
    <col min="6404" max="6404" width="21.88671875" style="2177" customWidth="1"/>
    <col min="6405" max="6405" width="18.5546875" style="2177" customWidth="1"/>
    <col min="6406" max="6406" width="21.33203125" style="2177" customWidth="1"/>
    <col min="6407" max="6409" width="0" style="2177" hidden="1" customWidth="1"/>
    <col min="6410" max="6410" width="20" style="2177" customWidth="1"/>
    <col min="6411" max="6412" width="0" style="2177" hidden="1" customWidth="1"/>
    <col min="6413" max="6413" width="23.5546875" style="2177" customWidth="1"/>
    <col min="6414" max="6414" width="2.6640625" style="2177" customWidth="1"/>
    <col min="6415" max="6434" width="0" style="2177" hidden="1" customWidth="1"/>
    <col min="6435" max="6435" width="13.44140625" style="2177" customWidth="1"/>
    <col min="6436" max="6656" width="11.44140625" style="2177"/>
    <col min="6657" max="6657" width="17.44140625" style="2177" customWidth="1"/>
    <col min="6658" max="6658" width="9.33203125" style="2177" customWidth="1"/>
    <col min="6659" max="6659" width="53.44140625" style="2177" customWidth="1"/>
    <col min="6660" max="6660" width="21.88671875" style="2177" customWidth="1"/>
    <col min="6661" max="6661" width="18.5546875" style="2177" customWidth="1"/>
    <col min="6662" max="6662" width="21.33203125" style="2177" customWidth="1"/>
    <col min="6663" max="6665" width="0" style="2177" hidden="1" customWidth="1"/>
    <col min="6666" max="6666" width="20" style="2177" customWidth="1"/>
    <col min="6667" max="6668" width="0" style="2177" hidden="1" customWidth="1"/>
    <col min="6669" max="6669" width="23.5546875" style="2177" customWidth="1"/>
    <col min="6670" max="6670" width="2.6640625" style="2177" customWidth="1"/>
    <col min="6671" max="6690" width="0" style="2177" hidden="1" customWidth="1"/>
    <col min="6691" max="6691" width="13.44140625" style="2177" customWidth="1"/>
    <col min="6692" max="6912" width="11.44140625" style="2177"/>
    <col min="6913" max="6913" width="17.44140625" style="2177" customWidth="1"/>
    <col min="6914" max="6914" width="9.33203125" style="2177" customWidth="1"/>
    <col min="6915" max="6915" width="53.44140625" style="2177" customWidth="1"/>
    <col min="6916" max="6916" width="21.88671875" style="2177" customWidth="1"/>
    <col min="6917" max="6917" width="18.5546875" style="2177" customWidth="1"/>
    <col min="6918" max="6918" width="21.33203125" style="2177" customWidth="1"/>
    <col min="6919" max="6921" width="0" style="2177" hidden="1" customWidth="1"/>
    <col min="6922" max="6922" width="20" style="2177" customWidth="1"/>
    <col min="6923" max="6924" width="0" style="2177" hidden="1" customWidth="1"/>
    <col min="6925" max="6925" width="23.5546875" style="2177" customWidth="1"/>
    <col min="6926" max="6926" width="2.6640625" style="2177" customWidth="1"/>
    <col min="6927" max="6946" width="0" style="2177" hidden="1" customWidth="1"/>
    <col min="6947" max="6947" width="13.44140625" style="2177" customWidth="1"/>
    <col min="6948" max="7168" width="11.44140625" style="2177"/>
    <col min="7169" max="7169" width="17.44140625" style="2177" customWidth="1"/>
    <col min="7170" max="7170" width="9.33203125" style="2177" customWidth="1"/>
    <col min="7171" max="7171" width="53.44140625" style="2177" customWidth="1"/>
    <col min="7172" max="7172" width="21.88671875" style="2177" customWidth="1"/>
    <col min="7173" max="7173" width="18.5546875" style="2177" customWidth="1"/>
    <col min="7174" max="7174" width="21.33203125" style="2177" customWidth="1"/>
    <col min="7175" max="7177" width="0" style="2177" hidden="1" customWidth="1"/>
    <col min="7178" max="7178" width="20" style="2177" customWidth="1"/>
    <col min="7179" max="7180" width="0" style="2177" hidden="1" customWidth="1"/>
    <col min="7181" max="7181" width="23.5546875" style="2177" customWidth="1"/>
    <col min="7182" max="7182" width="2.6640625" style="2177" customWidth="1"/>
    <col min="7183" max="7202" width="0" style="2177" hidden="1" customWidth="1"/>
    <col min="7203" max="7203" width="13.44140625" style="2177" customWidth="1"/>
    <col min="7204" max="7424" width="11.44140625" style="2177"/>
    <col min="7425" max="7425" width="17.44140625" style="2177" customWidth="1"/>
    <col min="7426" max="7426" width="9.33203125" style="2177" customWidth="1"/>
    <col min="7427" max="7427" width="53.44140625" style="2177" customWidth="1"/>
    <col min="7428" max="7428" width="21.88671875" style="2177" customWidth="1"/>
    <col min="7429" max="7429" width="18.5546875" style="2177" customWidth="1"/>
    <col min="7430" max="7430" width="21.33203125" style="2177" customWidth="1"/>
    <col min="7431" max="7433" width="0" style="2177" hidden="1" customWidth="1"/>
    <col min="7434" max="7434" width="20" style="2177" customWidth="1"/>
    <col min="7435" max="7436" width="0" style="2177" hidden="1" customWidth="1"/>
    <col min="7437" max="7437" width="23.5546875" style="2177" customWidth="1"/>
    <col min="7438" max="7438" width="2.6640625" style="2177" customWidth="1"/>
    <col min="7439" max="7458" width="0" style="2177" hidden="1" customWidth="1"/>
    <col min="7459" max="7459" width="13.44140625" style="2177" customWidth="1"/>
    <col min="7460" max="7680" width="11.44140625" style="2177"/>
    <col min="7681" max="7681" width="17.44140625" style="2177" customWidth="1"/>
    <col min="7682" max="7682" width="9.33203125" style="2177" customWidth="1"/>
    <col min="7683" max="7683" width="53.44140625" style="2177" customWidth="1"/>
    <col min="7684" max="7684" width="21.88671875" style="2177" customWidth="1"/>
    <col min="7685" max="7685" width="18.5546875" style="2177" customWidth="1"/>
    <col min="7686" max="7686" width="21.33203125" style="2177" customWidth="1"/>
    <col min="7687" max="7689" width="0" style="2177" hidden="1" customWidth="1"/>
    <col min="7690" max="7690" width="20" style="2177" customWidth="1"/>
    <col min="7691" max="7692" width="0" style="2177" hidden="1" customWidth="1"/>
    <col min="7693" max="7693" width="23.5546875" style="2177" customWidth="1"/>
    <col min="7694" max="7694" width="2.6640625" style="2177" customWidth="1"/>
    <col min="7695" max="7714" width="0" style="2177" hidden="1" customWidth="1"/>
    <col min="7715" max="7715" width="13.44140625" style="2177" customWidth="1"/>
    <col min="7716" max="7936" width="11.44140625" style="2177"/>
    <col min="7937" max="7937" width="17.44140625" style="2177" customWidth="1"/>
    <col min="7938" max="7938" width="9.33203125" style="2177" customWidth="1"/>
    <col min="7939" max="7939" width="53.44140625" style="2177" customWidth="1"/>
    <col min="7940" max="7940" width="21.88671875" style="2177" customWidth="1"/>
    <col min="7941" max="7941" width="18.5546875" style="2177" customWidth="1"/>
    <col min="7942" max="7942" width="21.33203125" style="2177" customWidth="1"/>
    <col min="7943" max="7945" width="0" style="2177" hidden="1" customWidth="1"/>
    <col min="7946" max="7946" width="20" style="2177" customWidth="1"/>
    <col min="7947" max="7948" width="0" style="2177" hidden="1" customWidth="1"/>
    <col min="7949" max="7949" width="23.5546875" style="2177" customWidth="1"/>
    <col min="7950" max="7950" width="2.6640625" style="2177" customWidth="1"/>
    <col min="7951" max="7970" width="0" style="2177" hidden="1" customWidth="1"/>
    <col min="7971" max="7971" width="13.44140625" style="2177" customWidth="1"/>
    <col min="7972" max="8192" width="11.44140625" style="2177"/>
    <col min="8193" max="8193" width="17.44140625" style="2177" customWidth="1"/>
    <col min="8194" max="8194" width="9.33203125" style="2177" customWidth="1"/>
    <col min="8195" max="8195" width="53.44140625" style="2177" customWidth="1"/>
    <col min="8196" max="8196" width="21.88671875" style="2177" customWidth="1"/>
    <col min="8197" max="8197" width="18.5546875" style="2177" customWidth="1"/>
    <col min="8198" max="8198" width="21.33203125" style="2177" customWidth="1"/>
    <col min="8199" max="8201" width="0" style="2177" hidden="1" customWidth="1"/>
    <col min="8202" max="8202" width="20" style="2177" customWidth="1"/>
    <col min="8203" max="8204" width="0" style="2177" hidden="1" customWidth="1"/>
    <col min="8205" max="8205" width="23.5546875" style="2177" customWidth="1"/>
    <col min="8206" max="8206" width="2.6640625" style="2177" customWidth="1"/>
    <col min="8207" max="8226" width="0" style="2177" hidden="1" customWidth="1"/>
    <col min="8227" max="8227" width="13.44140625" style="2177" customWidth="1"/>
    <col min="8228" max="8448" width="11.44140625" style="2177"/>
    <col min="8449" max="8449" width="17.44140625" style="2177" customWidth="1"/>
    <col min="8450" max="8450" width="9.33203125" style="2177" customWidth="1"/>
    <col min="8451" max="8451" width="53.44140625" style="2177" customWidth="1"/>
    <col min="8452" max="8452" width="21.88671875" style="2177" customWidth="1"/>
    <col min="8453" max="8453" width="18.5546875" style="2177" customWidth="1"/>
    <col min="8454" max="8454" width="21.33203125" style="2177" customWidth="1"/>
    <col min="8455" max="8457" width="0" style="2177" hidden="1" customWidth="1"/>
    <col min="8458" max="8458" width="20" style="2177" customWidth="1"/>
    <col min="8459" max="8460" width="0" style="2177" hidden="1" customWidth="1"/>
    <col min="8461" max="8461" width="23.5546875" style="2177" customWidth="1"/>
    <col min="8462" max="8462" width="2.6640625" style="2177" customWidth="1"/>
    <col min="8463" max="8482" width="0" style="2177" hidden="1" customWidth="1"/>
    <col min="8483" max="8483" width="13.44140625" style="2177" customWidth="1"/>
    <col min="8484" max="8704" width="11.44140625" style="2177"/>
    <col min="8705" max="8705" width="17.44140625" style="2177" customWidth="1"/>
    <col min="8706" max="8706" width="9.33203125" style="2177" customWidth="1"/>
    <col min="8707" max="8707" width="53.44140625" style="2177" customWidth="1"/>
    <col min="8708" max="8708" width="21.88671875" style="2177" customWidth="1"/>
    <col min="8709" max="8709" width="18.5546875" style="2177" customWidth="1"/>
    <col min="8710" max="8710" width="21.33203125" style="2177" customWidth="1"/>
    <col min="8711" max="8713" width="0" style="2177" hidden="1" customWidth="1"/>
    <col min="8714" max="8714" width="20" style="2177" customWidth="1"/>
    <col min="8715" max="8716" width="0" style="2177" hidden="1" customWidth="1"/>
    <col min="8717" max="8717" width="23.5546875" style="2177" customWidth="1"/>
    <col min="8718" max="8718" width="2.6640625" style="2177" customWidth="1"/>
    <col min="8719" max="8738" width="0" style="2177" hidden="1" customWidth="1"/>
    <col min="8739" max="8739" width="13.44140625" style="2177" customWidth="1"/>
    <col min="8740" max="8960" width="11.44140625" style="2177"/>
    <col min="8961" max="8961" width="17.44140625" style="2177" customWidth="1"/>
    <col min="8962" max="8962" width="9.33203125" style="2177" customWidth="1"/>
    <col min="8963" max="8963" width="53.44140625" style="2177" customWidth="1"/>
    <col min="8964" max="8964" width="21.88671875" style="2177" customWidth="1"/>
    <col min="8965" max="8965" width="18.5546875" style="2177" customWidth="1"/>
    <col min="8966" max="8966" width="21.33203125" style="2177" customWidth="1"/>
    <col min="8967" max="8969" width="0" style="2177" hidden="1" customWidth="1"/>
    <col min="8970" max="8970" width="20" style="2177" customWidth="1"/>
    <col min="8971" max="8972" width="0" style="2177" hidden="1" customWidth="1"/>
    <col min="8973" max="8973" width="23.5546875" style="2177" customWidth="1"/>
    <col min="8974" max="8974" width="2.6640625" style="2177" customWidth="1"/>
    <col min="8975" max="8994" width="0" style="2177" hidden="1" customWidth="1"/>
    <col min="8995" max="8995" width="13.44140625" style="2177" customWidth="1"/>
    <col min="8996" max="9216" width="11.44140625" style="2177"/>
    <col min="9217" max="9217" width="17.44140625" style="2177" customWidth="1"/>
    <col min="9218" max="9218" width="9.33203125" style="2177" customWidth="1"/>
    <col min="9219" max="9219" width="53.44140625" style="2177" customWidth="1"/>
    <col min="9220" max="9220" width="21.88671875" style="2177" customWidth="1"/>
    <col min="9221" max="9221" width="18.5546875" style="2177" customWidth="1"/>
    <col min="9222" max="9222" width="21.33203125" style="2177" customWidth="1"/>
    <col min="9223" max="9225" width="0" style="2177" hidden="1" customWidth="1"/>
    <col min="9226" max="9226" width="20" style="2177" customWidth="1"/>
    <col min="9227" max="9228" width="0" style="2177" hidden="1" customWidth="1"/>
    <col min="9229" max="9229" width="23.5546875" style="2177" customWidth="1"/>
    <col min="9230" max="9230" width="2.6640625" style="2177" customWidth="1"/>
    <col min="9231" max="9250" width="0" style="2177" hidden="1" customWidth="1"/>
    <col min="9251" max="9251" width="13.44140625" style="2177" customWidth="1"/>
    <col min="9252" max="9472" width="11.44140625" style="2177"/>
    <col min="9473" max="9473" width="17.44140625" style="2177" customWidth="1"/>
    <col min="9474" max="9474" width="9.33203125" style="2177" customWidth="1"/>
    <col min="9475" max="9475" width="53.44140625" style="2177" customWidth="1"/>
    <col min="9476" max="9476" width="21.88671875" style="2177" customWidth="1"/>
    <col min="9477" max="9477" width="18.5546875" style="2177" customWidth="1"/>
    <col min="9478" max="9478" width="21.33203125" style="2177" customWidth="1"/>
    <col min="9479" max="9481" width="0" style="2177" hidden="1" customWidth="1"/>
    <col min="9482" max="9482" width="20" style="2177" customWidth="1"/>
    <col min="9483" max="9484" width="0" style="2177" hidden="1" customWidth="1"/>
    <col min="9485" max="9485" width="23.5546875" style="2177" customWidth="1"/>
    <col min="9486" max="9486" width="2.6640625" style="2177" customWidth="1"/>
    <col min="9487" max="9506" width="0" style="2177" hidden="1" customWidth="1"/>
    <col min="9507" max="9507" width="13.44140625" style="2177" customWidth="1"/>
    <col min="9508" max="9728" width="11.44140625" style="2177"/>
    <col min="9729" max="9729" width="17.44140625" style="2177" customWidth="1"/>
    <col min="9730" max="9730" width="9.33203125" style="2177" customWidth="1"/>
    <col min="9731" max="9731" width="53.44140625" style="2177" customWidth="1"/>
    <col min="9732" max="9732" width="21.88671875" style="2177" customWidth="1"/>
    <col min="9733" max="9733" width="18.5546875" style="2177" customWidth="1"/>
    <col min="9734" max="9734" width="21.33203125" style="2177" customWidth="1"/>
    <col min="9735" max="9737" width="0" style="2177" hidden="1" customWidth="1"/>
    <col min="9738" max="9738" width="20" style="2177" customWidth="1"/>
    <col min="9739" max="9740" width="0" style="2177" hidden="1" customWidth="1"/>
    <col min="9741" max="9741" width="23.5546875" style="2177" customWidth="1"/>
    <col min="9742" max="9742" width="2.6640625" style="2177" customWidth="1"/>
    <col min="9743" max="9762" width="0" style="2177" hidden="1" customWidth="1"/>
    <col min="9763" max="9763" width="13.44140625" style="2177" customWidth="1"/>
    <col min="9764" max="9984" width="11.44140625" style="2177"/>
    <col min="9985" max="9985" width="17.44140625" style="2177" customWidth="1"/>
    <col min="9986" max="9986" width="9.33203125" style="2177" customWidth="1"/>
    <col min="9987" max="9987" width="53.44140625" style="2177" customWidth="1"/>
    <col min="9988" max="9988" width="21.88671875" style="2177" customWidth="1"/>
    <col min="9989" max="9989" width="18.5546875" style="2177" customWidth="1"/>
    <col min="9990" max="9990" width="21.33203125" style="2177" customWidth="1"/>
    <col min="9991" max="9993" width="0" style="2177" hidden="1" customWidth="1"/>
    <col min="9994" max="9994" width="20" style="2177" customWidth="1"/>
    <col min="9995" max="9996" width="0" style="2177" hidden="1" customWidth="1"/>
    <col min="9997" max="9997" width="23.5546875" style="2177" customWidth="1"/>
    <col min="9998" max="9998" width="2.6640625" style="2177" customWidth="1"/>
    <col min="9999" max="10018" width="0" style="2177" hidden="1" customWidth="1"/>
    <col min="10019" max="10019" width="13.44140625" style="2177" customWidth="1"/>
    <col min="10020" max="10240" width="11.44140625" style="2177"/>
    <col min="10241" max="10241" width="17.44140625" style="2177" customWidth="1"/>
    <col min="10242" max="10242" width="9.33203125" style="2177" customWidth="1"/>
    <col min="10243" max="10243" width="53.44140625" style="2177" customWidth="1"/>
    <col min="10244" max="10244" width="21.88671875" style="2177" customWidth="1"/>
    <col min="10245" max="10245" width="18.5546875" style="2177" customWidth="1"/>
    <col min="10246" max="10246" width="21.33203125" style="2177" customWidth="1"/>
    <col min="10247" max="10249" width="0" style="2177" hidden="1" customWidth="1"/>
    <col min="10250" max="10250" width="20" style="2177" customWidth="1"/>
    <col min="10251" max="10252" width="0" style="2177" hidden="1" customWidth="1"/>
    <col min="10253" max="10253" width="23.5546875" style="2177" customWidth="1"/>
    <col min="10254" max="10254" width="2.6640625" style="2177" customWidth="1"/>
    <col min="10255" max="10274" width="0" style="2177" hidden="1" customWidth="1"/>
    <col min="10275" max="10275" width="13.44140625" style="2177" customWidth="1"/>
    <col min="10276" max="10496" width="11.44140625" style="2177"/>
    <col min="10497" max="10497" width="17.44140625" style="2177" customWidth="1"/>
    <col min="10498" max="10498" width="9.33203125" style="2177" customWidth="1"/>
    <col min="10499" max="10499" width="53.44140625" style="2177" customWidth="1"/>
    <col min="10500" max="10500" width="21.88671875" style="2177" customWidth="1"/>
    <col min="10501" max="10501" width="18.5546875" style="2177" customWidth="1"/>
    <col min="10502" max="10502" width="21.33203125" style="2177" customWidth="1"/>
    <col min="10503" max="10505" width="0" style="2177" hidden="1" customWidth="1"/>
    <col min="10506" max="10506" width="20" style="2177" customWidth="1"/>
    <col min="10507" max="10508" width="0" style="2177" hidden="1" customWidth="1"/>
    <col min="10509" max="10509" width="23.5546875" style="2177" customWidth="1"/>
    <col min="10510" max="10510" width="2.6640625" style="2177" customWidth="1"/>
    <col min="10511" max="10530" width="0" style="2177" hidden="1" customWidth="1"/>
    <col min="10531" max="10531" width="13.44140625" style="2177" customWidth="1"/>
    <col min="10532" max="10752" width="11.44140625" style="2177"/>
    <col min="10753" max="10753" width="17.44140625" style="2177" customWidth="1"/>
    <col min="10754" max="10754" width="9.33203125" style="2177" customWidth="1"/>
    <col min="10755" max="10755" width="53.44140625" style="2177" customWidth="1"/>
    <col min="10756" max="10756" width="21.88671875" style="2177" customWidth="1"/>
    <col min="10757" max="10757" width="18.5546875" style="2177" customWidth="1"/>
    <col min="10758" max="10758" width="21.33203125" style="2177" customWidth="1"/>
    <col min="10759" max="10761" width="0" style="2177" hidden="1" customWidth="1"/>
    <col min="10762" max="10762" width="20" style="2177" customWidth="1"/>
    <col min="10763" max="10764" width="0" style="2177" hidden="1" customWidth="1"/>
    <col min="10765" max="10765" width="23.5546875" style="2177" customWidth="1"/>
    <col min="10766" max="10766" width="2.6640625" style="2177" customWidth="1"/>
    <col min="10767" max="10786" width="0" style="2177" hidden="1" customWidth="1"/>
    <col min="10787" max="10787" width="13.44140625" style="2177" customWidth="1"/>
    <col min="10788" max="11008" width="11.44140625" style="2177"/>
    <col min="11009" max="11009" width="17.44140625" style="2177" customWidth="1"/>
    <col min="11010" max="11010" width="9.33203125" style="2177" customWidth="1"/>
    <col min="11011" max="11011" width="53.44140625" style="2177" customWidth="1"/>
    <col min="11012" max="11012" width="21.88671875" style="2177" customWidth="1"/>
    <col min="11013" max="11013" width="18.5546875" style="2177" customWidth="1"/>
    <col min="11014" max="11014" width="21.33203125" style="2177" customWidth="1"/>
    <col min="11015" max="11017" width="0" style="2177" hidden="1" customWidth="1"/>
    <col min="11018" max="11018" width="20" style="2177" customWidth="1"/>
    <col min="11019" max="11020" width="0" style="2177" hidden="1" customWidth="1"/>
    <col min="11021" max="11021" width="23.5546875" style="2177" customWidth="1"/>
    <col min="11022" max="11022" width="2.6640625" style="2177" customWidth="1"/>
    <col min="11023" max="11042" width="0" style="2177" hidden="1" customWidth="1"/>
    <col min="11043" max="11043" width="13.44140625" style="2177" customWidth="1"/>
    <col min="11044" max="11264" width="11.44140625" style="2177"/>
    <col min="11265" max="11265" width="17.44140625" style="2177" customWidth="1"/>
    <col min="11266" max="11266" width="9.33203125" style="2177" customWidth="1"/>
    <col min="11267" max="11267" width="53.44140625" style="2177" customWidth="1"/>
    <col min="11268" max="11268" width="21.88671875" style="2177" customWidth="1"/>
    <col min="11269" max="11269" width="18.5546875" style="2177" customWidth="1"/>
    <col min="11270" max="11270" width="21.33203125" style="2177" customWidth="1"/>
    <col min="11271" max="11273" width="0" style="2177" hidden="1" customWidth="1"/>
    <col min="11274" max="11274" width="20" style="2177" customWidth="1"/>
    <col min="11275" max="11276" width="0" style="2177" hidden="1" customWidth="1"/>
    <col min="11277" max="11277" width="23.5546875" style="2177" customWidth="1"/>
    <col min="11278" max="11278" width="2.6640625" style="2177" customWidth="1"/>
    <col min="11279" max="11298" width="0" style="2177" hidden="1" customWidth="1"/>
    <col min="11299" max="11299" width="13.44140625" style="2177" customWidth="1"/>
    <col min="11300" max="11520" width="11.44140625" style="2177"/>
    <col min="11521" max="11521" width="17.44140625" style="2177" customWidth="1"/>
    <col min="11522" max="11522" width="9.33203125" style="2177" customWidth="1"/>
    <col min="11523" max="11523" width="53.44140625" style="2177" customWidth="1"/>
    <col min="11524" max="11524" width="21.88671875" style="2177" customWidth="1"/>
    <col min="11525" max="11525" width="18.5546875" style="2177" customWidth="1"/>
    <col min="11526" max="11526" width="21.33203125" style="2177" customWidth="1"/>
    <col min="11527" max="11529" width="0" style="2177" hidden="1" customWidth="1"/>
    <col min="11530" max="11530" width="20" style="2177" customWidth="1"/>
    <col min="11531" max="11532" width="0" style="2177" hidden="1" customWidth="1"/>
    <col min="11533" max="11533" width="23.5546875" style="2177" customWidth="1"/>
    <col min="11534" max="11534" width="2.6640625" style="2177" customWidth="1"/>
    <col min="11535" max="11554" width="0" style="2177" hidden="1" customWidth="1"/>
    <col min="11555" max="11555" width="13.44140625" style="2177" customWidth="1"/>
    <col min="11556" max="11776" width="11.44140625" style="2177"/>
    <col min="11777" max="11777" width="17.44140625" style="2177" customWidth="1"/>
    <col min="11778" max="11778" width="9.33203125" style="2177" customWidth="1"/>
    <col min="11779" max="11779" width="53.44140625" style="2177" customWidth="1"/>
    <col min="11780" max="11780" width="21.88671875" style="2177" customWidth="1"/>
    <col min="11781" max="11781" width="18.5546875" style="2177" customWidth="1"/>
    <col min="11782" max="11782" width="21.33203125" style="2177" customWidth="1"/>
    <col min="11783" max="11785" width="0" style="2177" hidden="1" customWidth="1"/>
    <col min="11786" max="11786" width="20" style="2177" customWidth="1"/>
    <col min="11787" max="11788" width="0" style="2177" hidden="1" customWidth="1"/>
    <col min="11789" max="11789" width="23.5546875" style="2177" customWidth="1"/>
    <col min="11790" max="11790" width="2.6640625" style="2177" customWidth="1"/>
    <col min="11791" max="11810" width="0" style="2177" hidden="1" customWidth="1"/>
    <col min="11811" max="11811" width="13.44140625" style="2177" customWidth="1"/>
    <col min="11812" max="12032" width="11.44140625" style="2177"/>
    <col min="12033" max="12033" width="17.44140625" style="2177" customWidth="1"/>
    <col min="12034" max="12034" width="9.33203125" style="2177" customWidth="1"/>
    <col min="12035" max="12035" width="53.44140625" style="2177" customWidth="1"/>
    <col min="12036" max="12036" width="21.88671875" style="2177" customWidth="1"/>
    <col min="12037" max="12037" width="18.5546875" style="2177" customWidth="1"/>
    <col min="12038" max="12038" width="21.33203125" style="2177" customWidth="1"/>
    <col min="12039" max="12041" width="0" style="2177" hidden="1" customWidth="1"/>
    <col min="12042" max="12042" width="20" style="2177" customWidth="1"/>
    <col min="12043" max="12044" width="0" style="2177" hidden="1" customWidth="1"/>
    <col min="12045" max="12045" width="23.5546875" style="2177" customWidth="1"/>
    <col min="12046" max="12046" width="2.6640625" style="2177" customWidth="1"/>
    <col min="12047" max="12066" width="0" style="2177" hidden="1" customWidth="1"/>
    <col min="12067" max="12067" width="13.44140625" style="2177" customWidth="1"/>
    <col min="12068" max="12288" width="11.44140625" style="2177"/>
    <col min="12289" max="12289" width="17.44140625" style="2177" customWidth="1"/>
    <col min="12290" max="12290" width="9.33203125" style="2177" customWidth="1"/>
    <col min="12291" max="12291" width="53.44140625" style="2177" customWidth="1"/>
    <col min="12292" max="12292" width="21.88671875" style="2177" customWidth="1"/>
    <col min="12293" max="12293" width="18.5546875" style="2177" customWidth="1"/>
    <col min="12294" max="12294" width="21.33203125" style="2177" customWidth="1"/>
    <col min="12295" max="12297" width="0" style="2177" hidden="1" customWidth="1"/>
    <col min="12298" max="12298" width="20" style="2177" customWidth="1"/>
    <col min="12299" max="12300" width="0" style="2177" hidden="1" customWidth="1"/>
    <col min="12301" max="12301" width="23.5546875" style="2177" customWidth="1"/>
    <col min="12302" max="12302" width="2.6640625" style="2177" customWidth="1"/>
    <col min="12303" max="12322" width="0" style="2177" hidden="1" customWidth="1"/>
    <col min="12323" max="12323" width="13.44140625" style="2177" customWidth="1"/>
    <col min="12324" max="12544" width="11.44140625" style="2177"/>
    <col min="12545" max="12545" width="17.44140625" style="2177" customWidth="1"/>
    <col min="12546" max="12546" width="9.33203125" style="2177" customWidth="1"/>
    <col min="12547" max="12547" width="53.44140625" style="2177" customWidth="1"/>
    <col min="12548" max="12548" width="21.88671875" style="2177" customWidth="1"/>
    <col min="12549" max="12549" width="18.5546875" style="2177" customWidth="1"/>
    <col min="12550" max="12550" width="21.33203125" style="2177" customWidth="1"/>
    <col min="12551" max="12553" width="0" style="2177" hidden="1" customWidth="1"/>
    <col min="12554" max="12554" width="20" style="2177" customWidth="1"/>
    <col min="12555" max="12556" width="0" style="2177" hidden="1" customWidth="1"/>
    <col min="12557" max="12557" width="23.5546875" style="2177" customWidth="1"/>
    <col min="12558" max="12558" width="2.6640625" style="2177" customWidth="1"/>
    <col min="12559" max="12578" width="0" style="2177" hidden="1" customWidth="1"/>
    <col min="12579" max="12579" width="13.44140625" style="2177" customWidth="1"/>
    <col min="12580" max="12800" width="11.44140625" style="2177"/>
    <col min="12801" max="12801" width="17.44140625" style="2177" customWidth="1"/>
    <col min="12802" max="12802" width="9.33203125" style="2177" customWidth="1"/>
    <col min="12803" max="12803" width="53.44140625" style="2177" customWidth="1"/>
    <col min="12804" max="12804" width="21.88671875" style="2177" customWidth="1"/>
    <col min="12805" max="12805" width="18.5546875" style="2177" customWidth="1"/>
    <col min="12806" max="12806" width="21.33203125" style="2177" customWidth="1"/>
    <col min="12807" max="12809" width="0" style="2177" hidden="1" customWidth="1"/>
    <col min="12810" max="12810" width="20" style="2177" customWidth="1"/>
    <col min="12811" max="12812" width="0" style="2177" hidden="1" customWidth="1"/>
    <col min="12813" max="12813" width="23.5546875" style="2177" customWidth="1"/>
    <col min="12814" max="12814" width="2.6640625" style="2177" customWidth="1"/>
    <col min="12815" max="12834" width="0" style="2177" hidden="1" customWidth="1"/>
    <col min="12835" max="12835" width="13.44140625" style="2177" customWidth="1"/>
    <col min="12836" max="13056" width="11.44140625" style="2177"/>
    <col min="13057" max="13057" width="17.44140625" style="2177" customWidth="1"/>
    <col min="13058" max="13058" width="9.33203125" style="2177" customWidth="1"/>
    <col min="13059" max="13059" width="53.44140625" style="2177" customWidth="1"/>
    <col min="13060" max="13060" width="21.88671875" style="2177" customWidth="1"/>
    <col min="13061" max="13061" width="18.5546875" style="2177" customWidth="1"/>
    <col min="13062" max="13062" width="21.33203125" style="2177" customWidth="1"/>
    <col min="13063" max="13065" width="0" style="2177" hidden="1" customWidth="1"/>
    <col min="13066" max="13066" width="20" style="2177" customWidth="1"/>
    <col min="13067" max="13068" width="0" style="2177" hidden="1" customWidth="1"/>
    <col min="13069" max="13069" width="23.5546875" style="2177" customWidth="1"/>
    <col min="13070" max="13070" width="2.6640625" style="2177" customWidth="1"/>
    <col min="13071" max="13090" width="0" style="2177" hidden="1" customWidth="1"/>
    <col min="13091" max="13091" width="13.44140625" style="2177" customWidth="1"/>
    <col min="13092" max="13312" width="11.44140625" style="2177"/>
    <col min="13313" max="13313" width="17.44140625" style="2177" customWidth="1"/>
    <col min="13314" max="13314" width="9.33203125" style="2177" customWidth="1"/>
    <col min="13315" max="13315" width="53.44140625" style="2177" customWidth="1"/>
    <col min="13316" max="13316" width="21.88671875" style="2177" customWidth="1"/>
    <col min="13317" max="13317" width="18.5546875" style="2177" customWidth="1"/>
    <col min="13318" max="13318" width="21.33203125" style="2177" customWidth="1"/>
    <col min="13319" max="13321" width="0" style="2177" hidden="1" customWidth="1"/>
    <col min="13322" max="13322" width="20" style="2177" customWidth="1"/>
    <col min="13323" max="13324" width="0" style="2177" hidden="1" customWidth="1"/>
    <col min="13325" max="13325" width="23.5546875" style="2177" customWidth="1"/>
    <col min="13326" max="13326" width="2.6640625" style="2177" customWidth="1"/>
    <col min="13327" max="13346" width="0" style="2177" hidden="1" customWidth="1"/>
    <col min="13347" max="13347" width="13.44140625" style="2177" customWidth="1"/>
    <col min="13348" max="13568" width="11.44140625" style="2177"/>
    <col min="13569" max="13569" width="17.44140625" style="2177" customWidth="1"/>
    <col min="13570" max="13570" width="9.33203125" style="2177" customWidth="1"/>
    <col min="13571" max="13571" width="53.44140625" style="2177" customWidth="1"/>
    <col min="13572" max="13572" width="21.88671875" style="2177" customWidth="1"/>
    <col min="13573" max="13573" width="18.5546875" style="2177" customWidth="1"/>
    <col min="13574" max="13574" width="21.33203125" style="2177" customWidth="1"/>
    <col min="13575" max="13577" width="0" style="2177" hidden="1" customWidth="1"/>
    <col min="13578" max="13578" width="20" style="2177" customWidth="1"/>
    <col min="13579" max="13580" width="0" style="2177" hidden="1" customWidth="1"/>
    <col min="13581" max="13581" width="23.5546875" style="2177" customWidth="1"/>
    <col min="13582" max="13582" width="2.6640625" style="2177" customWidth="1"/>
    <col min="13583" max="13602" width="0" style="2177" hidden="1" customWidth="1"/>
    <col min="13603" max="13603" width="13.44140625" style="2177" customWidth="1"/>
    <col min="13604" max="13824" width="11.44140625" style="2177"/>
    <col min="13825" max="13825" width="17.44140625" style="2177" customWidth="1"/>
    <col min="13826" max="13826" width="9.33203125" style="2177" customWidth="1"/>
    <col min="13827" max="13827" width="53.44140625" style="2177" customWidth="1"/>
    <col min="13828" max="13828" width="21.88671875" style="2177" customWidth="1"/>
    <col min="13829" max="13829" width="18.5546875" style="2177" customWidth="1"/>
    <col min="13830" max="13830" width="21.33203125" style="2177" customWidth="1"/>
    <col min="13831" max="13833" width="0" style="2177" hidden="1" customWidth="1"/>
    <col min="13834" max="13834" width="20" style="2177" customWidth="1"/>
    <col min="13835" max="13836" width="0" style="2177" hidden="1" customWidth="1"/>
    <col min="13837" max="13837" width="23.5546875" style="2177" customWidth="1"/>
    <col min="13838" max="13838" width="2.6640625" style="2177" customWidth="1"/>
    <col min="13839" max="13858" width="0" style="2177" hidden="1" customWidth="1"/>
    <col min="13859" max="13859" width="13.44140625" style="2177" customWidth="1"/>
    <col min="13860" max="14080" width="11.44140625" style="2177"/>
    <col min="14081" max="14081" width="17.44140625" style="2177" customWidth="1"/>
    <col min="14082" max="14082" width="9.33203125" style="2177" customWidth="1"/>
    <col min="14083" max="14083" width="53.44140625" style="2177" customWidth="1"/>
    <col min="14084" max="14084" width="21.88671875" style="2177" customWidth="1"/>
    <col min="14085" max="14085" width="18.5546875" style="2177" customWidth="1"/>
    <col min="14086" max="14086" width="21.33203125" style="2177" customWidth="1"/>
    <col min="14087" max="14089" width="0" style="2177" hidden="1" customWidth="1"/>
    <col min="14090" max="14090" width="20" style="2177" customWidth="1"/>
    <col min="14091" max="14092" width="0" style="2177" hidden="1" customWidth="1"/>
    <col min="14093" max="14093" width="23.5546875" style="2177" customWidth="1"/>
    <col min="14094" max="14094" width="2.6640625" style="2177" customWidth="1"/>
    <col min="14095" max="14114" width="0" style="2177" hidden="1" customWidth="1"/>
    <col min="14115" max="14115" width="13.44140625" style="2177" customWidth="1"/>
    <col min="14116" max="14336" width="11.44140625" style="2177"/>
    <col min="14337" max="14337" width="17.44140625" style="2177" customWidth="1"/>
    <col min="14338" max="14338" width="9.33203125" style="2177" customWidth="1"/>
    <col min="14339" max="14339" width="53.44140625" style="2177" customWidth="1"/>
    <col min="14340" max="14340" width="21.88671875" style="2177" customWidth="1"/>
    <col min="14341" max="14341" width="18.5546875" style="2177" customWidth="1"/>
    <col min="14342" max="14342" width="21.33203125" style="2177" customWidth="1"/>
    <col min="14343" max="14345" width="0" style="2177" hidden="1" customWidth="1"/>
    <col min="14346" max="14346" width="20" style="2177" customWidth="1"/>
    <col min="14347" max="14348" width="0" style="2177" hidden="1" customWidth="1"/>
    <col min="14349" max="14349" width="23.5546875" style="2177" customWidth="1"/>
    <col min="14350" max="14350" width="2.6640625" style="2177" customWidth="1"/>
    <col min="14351" max="14370" width="0" style="2177" hidden="1" customWidth="1"/>
    <col min="14371" max="14371" width="13.44140625" style="2177" customWidth="1"/>
    <col min="14372" max="14592" width="11.44140625" style="2177"/>
    <col min="14593" max="14593" width="17.44140625" style="2177" customWidth="1"/>
    <col min="14594" max="14594" width="9.33203125" style="2177" customWidth="1"/>
    <col min="14595" max="14595" width="53.44140625" style="2177" customWidth="1"/>
    <col min="14596" max="14596" width="21.88671875" style="2177" customWidth="1"/>
    <col min="14597" max="14597" width="18.5546875" style="2177" customWidth="1"/>
    <col min="14598" max="14598" width="21.33203125" style="2177" customWidth="1"/>
    <col min="14599" max="14601" width="0" style="2177" hidden="1" customWidth="1"/>
    <col min="14602" max="14602" width="20" style="2177" customWidth="1"/>
    <col min="14603" max="14604" width="0" style="2177" hidden="1" customWidth="1"/>
    <col min="14605" max="14605" width="23.5546875" style="2177" customWidth="1"/>
    <col min="14606" max="14606" width="2.6640625" style="2177" customWidth="1"/>
    <col min="14607" max="14626" width="0" style="2177" hidden="1" customWidth="1"/>
    <col min="14627" max="14627" width="13.44140625" style="2177" customWidth="1"/>
    <col min="14628" max="14848" width="11.44140625" style="2177"/>
    <col min="14849" max="14849" width="17.44140625" style="2177" customWidth="1"/>
    <col min="14850" max="14850" width="9.33203125" style="2177" customWidth="1"/>
    <col min="14851" max="14851" width="53.44140625" style="2177" customWidth="1"/>
    <col min="14852" max="14852" width="21.88671875" style="2177" customWidth="1"/>
    <col min="14853" max="14853" width="18.5546875" style="2177" customWidth="1"/>
    <col min="14854" max="14854" width="21.33203125" style="2177" customWidth="1"/>
    <col min="14855" max="14857" width="0" style="2177" hidden="1" customWidth="1"/>
    <col min="14858" max="14858" width="20" style="2177" customWidth="1"/>
    <col min="14859" max="14860" width="0" style="2177" hidden="1" customWidth="1"/>
    <col min="14861" max="14861" width="23.5546875" style="2177" customWidth="1"/>
    <col min="14862" max="14862" width="2.6640625" style="2177" customWidth="1"/>
    <col min="14863" max="14882" width="0" style="2177" hidden="1" customWidth="1"/>
    <col min="14883" max="14883" width="13.44140625" style="2177" customWidth="1"/>
    <col min="14884" max="15104" width="11.44140625" style="2177"/>
    <col min="15105" max="15105" width="17.44140625" style="2177" customWidth="1"/>
    <col min="15106" max="15106" width="9.33203125" style="2177" customWidth="1"/>
    <col min="15107" max="15107" width="53.44140625" style="2177" customWidth="1"/>
    <col min="15108" max="15108" width="21.88671875" style="2177" customWidth="1"/>
    <col min="15109" max="15109" width="18.5546875" style="2177" customWidth="1"/>
    <col min="15110" max="15110" width="21.33203125" style="2177" customWidth="1"/>
    <col min="15111" max="15113" width="0" style="2177" hidden="1" customWidth="1"/>
    <col min="15114" max="15114" width="20" style="2177" customWidth="1"/>
    <col min="15115" max="15116" width="0" style="2177" hidden="1" customWidth="1"/>
    <col min="15117" max="15117" width="23.5546875" style="2177" customWidth="1"/>
    <col min="15118" max="15118" width="2.6640625" style="2177" customWidth="1"/>
    <col min="15119" max="15138" width="0" style="2177" hidden="1" customWidth="1"/>
    <col min="15139" max="15139" width="13.44140625" style="2177" customWidth="1"/>
    <col min="15140" max="15360" width="11.44140625" style="2177"/>
    <col min="15361" max="15361" width="17.44140625" style="2177" customWidth="1"/>
    <col min="15362" max="15362" width="9.33203125" style="2177" customWidth="1"/>
    <col min="15363" max="15363" width="53.44140625" style="2177" customWidth="1"/>
    <col min="15364" max="15364" width="21.88671875" style="2177" customWidth="1"/>
    <col min="15365" max="15365" width="18.5546875" style="2177" customWidth="1"/>
    <col min="15366" max="15366" width="21.33203125" style="2177" customWidth="1"/>
    <col min="15367" max="15369" width="0" style="2177" hidden="1" customWidth="1"/>
    <col min="15370" max="15370" width="20" style="2177" customWidth="1"/>
    <col min="15371" max="15372" width="0" style="2177" hidden="1" customWidth="1"/>
    <col min="15373" max="15373" width="23.5546875" style="2177" customWidth="1"/>
    <col min="15374" max="15374" width="2.6640625" style="2177" customWidth="1"/>
    <col min="15375" max="15394" width="0" style="2177" hidden="1" customWidth="1"/>
    <col min="15395" max="15395" width="13.44140625" style="2177" customWidth="1"/>
    <col min="15396" max="15616" width="11.44140625" style="2177"/>
    <col min="15617" max="15617" width="17.44140625" style="2177" customWidth="1"/>
    <col min="15618" max="15618" width="9.33203125" style="2177" customWidth="1"/>
    <col min="15619" max="15619" width="53.44140625" style="2177" customWidth="1"/>
    <col min="15620" max="15620" width="21.88671875" style="2177" customWidth="1"/>
    <col min="15621" max="15621" width="18.5546875" style="2177" customWidth="1"/>
    <col min="15622" max="15622" width="21.33203125" style="2177" customWidth="1"/>
    <col min="15623" max="15625" width="0" style="2177" hidden="1" customWidth="1"/>
    <col min="15626" max="15626" width="20" style="2177" customWidth="1"/>
    <col min="15627" max="15628" width="0" style="2177" hidden="1" customWidth="1"/>
    <col min="15629" max="15629" width="23.5546875" style="2177" customWidth="1"/>
    <col min="15630" max="15630" width="2.6640625" style="2177" customWidth="1"/>
    <col min="15631" max="15650" width="0" style="2177" hidden="1" customWidth="1"/>
    <col min="15651" max="15651" width="13.44140625" style="2177" customWidth="1"/>
    <col min="15652" max="15872" width="11.44140625" style="2177"/>
    <col min="15873" max="15873" width="17.44140625" style="2177" customWidth="1"/>
    <col min="15874" max="15874" width="9.33203125" style="2177" customWidth="1"/>
    <col min="15875" max="15875" width="53.44140625" style="2177" customWidth="1"/>
    <col min="15876" max="15876" width="21.88671875" style="2177" customWidth="1"/>
    <col min="15877" max="15877" width="18.5546875" style="2177" customWidth="1"/>
    <col min="15878" max="15878" width="21.33203125" style="2177" customWidth="1"/>
    <col min="15879" max="15881" width="0" style="2177" hidden="1" customWidth="1"/>
    <col min="15882" max="15882" width="20" style="2177" customWidth="1"/>
    <col min="15883" max="15884" width="0" style="2177" hidden="1" customWidth="1"/>
    <col min="15885" max="15885" width="23.5546875" style="2177" customWidth="1"/>
    <col min="15886" max="15886" width="2.6640625" style="2177" customWidth="1"/>
    <col min="15887" max="15906" width="0" style="2177" hidden="1" customWidth="1"/>
    <col min="15907" max="15907" width="13.44140625" style="2177" customWidth="1"/>
    <col min="15908" max="16128" width="11.44140625" style="2177"/>
    <col min="16129" max="16129" width="17.44140625" style="2177" customWidth="1"/>
    <col min="16130" max="16130" width="9.33203125" style="2177" customWidth="1"/>
    <col min="16131" max="16131" width="53.44140625" style="2177" customWidth="1"/>
    <col min="16132" max="16132" width="21.88671875" style="2177" customWidth="1"/>
    <col min="16133" max="16133" width="18.5546875" style="2177" customWidth="1"/>
    <col min="16134" max="16134" width="21.33203125" style="2177" customWidth="1"/>
    <col min="16135" max="16137" width="0" style="2177" hidden="1" customWidth="1"/>
    <col min="16138" max="16138" width="20" style="2177" customWidth="1"/>
    <col min="16139" max="16140" width="0" style="2177" hidden="1" customWidth="1"/>
    <col min="16141" max="16141" width="23.5546875" style="2177" customWidth="1"/>
    <col min="16142" max="16142" width="2.6640625" style="2177" customWidth="1"/>
    <col min="16143" max="16162" width="0" style="2177" hidden="1" customWidth="1"/>
    <col min="16163" max="16163" width="13.44140625" style="2177" customWidth="1"/>
    <col min="16164" max="16384" width="11.44140625" style="2177"/>
  </cols>
  <sheetData>
    <row r="1" spans="1:15" ht="15" thickBot="1" x14ac:dyDescent="0.35"/>
    <row r="2" spans="1:15" x14ac:dyDescent="0.3">
      <c r="A2" s="2181"/>
      <c r="B2" s="2182"/>
      <c r="C2" s="2183"/>
      <c r="D2" s="2183"/>
      <c r="E2" s="2184"/>
      <c r="F2" s="2185"/>
      <c r="G2" s="2185"/>
      <c r="H2" s="2185"/>
      <c r="I2" s="2185"/>
      <c r="J2" s="2185"/>
      <c r="K2" s="2185"/>
      <c r="L2" s="2185"/>
      <c r="M2" s="2186"/>
    </row>
    <row r="3" spans="1:15" s="2187" customFormat="1" x14ac:dyDescent="0.3">
      <c r="A3" s="3870" t="s">
        <v>1</v>
      </c>
      <c r="B3" s="3871"/>
      <c r="C3" s="3871"/>
      <c r="D3" s="3871"/>
      <c r="E3" s="3871"/>
      <c r="F3" s="3871"/>
      <c r="G3" s="3871"/>
      <c r="H3" s="3871"/>
      <c r="I3" s="3871"/>
      <c r="J3" s="3871"/>
      <c r="K3" s="3871"/>
      <c r="L3" s="3871"/>
      <c r="M3" s="3872"/>
    </row>
    <row r="4" spans="1:15" s="2187" customFormat="1" x14ac:dyDescent="0.3">
      <c r="A4" s="3870" t="s">
        <v>173</v>
      </c>
      <c r="B4" s="3871"/>
      <c r="C4" s="3871"/>
      <c r="D4" s="3871"/>
      <c r="E4" s="3871"/>
      <c r="F4" s="3871"/>
      <c r="G4" s="3871"/>
      <c r="H4" s="3871"/>
      <c r="I4" s="3871"/>
      <c r="J4" s="3871"/>
      <c r="K4" s="3871"/>
      <c r="L4" s="3871"/>
      <c r="M4" s="3872"/>
    </row>
    <row r="5" spans="1:15" ht="6" customHeight="1" x14ac:dyDescent="0.3">
      <c r="A5" s="2188"/>
      <c r="M5" s="2189"/>
    </row>
    <row r="6" spans="1:15" x14ac:dyDescent="0.3">
      <c r="A6" s="2190" t="s">
        <v>0</v>
      </c>
      <c r="M6" s="2189"/>
    </row>
    <row r="7" spans="1:15" ht="3" customHeight="1" x14ac:dyDescent="0.3">
      <c r="A7" s="2188"/>
      <c r="M7" s="2191"/>
    </row>
    <row r="8" spans="1:15" x14ac:dyDescent="0.3">
      <c r="A8" s="2188" t="s">
        <v>3</v>
      </c>
      <c r="C8" s="2177" t="s">
        <v>4</v>
      </c>
      <c r="F8" s="2180" t="s">
        <v>97</v>
      </c>
      <c r="J8" s="2180" t="s">
        <v>369</v>
      </c>
      <c r="K8" s="2177"/>
      <c r="M8" s="2189" t="s">
        <v>209</v>
      </c>
    </row>
    <row r="9" spans="1:15" ht="6" customHeight="1" thickBot="1" x14ac:dyDescent="0.35">
      <c r="A9" s="2192"/>
      <c r="B9" s="2193"/>
      <c r="C9" s="2194"/>
      <c r="D9" s="2194"/>
      <c r="E9" s="2195"/>
      <c r="F9" s="2196"/>
      <c r="G9" s="2196"/>
      <c r="H9" s="2196"/>
      <c r="I9" s="2196"/>
      <c r="J9" s="2196"/>
      <c r="K9" s="2196"/>
      <c r="L9" s="2196"/>
      <c r="M9" s="2197"/>
    </row>
    <row r="10" spans="1:15" ht="15" thickBot="1" x14ac:dyDescent="0.35">
      <c r="A10" s="3873"/>
      <c r="B10" s="3874"/>
      <c r="C10" s="3874"/>
      <c r="D10" s="3874"/>
      <c r="E10" s="3874"/>
      <c r="F10" s="3874"/>
      <c r="G10" s="3874"/>
      <c r="H10" s="3874"/>
      <c r="I10" s="3874"/>
      <c r="J10" s="3874"/>
      <c r="K10" s="3874"/>
      <c r="L10" s="3874"/>
      <c r="M10" s="3875"/>
    </row>
    <row r="11" spans="1:15" s="2187" customFormat="1" ht="64.95" customHeight="1" thickBot="1" x14ac:dyDescent="0.35">
      <c r="A11" s="2198" t="s">
        <v>351</v>
      </c>
      <c r="B11" s="2199"/>
      <c r="C11" s="2199" t="s">
        <v>352</v>
      </c>
      <c r="D11" s="2200" t="s">
        <v>176</v>
      </c>
      <c r="E11" s="2201" t="s">
        <v>177</v>
      </c>
      <c r="F11" s="2200" t="s">
        <v>178</v>
      </c>
      <c r="G11" s="2200"/>
      <c r="H11" s="2200"/>
      <c r="I11" s="2200"/>
      <c r="J11" s="2200" t="s">
        <v>179</v>
      </c>
      <c r="K11" s="2200" t="s">
        <v>180</v>
      </c>
      <c r="L11" s="2200" t="s">
        <v>181</v>
      </c>
      <c r="M11" s="2202" t="s">
        <v>182</v>
      </c>
    </row>
    <row r="12" spans="1:15" s="2187" customFormat="1" ht="16.2" thickBot="1" x14ac:dyDescent="0.35">
      <c r="A12" s="2203" t="s">
        <v>12</v>
      </c>
      <c r="B12" s="2204"/>
      <c r="C12" s="2205" t="s">
        <v>13</v>
      </c>
      <c r="D12" s="2206">
        <f>+D13+D18</f>
        <v>296737873.88999999</v>
      </c>
      <c r="E12" s="2207">
        <f>+E13+E18</f>
        <v>1498649</v>
      </c>
      <c r="F12" s="2206">
        <f>+F15+F18</f>
        <v>295239224.88999999</v>
      </c>
      <c r="G12" s="2208"/>
      <c r="H12" s="2208"/>
      <c r="I12" s="2208"/>
      <c r="J12" s="2206">
        <f>+J13+J18</f>
        <v>176322702.88999999</v>
      </c>
      <c r="K12" s="2206" t="e">
        <f>+K13+K18+#REF!</f>
        <v>#REF!</v>
      </c>
      <c r="L12" s="2206" t="e">
        <f>+L13+L18+#REF!</f>
        <v>#REF!</v>
      </c>
      <c r="M12" s="2209">
        <f>+M13+M18</f>
        <v>176322702.88999999</v>
      </c>
      <c r="O12" s="2210">
        <f>+M12/F12</f>
        <v>0.5972197730694293</v>
      </c>
    </row>
    <row r="13" spans="1:15" s="2187" customFormat="1" ht="15.6" x14ac:dyDescent="0.3">
      <c r="A13" s="2211">
        <v>1</v>
      </c>
      <c r="B13" s="2212"/>
      <c r="C13" s="2213" t="s">
        <v>14</v>
      </c>
      <c r="D13" s="2214">
        <f>+D14</f>
        <v>292916522</v>
      </c>
      <c r="E13" s="2215">
        <f>+E14</f>
        <v>0</v>
      </c>
      <c r="F13" s="2214">
        <f>+D13-E13</f>
        <v>292916522</v>
      </c>
      <c r="G13" s="2216"/>
      <c r="H13" s="2214"/>
      <c r="I13" s="2214"/>
      <c r="J13" s="2215">
        <f>+J14</f>
        <v>174000000</v>
      </c>
      <c r="K13" s="2215"/>
      <c r="L13" s="2215"/>
      <c r="M13" s="2217">
        <f>+M14</f>
        <v>174000000</v>
      </c>
      <c r="O13" s="2210">
        <f t="shared" ref="O13:O24" si="0">+M13/F13</f>
        <v>0.59402589793142502</v>
      </c>
    </row>
    <row r="14" spans="1:15" s="2187" customFormat="1" ht="15.6" x14ac:dyDescent="0.3">
      <c r="A14" s="2218">
        <v>10</v>
      </c>
      <c r="B14" s="2219"/>
      <c r="C14" s="2220" t="s">
        <v>14</v>
      </c>
      <c r="D14" s="2221">
        <f>+D15</f>
        <v>292916522</v>
      </c>
      <c r="E14" s="2222">
        <f>+E15</f>
        <v>0</v>
      </c>
      <c r="F14" s="2221">
        <f>+D14-E14</f>
        <v>292916522</v>
      </c>
      <c r="G14" s="2223"/>
      <c r="H14" s="2221"/>
      <c r="I14" s="2221"/>
      <c r="J14" s="2222">
        <f>+J15</f>
        <v>174000000</v>
      </c>
      <c r="K14" s="2222"/>
      <c r="L14" s="2222"/>
      <c r="M14" s="2224">
        <f>+M15</f>
        <v>174000000</v>
      </c>
      <c r="O14" s="2210">
        <f t="shared" si="0"/>
        <v>0.59402589793142502</v>
      </c>
    </row>
    <row r="15" spans="1:15" s="2187" customFormat="1" ht="15.6" x14ac:dyDescent="0.3">
      <c r="A15" s="2218">
        <v>102</v>
      </c>
      <c r="B15" s="2219"/>
      <c r="C15" s="2220" t="s">
        <v>31</v>
      </c>
      <c r="D15" s="2221">
        <f>+D16+D17</f>
        <v>292916522</v>
      </c>
      <c r="E15" s="2222">
        <f>+E16+E17</f>
        <v>0</v>
      </c>
      <c r="F15" s="2221">
        <f t="shared" ref="F15:F36" si="1">+D15-E15</f>
        <v>292916522</v>
      </c>
      <c r="G15" s="2223"/>
      <c r="H15" s="2221"/>
      <c r="I15" s="2221"/>
      <c r="J15" s="2222">
        <f>+J16+J17</f>
        <v>174000000</v>
      </c>
      <c r="K15" s="2222"/>
      <c r="L15" s="2222"/>
      <c r="M15" s="2224">
        <f>+M16+M17</f>
        <v>174000000</v>
      </c>
      <c r="O15" s="2210">
        <f t="shared" si="0"/>
        <v>0.59402589793142502</v>
      </c>
    </row>
    <row r="16" spans="1:15" ht="15.6" x14ac:dyDescent="0.3">
      <c r="A16" s="2225">
        <v>10212</v>
      </c>
      <c r="B16" s="2226">
        <v>20</v>
      </c>
      <c r="C16" s="2227" t="s">
        <v>32</v>
      </c>
      <c r="D16" s="2228">
        <v>290000000</v>
      </c>
      <c r="E16" s="2228">
        <v>0</v>
      </c>
      <c r="F16" s="2229">
        <f t="shared" si="1"/>
        <v>290000000</v>
      </c>
      <c r="G16" s="2230"/>
      <c r="H16" s="2229"/>
      <c r="I16" s="2229"/>
      <c r="J16" s="2228">
        <v>174000000</v>
      </c>
      <c r="K16" s="2228" t="e">
        <f>+K22+#REF!+#REF!</f>
        <v>#REF!</v>
      </c>
      <c r="L16" s="2228" t="e">
        <f>+L22+#REF!+#REF!</f>
        <v>#REF!</v>
      </c>
      <c r="M16" s="2231">
        <v>174000000</v>
      </c>
      <c r="O16" s="2232">
        <f t="shared" si="0"/>
        <v>0.6</v>
      </c>
    </row>
    <row r="17" spans="1:35" ht="15.6" x14ac:dyDescent="0.3">
      <c r="A17" s="2225">
        <v>10214</v>
      </c>
      <c r="B17" s="2226">
        <v>20</v>
      </c>
      <c r="C17" s="2227" t="s">
        <v>33</v>
      </c>
      <c r="D17" s="2228">
        <v>2916522</v>
      </c>
      <c r="E17" s="2228">
        <v>0</v>
      </c>
      <c r="F17" s="2228">
        <f>+D17-E17</f>
        <v>2916522</v>
      </c>
      <c r="G17" s="2228"/>
      <c r="H17" s="2228"/>
      <c r="I17" s="2228"/>
      <c r="J17" s="2228">
        <v>0</v>
      </c>
      <c r="K17" s="2228" t="e">
        <f>+#REF!+#REF!+#REF!</f>
        <v>#REF!</v>
      </c>
      <c r="L17" s="2228" t="e">
        <f>+#REF!+#REF!+#REF!</f>
        <v>#REF!</v>
      </c>
      <c r="M17" s="2231">
        <v>0</v>
      </c>
      <c r="O17" s="2232">
        <f t="shared" si="0"/>
        <v>0</v>
      </c>
      <c r="AI17" s="2179"/>
    </row>
    <row r="18" spans="1:35" s="2187" customFormat="1" ht="15.6" x14ac:dyDescent="0.3">
      <c r="A18" s="2218">
        <v>2</v>
      </c>
      <c r="B18" s="2219"/>
      <c r="C18" s="2220" t="s">
        <v>45</v>
      </c>
      <c r="D18" s="2221">
        <f>+D19</f>
        <v>3821351.89</v>
      </c>
      <c r="E18" s="2222">
        <f>+E19</f>
        <v>1498649</v>
      </c>
      <c r="F18" s="2221">
        <f t="shared" si="1"/>
        <v>2322702.89</v>
      </c>
      <c r="G18" s="2223"/>
      <c r="H18" s="2221"/>
      <c r="I18" s="2221"/>
      <c r="J18" s="2222">
        <f>+J19</f>
        <v>2322702.89</v>
      </c>
      <c r="K18" s="2222"/>
      <c r="L18" s="2222"/>
      <c r="M18" s="2224">
        <f>+M19</f>
        <v>2322702.89</v>
      </c>
      <c r="O18" s="2210">
        <f t="shared" si="0"/>
        <v>1</v>
      </c>
    </row>
    <row r="19" spans="1:35" s="2187" customFormat="1" ht="15.6" x14ac:dyDescent="0.3">
      <c r="A19" s="2218">
        <v>20</v>
      </c>
      <c r="B19" s="2219"/>
      <c r="C19" s="2220" t="s">
        <v>45</v>
      </c>
      <c r="D19" s="2221">
        <f>+D20</f>
        <v>3821351.89</v>
      </c>
      <c r="E19" s="2222">
        <f>+E20</f>
        <v>1498649</v>
      </c>
      <c r="F19" s="2221">
        <f t="shared" si="1"/>
        <v>2322702.89</v>
      </c>
      <c r="G19" s="2223"/>
      <c r="H19" s="2221"/>
      <c r="I19" s="2221"/>
      <c r="J19" s="2222">
        <f>+J20</f>
        <v>2322702.89</v>
      </c>
      <c r="K19" s="2222"/>
      <c r="L19" s="2222"/>
      <c r="M19" s="2224">
        <f>+M20</f>
        <v>2322702.89</v>
      </c>
      <c r="O19" s="2210">
        <f t="shared" si="0"/>
        <v>1</v>
      </c>
    </row>
    <row r="20" spans="1:35" s="2187" customFormat="1" ht="15.6" x14ac:dyDescent="0.3">
      <c r="A20" s="2218">
        <v>204</v>
      </c>
      <c r="B20" s="2219"/>
      <c r="C20" s="2220" t="s">
        <v>46</v>
      </c>
      <c r="D20" s="2221">
        <f>+D21+D23</f>
        <v>3821351.89</v>
      </c>
      <c r="E20" s="2222">
        <f>+E21+E23</f>
        <v>1498649</v>
      </c>
      <c r="F20" s="2221">
        <f>+D20-E20</f>
        <v>2322702.89</v>
      </c>
      <c r="G20" s="2223"/>
      <c r="H20" s="2221"/>
      <c r="I20" s="2221"/>
      <c r="J20" s="2222">
        <f>+J21+J23</f>
        <v>2322702.89</v>
      </c>
      <c r="K20" s="2222" t="e">
        <f>+K21+#REF!+K23+#REF!+#REF!</f>
        <v>#REF!</v>
      </c>
      <c r="L20" s="2222" t="e">
        <f>+L21+#REF!+L23+#REF!+#REF!</f>
        <v>#REF!</v>
      </c>
      <c r="M20" s="2224">
        <f>+M21+M23</f>
        <v>2322702.89</v>
      </c>
      <c r="O20" s="2210">
        <f t="shared" si="0"/>
        <v>1</v>
      </c>
    </row>
    <row r="21" spans="1:35" s="2187" customFormat="1" ht="15.6" x14ac:dyDescent="0.3">
      <c r="A21" s="2218">
        <v>2046</v>
      </c>
      <c r="B21" s="2219"/>
      <c r="C21" s="2220" t="s">
        <v>55</v>
      </c>
      <c r="D21" s="2221">
        <f>+D22</f>
        <v>2322702.89</v>
      </c>
      <c r="E21" s="2222">
        <f>+E22</f>
        <v>0</v>
      </c>
      <c r="F21" s="2221">
        <f t="shared" si="1"/>
        <v>2322702.89</v>
      </c>
      <c r="G21" s="2223"/>
      <c r="H21" s="2221"/>
      <c r="I21" s="2221"/>
      <c r="J21" s="2222">
        <f>+J22</f>
        <v>2322702.89</v>
      </c>
      <c r="K21" s="2222"/>
      <c r="L21" s="2222"/>
      <c r="M21" s="2224">
        <f>+M22</f>
        <v>2322702.89</v>
      </c>
      <c r="O21" s="2210"/>
    </row>
    <row r="22" spans="1:35" ht="15.6" x14ac:dyDescent="0.3">
      <c r="A22" s="2225">
        <v>20465</v>
      </c>
      <c r="B22" s="2226">
        <v>20</v>
      </c>
      <c r="C22" s="2227" t="s">
        <v>57</v>
      </c>
      <c r="D22" s="2229">
        <v>2322702.89</v>
      </c>
      <c r="E22" s="2228">
        <v>0</v>
      </c>
      <c r="F22" s="2229">
        <f t="shared" si="1"/>
        <v>2322702.89</v>
      </c>
      <c r="G22" s="2230"/>
      <c r="H22" s="2229"/>
      <c r="I22" s="2229"/>
      <c r="J22" s="2229">
        <v>2322702.89</v>
      </c>
      <c r="K22" s="2229"/>
      <c r="L22" s="2229"/>
      <c r="M22" s="2233">
        <v>2322702.89</v>
      </c>
      <c r="O22" s="2232"/>
    </row>
    <row r="23" spans="1:35" s="2187" customFormat="1" ht="15.6" x14ac:dyDescent="0.3">
      <c r="A23" s="2218">
        <v>2048</v>
      </c>
      <c r="B23" s="2219"/>
      <c r="C23" s="2220" t="s">
        <v>60</v>
      </c>
      <c r="D23" s="2221">
        <f>+D24</f>
        <v>1498649</v>
      </c>
      <c r="E23" s="2222">
        <f>+E24</f>
        <v>1498649</v>
      </c>
      <c r="F23" s="2221">
        <f t="shared" si="1"/>
        <v>0</v>
      </c>
      <c r="G23" s="2223"/>
      <c r="H23" s="2221"/>
      <c r="I23" s="2221"/>
      <c r="J23" s="2222">
        <f>+J24</f>
        <v>0</v>
      </c>
      <c r="K23" s="2222">
        <v>0</v>
      </c>
      <c r="L23" s="2222">
        <v>0</v>
      </c>
      <c r="M23" s="2224">
        <f>+M24</f>
        <v>0</v>
      </c>
      <c r="O23" s="2210" t="e">
        <f t="shared" si="0"/>
        <v>#DIV/0!</v>
      </c>
    </row>
    <row r="24" spans="1:35" ht="16.2" thickBot="1" x14ac:dyDescent="0.35">
      <c r="A24" s="2234">
        <v>20486</v>
      </c>
      <c r="B24" s="2235">
        <v>20</v>
      </c>
      <c r="C24" s="2236" t="s">
        <v>183</v>
      </c>
      <c r="D24" s="2237">
        <v>1498649</v>
      </c>
      <c r="E24" s="2238">
        <v>1498649</v>
      </c>
      <c r="F24" s="2237">
        <f t="shared" si="1"/>
        <v>0</v>
      </c>
      <c r="G24" s="2239"/>
      <c r="H24" s="2239"/>
      <c r="I24" s="2239"/>
      <c r="J24" s="2238">
        <v>0</v>
      </c>
      <c r="K24" s="2238"/>
      <c r="L24" s="2238"/>
      <c r="M24" s="2240">
        <v>0</v>
      </c>
      <c r="O24" s="2232" t="e">
        <f t="shared" si="0"/>
        <v>#DIV/0!</v>
      </c>
    </row>
    <row r="25" spans="1:35" ht="16.2" thickBot="1" x14ac:dyDescent="0.35">
      <c r="A25" s="2241" t="s">
        <v>71</v>
      </c>
      <c r="B25" s="2204"/>
      <c r="C25" s="2242" t="s">
        <v>72</v>
      </c>
      <c r="D25" s="2243">
        <f>+D26+D32+D48+D51</f>
        <v>412900058467.84998</v>
      </c>
      <c r="E25" s="2243">
        <f>+E26+E32+E48+E51</f>
        <v>4993183808.4200001</v>
      </c>
      <c r="F25" s="2243">
        <f t="shared" si="1"/>
        <v>407906874659.42999</v>
      </c>
      <c r="G25" s="2243"/>
      <c r="H25" s="2243"/>
      <c r="I25" s="2244"/>
      <c r="J25" s="2243">
        <f>+J26+J32+J48+J51</f>
        <v>11358474056.380001</v>
      </c>
      <c r="K25" s="2245" t="e">
        <f>+K26+K48+K51+#REF!</f>
        <v>#REF!</v>
      </c>
      <c r="L25" s="2245" t="e">
        <f>+L26+L48+L51+#REF!</f>
        <v>#REF!</v>
      </c>
      <c r="M25" s="2246">
        <f>+M26+M32+M48+M51</f>
        <v>10084850056.380001</v>
      </c>
      <c r="O25" s="2232">
        <f>+M25/F25</f>
        <v>2.4723412825047517E-2</v>
      </c>
    </row>
    <row r="26" spans="1:35" s="2187" customFormat="1" ht="34.5" customHeight="1" x14ac:dyDescent="0.3">
      <c r="A26" s="2247">
        <v>2401</v>
      </c>
      <c r="B26" s="2248"/>
      <c r="C26" s="2249" t="s">
        <v>149</v>
      </c>
      <c r="D26" s="2250">
        <f>+D27</f>
        <v>396585907049.76001</v>
      </c>
      <c r="E26" s="2251">
        <f>+E27</f>
        <v>4375132797.4200001</v>
      </c>
      <c r="F26" s="2252">
        <f t="shared" si="1"/>
        <v>392210774252.34003</v>
      </c>
      <c r="G26" s="2250"/>
      <c r="H26" s="2250"/>
      <c r="I26" s="2252"/>
      <c r="J26" s="2251">
        <f>+J27</f>
        <v>88778571.719999999</v>
      </c>
      <c r="K26" s="2251">
        <v>0</v>
      </c>
      <c r="L26" s="2251">
        <v>0</v>
      </c>
      <c r="M26" s="2253">
        <f>+M27</f>
        <v>88778571.719999999</v>
      </c>
      <c r="O26" s="2210">
        <f>+M26/F26</f>
        <v>2.26354239985467E-4</v>
      </c>
    </row>
    <row r="27" spans="1:35" s="2187" customFormat="1" ht="15" customHeight="1" x14ac:dyDescent="0.3">
      <c r="A27" s="2218">
        <v>2401600</v>
      </c>
      <c r="B27" s="2219"/>
      <c r="C27" s="2254" t="s">
        <v>73</v>
      </c>
      <c r="D27" s="2223">
        <f>SUM(D28:D31)</f>
        <v>396585907049.76001</v>
      </c>
      <c r="E27" s="2222">
        <f>SUM(E28:E31)</f>
        <v>4375132797.4200001</v>
      </c>
      <c r="F27" s="2221">
        <f t="shared" si="1"/>
        <v>392210774252.34003</v>
      </c>
      <c r="G27" s="2223"/>
      <c r="H27" s="2223"/>
      <c r="I27" s="2221"/>
      <c r="J27" s="2222">
        <f>SUM(J28:J31)</f>
        <v>88778571.719999999</v>
      </c>
      <c r="K27" s="2222">
        <f>SUM(K28:K30)</f>
        <v>0</v>
      </c>
      <c r="L27" s="2222">
        <f>SUM(L28:L30)</f>
        <v>0</v>
      </c>
      <c r="M27" s="2224">
        <f>SUM(M28:M31)</f>
        <v>88778571.719999999</v>
      </c>
      <c r="O27" s="2210">
        <f>+M27/F27</f>
        <v>2.26354239985467E-4</v>
      </c>
    </row>
    <row r="28" spans="1:35" ht="45" customHeight="1" x14ac:dyDescent="0.3">
      <c r="A28" s="2225">
        <v>240106003</v>
      </c>
      <c r="B28" s="2226">
        <v>11</v>
      </c>
      <c r="C28" s="2255" t="s">
        <v>81</v>
      </c>
      <c r="D28" s="2230">
        <v>2893969159.4200001</v>
      </c>
      <c r="E28" s="2228">
        <v>2893969159.4200001</v>
      </c>
      <c r="F28" s="2229">
        <f t="shared" si="1"/>
        <v>0</v>
      </c>
      <c r="G28" s="2230"/>
      <c r="H28" s="2230"/>
      <c r="I28" s="2229"/>
      <c r="J28" s="2228">
        <v>0</v>
      </c>
      <c r="K28" s="2228">
        <v>0</v>
      </c>
      <c r="L28" s="2228">
        <v>0</v>
      </c>
      <c r="M28" s="2231">
        <v>0</v>
      </c>
      <c r="O28" s="2232" t="e">
        <f>+M28/F28</f>
        <v>#DIV/0!</v>
      </c>
    </row>
    <row r="29" spans="1:35" ht="45" customHeight="1" x14ac:dyDescent="0.3">
      <c r="A29" s="2225">
        <v>240106003</v>
      </c>
      <c r="B29" s="2226">
        <v>13</v>
      </c>
      <c r="C29" s="2255" t="s">
        <v>81</v>
      </c>
      <c r="D29" s="2230">
        <v>2540310928.3400002</v>
      </c>
      <c r="E29" s="2228">
        <v>0</v>
      </c>
      <c r="F29" s="2229">
        <f t="shared" si="1"/>
        <v>2540310928.3400002</v>
      </c>
      <c r="G29" s="2230"/>
      <c r="H29" s="2230"/>
      <c r="I29" s="2229"/>
      <c r="J29" s="2228">
        <v>88778571.719999999</v>
      </c>
      <c r="K29" s="2228">
        <v>0</v>
      </c>
      <c r="L29" s="2228">
        <v>0</v>
      </c>
      <c r="M29" s="2231">
        <v>88778571.719999999</v>
      </c>
      <c r="O29" s="2232"/>
    </row>
    <row r="30" spans="1:35" ht="45" customHeight="1" x14ac:dyDescent="0.3">
      <c r="A30" s="2225">
        <v>240106003</v>
      </c>
      <c r="B30" s="2226">
        <v>20</v>
      </c>
      <c r="C30" s="2255" t="s">
        <v>81</v>
      </c>
      <c r="D30" s="2230">
        <v>1481163638</v>
      </c>
      <c r="E30" s="2228">
        <f>122955559+1358208079</f>
        <v>1481163638</v>
      </c>
      <c r="F30" s="2229">
        <f t="shared" si="1"/>
        <v>0</v>
      </c>
      <c r="G30" s="2230"/>
      <c r="H30" s="2230"/>
      <c r="I30" s="2229"/>
      <c r="J30" s="2228">
        <v>0</v>
      </c>
      <c r="K30" s="2228">
        <v>0</v>
      </c>
      <c r="L30" s="2228">
        <v>0</v>
      </c>
      <c r="M30" s="2231">
        <v>0</v>
      </c>
      <c r="O30" s="2232"/>
    </row>
    <row r="31" spans="1:35" ht="45" customHeight="1" x14ac:dyDescent="0.3">
      <c r="A31" s="2225">
        <v>2401060012</v>
      </c>
      <c r="B31" s="2226">
        <v>11</v>
      </c>
      <c r="C31" s="2255" t="s">
        <v>76</v>
      </c>
      <c r="D31" s="2230">
        <v>389670463324</v>
      </c>
      <c r="E31" s="2228">
        <v>0</v>
      </c>
      <c r="F31" s="2229">
        <f t="shared" si="1"/>
        <v>389670463324</v>
      </c>
      <c r="G31" s="2230"/>
      <c r="H31" s="2230"/>
      <c r="I31" s="2229"/>
      <c r="J31" s="2228">
        <v>0</v>
      </c>
      <c r="K31" s="2228"/>
      <c r="L31" s="2228"/>
      <c r="M31" s="2231">
        <v>0</v>
      </c>
      <c r="O31" s="2232"/>
    </row>
    <row r="32" spans="1:35" s="2187" customFormat="1" ht="33" customHeight="1" x14ac:dyDescent="0.3">
      <c r="A32" s="2218">
        <v>2404</v>
      </c>
      <c r="B32" s="2219"/>
      <c r="C32" s="2254" t="s">
        <v>157</v>
      </c>
      <c r="D32" s="2223">
        <f>+D33</f>
        <v>1828209102</v>
      </c>
      <c r="E32" s="2222">
        <f>+E33</f>
        <v>0</v>
      </c>
      <c r="F32" s="2221">
        <f t="shared" si="1"/>
        <v>1828209102</v>
      </c>
      <c r="G32" s="2223"/>
      <c r="H32" s="2223"/>
      <c r="I32" s="2221"/>
      <c r="J32" s="2222">
        <f>+J33</f>
        <v>1642596511</v>
      </c>
      <c r="K32" s="2222">
        <v>0</v>
      </c>
      <c r="L32" s="2222">
        <v>0</v>
      </c>
      <c r="M32" s="2224">
        <f>+M33</f>
        <v>1642596511</v>
      </c>
      <c r="O32" s="2210"/>
    </row>
    <row r="33" spans="1:15" s="2187" customFormat="1" ht="33" customHeight="1" x14ac:dyDescent="0.3">
      <c r="A33" s="2218">
        <v>2404600</v>
      </c>
      <c r="B33" s="2219"/>
      <c r="C33" s="2254" t="s">
        <v>73</v>
      </c>
      <c r="D33" s="2223">
        <f>SUM(D34:D36)</f>
        <v>1828209102</v>
      </c>
      <c r="E33" s="2222">
        <f>SUM(E34:E36)</f>
        <v>0</v>
      </c>
      <c r="F33" s="2221">
        <f t="shared" si="1"/>
        <v>1828209102</v>
      </c>
      <c r="G33" s="2223"/>
      <c r="H33" s="2223"/>
      <c r="I33" s="2221"/>
      <c r="J33" s="2223">
        <f>+J34+J35+J36</f>
        <v>1642596511</v>
      </c>
      <c r="K33" s="2223">
        <f>SUM(K34:K36)</f>
        <v>0</v>
      </c>
      <c r="L33" s="2223">
        <f>SUM(L34:L36)</f>
        <v>0</v>
      </c>
      <c r="M33" s="2223">
        <f>+M34+M35+M36</f>
        <v>1642596511</v>
      </c>
      <c r="O33" s="2210"/>
    </row>
    <row r="34" spans="1:15" ht="52.5" customHeight="1" x14ac:dyDescent="0.3">
      <c r="A34" s="2225">
        <v>240406001</v>
      </c>
      <c r="B34" s="2226">
        <v>10</v>
      </c>
      <c r="C34" s="2255" t="s">
        <v>77</v>
      </c>
      <c r="D34" s="2230">
        <v>370845778</v>
      </c>
      <c r="E34" s="2228">
        <v>0</v>
      </c>
      <c r="F34" s="2229">
        <f t="shared" si="1"/>
        <v>370845778</v>
      </c>
      <c r="G34" s="2230"/>
      <c r="H34" s="2230"/>
      <c r="I34" s="2229"/>
      <c r="J34" s="2228">
        <v>185422890</v>
      </c>
      <c r="K34" s="2228"/>
      <c r="L34" s="2228"/>
      <c r="M34" s="2231">
        <v>185422890</v>
      </c>
      <c r="O34" s="2232"/>
    </row>
    <row r="35" spans="1:15" ht="57" customHeight="1" x14ac:dyDescent="0.3">
      <c r="A35" s="2225">
        <v>240406001</v>
      </c>
      <c r="B35" s="2226">
        <v>13</v>
      </c>
      <c r="C35" s="2255" t="s">
        <v>77</v>
      </c>
      <c r="D35" s="2230">
        <v>318759268</v>
      </c>
      <c r="E35" s="2228">
        <v>0</v>
      </c>
      <c r="F35" s="2229">
        <f t="shared" si="1"/>
        <v>318759268</v>
      </c>
      <c r="G35" s="2230"/>
      <c r="H35" s="2230"/>
      <c r="I35" s="2229"/>
      <c r="J35" s="2228">
        <v>318759268</v>
      </c>
      <c r="K35" s="2228"/>
      <c r="L35" s="2228"/>
      <c r="M35" s="2231">
        <v>318759268</v>
      </c>
      <c r="O35" s="2232"/>
    </row>
    <row r="36" spans="1:15" ht="57" customHeight="1" thickBot="1" x14ac:dyDescent="0.35">
      <c r="A36" s="2256">
        <v>240406001</v>
      </c>
      <c r="B36" s="2257">
        <v>20</v>
      </c>
      <c r="C36" s="2258" t="s">
        <v>77</v>
      </c>
      <c r="D36" s="2259">
        <v>1138604056</v>
      </c>
      <c r="E36" s="2260">
        <v>0</v>
      </c>
      <c r="F36" s="2261">
        <f t="shared" si="1"/>
        <v>1138604056</v>
      </c>
      <c r="G36" s="2259"/>
      <c r="H36" s="2259"/>
      <c r="I36" s="2261"/>
      <c r="J36" s="2260">
        <v>1138414353</v>
      </c>
      <c r="K36" s="2260">
        <v>0</v>
      </c>
      <c r="L36" s="2260">
        <v>0</v>
      </c>
      <c r="M36" s="2262">
        <v>1138414353</v>
      </c>
      <c r="O36" s="2232"/>
    </row>
    <row r="37" spans="1:15" ht="22.5" customHeight="1" x14ac:dyDescent="0.3">
      <c r="A37" s="2263"/>
      <c r="B37" s="2264"/>
      <c r="C37" s="2265"/>
      <c r="D37" s="2266"/>
      <c r="E37" s="2267"/>
      <c r="F37" s="2268"/>
      <c r="G37" s="2266"/>
      <c r="H37" s="2266"/>
      <c r="I37" s="2268"/>
      <c r="J37" s="2268"/>
      <c r="K37" s="2268"/>
      <c r="L37" s="2268"/>
      <c r="M37" s="2268"/>
      <c r="O37" s="2232"/>
    </row>
    <row r="38" spans="1:15" ht="12.75" customHeight="1" thickBot="1" x14ac:dyDescent="0.35">
      <c r="A38" s="2269"/>
      <c r="C38" s="2270"/>
      <c r="D38" s="2271"/>
      <c r="E38" s="2272"/>
      <c r="F38" s="2273"/>
      <c r="G38" s="2271"/>
      <c r="H38" s="2271"/>
      <c r="I38" s="2273"/>
      <c r="J38" s="2273"/>
      <c r="K38" s="2273"/>
      <c r="L38" s="2273"/>
      <c r="M38" s="2273"/>
      <c r="O38" s="2232"/>
    </row>
    <row r="39" spans="1:15" x14ac:dyDescent="0.3">
      <c r="A39" s="3876" t="s">
        <v>1</v>
      </c>
      <c r="B39" s="3877"/>
      <c r="C39" s="3877"/>
      <c r="D39" s="3877"/>
      <c r="E39" s="3877"/>
      <c r="F39" s="3877"/>
      <c r="G39" s="3877"/>
      <c r="H39" s="3877"/>
      <c r="I39" s="3877"/>
      <c r="J39" s="3877"/>
      <c r="K39" s="3877"/>
      <c r="L39" s="3877"/>
      <c r="M39" s="3878"/>
    </row>
    <row r="40" spans="1:15" x14ac:dyDescent="0.3">
      <c r="A40" s="3870" t="s">
        <v>173</v>
      </c>
      <c r="B40" s="3871"/>
      <c r="C40" s="3871"/>
      <c r="D40" s="3871"/>
      <c r="E40" s="3871"/>
      <c r="F40" s="3871"/>
      <c r="G40" s="3871"/>
      <c r="H40" s="3871"/>
      <c r="I40" s="3871"/>
      <c r="J40" s="3871"/>
      <c r="K40" s="3871"/>
      <c r="L40" s="3871"/>
      <c r="M40" s="3872"/>
    </row>
    <row r="41" spans="1:15" ht="3" customHeight="1" x14ac:dyDescent="0.3">
      <c r="A41" s="2188"/>
      <c r="M41" s="2189"/>
    </row>
    <row r="42" spans="1:15" ht="13.5" customHeight="1" x14ac:dyDescent="0.3">
      <c r="A42" s="2190" t="s">
        <v>0</v>
      </c>
      <c r="D42" s="2274"/>
      <c r="M42" s="2189"/>
    </row>
    <row r="43" spans="1:15" ht="2.25" customHeight="1" x14ac:dyDescent="0.3">
      <c r="A43" s="2188"/>
      <c r="M43" s="2191"/>
    </row>
    <row r="44" spans="1:15" ht="18.75" customHeight="1" x14ac:dyDescent="0.3">
      <c r="A44" s="2188" t="s">
        <v>3</v>
      </c>
      <c r="C44" s="2177" t="s">
        <v>4</v>
      </c>
      <c r="F44" s="2180" t="str">
        <f>F8</f>
        <v>MES:</v>
      </c>
      <c r="J44" s="2180" t="str">
        <f>J8</f>
        <v>AGOSTO</v>
      </c>
      <c r="K44" s="2177"/>
      <c r="M44" s="2189" t="str">
        <f>M8</f>
        <v>VIGENCIA: 2018</v>
      </c>
    </row>
    <row r="45" spans="1:15" ht="4.5" customHeight="1" thickBot="1" x14ac:dyDescent="0.35">
      <c r="A45" s="2192"/>
      <c r="B45" s="2193"/>
      <c r="C45" s="2194"/>
      <c r="D45" s="2194"/>
      <c r="E45" s="2195"/>
      <c r="F45" s="2196"/>
      <c r="G45" s="2196"/>
      <c r="H45" s="2196"/>
      <c r="I45" s="2196"/>
      <c r="J45" s="2196"/>
      <c r="K45" s="2196"/>
      <c r="L45" s="2196"/>
      <c r="M45" s="2197"/>
    </row>
    <row r="46" spans="1:15" ht="14.25" customHeight="1" thickBot="1" x14ac:dyDescent="0.35">
      <c r="A46" s="3879"/>
      <c r="B46" s="3880"/>
      <c r="C46" s="3880"/>
      <c r="D46" s="3880"/>
      <c r="E46" s="3880"/>
      <c r="F46" s="3880"/>
      <c r="G46" s="3880"/>
      <c r="H46" s="3880"/>
      <c r="I46" s="3880"/>
      <c r="J46" s="3880"/>
      <c r="K46" s="3880"/>
      <c r="L46" s="3880"/>
      <c r="M46" s="3881"/>
    </row>
    <row r="47" spans="1:15" s="2187" customFormat="1" ht="64.5" customHeight="1" thickBot="1" x14ac:dyDescent="0.35">
      <c r="A47" s="2198" t="s">
        <v>351</v>
      </c>
      <c r="B47" s="2199"/>
      <c r="C47" s="2199" t="s">
        <v>352</v>
      </c>
      <c r="D47" s="2275" t="s">
        <v>176</v>
      </c>
      <c r="E47" s="2276" t="s">
        <v>177</v>
      </c>
      <c r="F47" s="2275" t="s">
        <v>178</v>
      </c>
      <c r="G47" s="2275"/>
      <c r="H47" s="2275"/>
      <c r="I47" s="2275"/>
      <c r="J47" s="2275" t="s">
        <v>179</v>
      </c>
      <c r="K47" s="2275" t="s">
        <v>180</v>
      </c>
      <c r="L47" s="2275" t="s">
        <v>181</v>
      </c>
      <c r="M47" s="2277" t="s">
        <v>182</v>
      </c>
    </row>
    <row r="48" spans="1:15" s="2284" customFormat="1" ht="33" customHeight="1" x14ac:dyDescent="0.3">
      <c r="A48" s="2278">
        <v>2405</v>
      </c>
      <c r="B48" s="2279"/>
      <c r="C48" s="2280" t="s">
        <v>158</v>
      </c>
      <c r="D48" s="2281">
        <f>+D49</f>
        <v>183746710.66</v>
      </c>
      <c r="E48" s="2215">
        <f>+E49</f>
        <v>0</v>
      </c>
      <c r="F48" s="2214">
        <f t="shared" ref="F48:F59" si="2">+D48-E48</f>
        <v>183746710.66</v>
      </c>
      <c r="G48" s="2281"/>
      <c r="H48" s="2281"/>
      <c r="I48" s="2282"/>
      <c r="J48" s="2214">
        <f>+J49</f>
        <v>181426958.66</v>
      </c>
      <c r="K48" s="2214"/>
      <c r="L48" s="2214"/>
      <c r="M48" s="2283">
        <f>+M49</f>
        <v>181426958.66</v>
      </c>
      <c r="O48" s="2210">
        <f t="shared" ref="O48:O54" si="3">+M48/F48</f>
        <v>0.98737527332234853</v>
      </c>
    </row>
    <row r="49" spans="1:16" s="2284" customFormat="1" ht="23.25" customHeight="1" x14ac:dyDescent="0.3">
      <c r="A49" s="2285">
        <v>2405600</v>
      </c>
      <c r="B49" s="2286"/>
      <c r="C49" s="2254" t="s">
        <v>73</v>
      </c>
      <c r="D49" s="2287">
        <f>+D50</f>
        <v>183746710.66</v>
      </c>
      <c r="E49" s="2222">
        <f>+E50</f>
        <v>0</v>
      </c>
      <c r="F49" s="2221">
        <f t="shared" si="2"/>
        <v>183746710.66</v>
      </c>
      <c r="G49" s="2287"/>
      <c r="H49" s="2287"/>
      <c r="I49" s="2288"/>
      <c r="J49" s="2221">
        <f>+J50</f>
        <v>181426958.66</v>
      </c>
      <c r="K49" s="2221"/>
      <c r="L49" s="2221"/>
      <c r="M49" s="2289">
        <f>+M50</f>
        <v>181426958.66</v>
      </c>
      <c r="O49" s="2210">
        <f t="shared" si="3"/>
        <v>0.98737527332234853</v>
      </c>
    </row>
    <row r="50" spans="1:16" s="2270" customFormat="1" ht="62.25" customHeight="1" x14ac:dyDescent="0.3">
      <c r="A50" s="2290">
        <v>24056001</v>
      </c>
      <c r="B50" s="2291">
        <v>20</v>
      </c>
      <c r="C50" s="2255" t="s">
        <v>78</v>
      </c>
      <c r="D50" s="2292">
        <v>183746710.66</v>
      </c>
      <c r="E50" s="2228">
        <v>0</v>
      </c>
      <c r="F50" s="2229">
        <f t="shared" si="2"/>
        <v>183746710.66</v>
      </c>
      <c r="G50" s="2292"/>
      <c r="H50" s="2292"/>
      <c r="I50" s="2293"/>
      <c r="J50" s="2229">
        <v>181426958.66</v>
      </c>
      <c r="K50" s="2229"/>
      <c r="L50" s="2229"/>
      <c r="M50" s="2233">
        <v>181426958.66</v>
      </c>
      <c r="O50" s="2232">
        <f t="shared" si="3"/>
        <v>0.98737527332234853</v>
      </c>
    </row>
    <row r="51" spans="1:16" s="2284" customFormat="1" ht="57.75" customHeight="1" x14ac:dyDescent="0.3">
      <c r="A51" s="2285">
        <v>2499</v>
      </c>
      <c r="B51" s="2286"/>
      <c r="C51" s="2254" t="s">
        <v>159</v>
      </c>
      <c r="D51" s="2287">
        <f>+D52</f>
        <v>14302195605.43</v>
      </c>
      <c r="E51" s="2221">
        <f>+E52</f>
        <v>618051011</v>
      </c>
      <c r="F51" s="2287">
        <f t="shared" si="2"/>
        <v>13684144594.43</v>
      </c>
      <c r="G51" s="2287"/>
      <c r="H51" s="2287"/>
      <c r="I51" s="2288"/>
      <c r="J51" s="2221">
        <f>+J52</f>
        <v>9445672015</v>
      </c>
      <c r="K51" s="2221">
        <f>+K52</f>
        <v>0</v>
      </c>
      <c r="L51" s="2221">
        <f>+L52</f>
        <v>0</v>
      </c>
      <c r="M51" s="2289">
        <f>+M52</f>
        <v>8172048015</v>
      </c>
      <c r="O51" s="2210">
        <f t="shared" si="3"/>
        <v>0.59719100149865079</v>
      </c>
      <c r="P51" s="2294">
        <f>+M51-10384330698</f>
        <v>-2212282683</v>
      </c>
    </row>
    <row r="52" spans="1:16" s="2284" customFormat="1" ht="15.75" customHeight="1" x14ac:dyDescent="0.3">
      <c r="A52" s="2285">
        <v>2499600</v>
      </c>
      <c r="B52" s="2286"/>
      <c r="C52" s="2254" t="s">
        <v>73</v>
      </c>
      <c r="D52" s="2287">
        <f>SUM(D53:D58)</f>
        <v>14302195605.43</v>
      </c>
      <c r="E52" s="2221">
        <f>SUM(E53:E58)</f>
        <v>618051011</v>
      </c>
      <c r="F52" s="2287">
        <f t="shared" si="2"/>
        <v>13684144594.43</v>
      </c>
      <c r="G52" s="2287"/>
      <c r="H52" s="2287"/>
      <c r="I52" s="2288"/>
      <c r="J52" s="2287">
        <f>SUM(J53:J58)</f>
        <v>9445672015</v>
      </c>
      <c r="K52" s="2221">
        <v>0</v>
      </c>
      <c r="L52" s="2221">
        <v>0</v>
      </c>
      <c r="M52" s="2295">
        <f>SUM(M53:M58)</f>
        <v>8172048015</v>
      </c>
      <c r="O52" s="2210">
        <f t="shared" si="3"/>
        <v>0.59719100149865079</v>
      </c>
    </row>
    <row r="53" spans="1:16" s="2270" customFormat="1" ht="32.25" customHeight="1" x14ac:dyDescent="0.3">
      <c r="A53" s="2290">
        <v>249906001</v>
      </c>
      <c r="B53" s="2291">
        <v>10</v>
      </c>
      <c r="C53" s="2255" t="s">
        <v>80</v>
      </c>
      <c r="D53" s="2292">
        <v>2607722263</v>
      </c>
      <c r="E53" s="2228">
        <f>7080500+0+35985600</f>
        <v>43066100</v>
      </c>
      <c r="F53" s="2229">
        <f t="shared" si="2"/>
        <v>2564656163</v>
      </c>
      <c r="G53" s="2292"/>
      <c r="H53" s="2292"/>
      <c r="I53" s="2293"/>
      <c r="J53" s="2296">
        <v>1631241500</v>
      </c>
      <c r="K53" s="2296"/>
      <c r="L53" s="2296"/>
      <c r="M53" s="2297">
        <v>357617500</v>
      </c>
      <c r="O53" s="2232">
        <f t="shared" si="3"/>
        <v>0.13944071925091037</v>
      </c>
    </row>
    <row r="54" spans="1:16" s="2270" customFormat="1" ht="45" customHeight="1" x14ac:dyDescent="0.3">
      <c r="A54" s="2290">
        <v>249906001</v>
      </c>
      <c r="B54" s="2291">
        <v>13</v>
      </c>
      <c r="C54" s="2255" t="s">
        <v>80</v>
      </c>
      <c r="D54" s="2292">
        <v>459103190</v>
      </c>
      <c r="E54" s="2228">
        <v>0</v>
      </c>
      <c r="F54" s="2229">
        <f t="shared" si="2"/>
        <v>459103190</v>
      </c>
      <c r="G54" s="2292"/>
      <c r="H54" s="2292"/>
      <c r="I54" s="2293"/>
      <c r="J54" s="2296">
        <v>224271193</v>
      </c>
      <c r="K54" s="2296"/>
      <c r="L54" s="2296"/>
      <c r="M54" s="2297">
        <v>224271193</v>
      </c>
      <c r="O54" s="2232">
        <f t="shared" si="3"/>
        <v>0.48849844192979797</v>
      </c>
    </row>
    <row r="55" spans="1:16" s="2270" customFormat="1" ht="39" customHeight="1" x14ac:dyDescent="0.3">
      <c r="A55" s="2290">
        <v>249906001</v>
      </c>
      <c r="B55" s="2291">
        <v>20</v>
      </c>
      <c r="C55" s="2255" t="s">
        <v>80</v>
      </c>
      <c r="D55" s="2292">
        <v>8783151039</v>
      </c>
      <c r="E55" s="2228">
        <f>14955774+1017939</f>
        <v>15973713</v>
      </c>
      <c r="F55" s="2229">
        <f t="shared" si="2"/>
        <v>8767177326</v>
      </c>
      <c r="G55" s="2292"/>
      <c r="H55" s="2292"/>
      <c r="I55" s="2293"/>
      <c r="J55" s="2296">
        <v>6689917990</v>
      </c>
      <c r="K55" s="2296"/>
      <c r="L55" s="2296"/>
      <c r="M55" s="2297">
        <v>6689917990</v>
      </c>
      <c r="O55" s="2232"/>
    </row>
    <row r="56" spans="1:16" s="2270" customFormat="1" ht="52.5" customHeight="1" x14ac:dyDescent="0.3">
      <c r="A56" s="2290">
        <v>249906002</v>
      </c>
      <c r="B56" s="2291">
        <v>21</v>
      </c>
      <c r="C56" s="2255" t="s">
        <v>160</v>
      </c>
      <c r="D56" s="2292">
        <v>18914800</v>
      </c>
      <c r="E56" s="2228">
        <v>2016800</v>
      </c>
      <c r="F56" s="2229">
        <f t="shared" si="2"/>
        <v>16898000</v>
      </c>
      <c r="G56" s="2292"/>
      <c r="H56" s="2292"/>
      <c r="I56" s="2293"/>
      <c r="J56" s="2229">
        <v>16898000</v>
      </c>
      <c r="K56" s="2229"/>
      <c r="L56" s="2229"/>
      <c r="M56" s="2233">
        <v>16898000</v>
      </c>
      <c r="O56" s="2232"/>
    </row>
    <row r="57" spans="1:16" s="2270" customFormat="1" ht="63.75" customHeight="1" x14ac:dyDescent="0.3">
      <c r="A57" s="2290">
        <v>249906003</v>
      </c>
      <c r="B57" s="2291">
        <v>20</v>
      </c>
      <c r="C57" s="2255" t="s">
        <v>79</v>
      </c>
      <c r="D57" s="2292">
        <v>820725497.42999995</v>
      </c>
      <c r="E57" s="2228">
        <v>18312430</v>
      </c>
      <c r="F57" s="2229">
        <f t="shared" si="2"/>
        <v>802413067.42999995</v>
      </c>
      <c r="G57" s="2292"/>
      <c r="H57" s="2292"/>
      <c r="I57" s="2293"/>
      <c r="J57" s="2229">
        <v>368905245</v>
      </c>
      <c r="K57" s="2229"/>
      <c r="L57" s="2229"/>
      <c r="M57" s="2233">
        <v>368905245</v>
      </c>
      <c r="O57" s="2232"/>
    </row>
    <row r="58" spans="1:16" s="2270" customFormat="1" ht="37.950000000000003" customHeight="1" thickBot="1" x14ac:dyDescent="0.35">
      <c r="A58" s="2298">
        <v>249906004</v>
      </c>
      <c r="B58" s="2299">
        <v>20</v>
      </c>
      <c r="C58" s="2258" t="s">
        <v>161</v>
      </c>
      <c r="D58" s="2300">
        <v>1612578816</v>
      </c>
      <c r="E58" s="2260">
        <f>2453972+7445424+40752633+28144999+459884940</f>
        <v>538681968</v>
      </c>
      <c r="F58" s="2261">
        <f t="shared" si="2"/>
        <v>1073896848</v>
      </c>
      <c r="G58" s="2300"/>
      <c r="H58" s="2300"/>
      <c r="I58" s="2301"/>
      <c r="J58" s="2302">
        <v>514438087</v>
      </c>
      <c r="K58" s="2261"/>
      <c r="L58" s="2261"/>
      <c r="M58" s="2303">
        <v>514438087</v>
      </c>
      <c r="O58" s="2232">
        <f>+M58/F58</f>
        <v>0.4790386413351313</v>
      </c>
    </row>
    <row r="59" spans="1:16" ht="16.2" thickBot="1" x14ac:dyDescent="0.35">
      <c r="A59" s="3867" t="s">
        <v>184</v>
      </c>
      <c r="B59" s="3868"/>
      <c r="C59" s="3868"/>
      <c r="D59" s="2304">
        <f>+D12+D25</f>
        <v>413196796341.73999</v>
      </c>
      <c r="E59" s="2304">
        <f>+E12+E25</f>
        <v>4994682457.4200001</v>
      </c>
      <c r="F59" s="2304">
        <f t="shared" si="2"/>
        <v>408202113884.32001</v>
      </c>
      <c r="G59" s="2305"/>
      <c r="H59" s="2305"/>
      <c r="I59" s="2306" t="e">
        <f>+I20+#REF!+#REF!+I26+I51+#REF!</f>
        <v>#REF!</v>
      </c>
      <c r="J59" s="2307">
        <f>+J12+J25</f>
        <v>11534796759.27</v>
      </c>
      <c r="K59" s="2304" t="e">
        <f>+K12+K25</f>
        <v>#REF!</v>
      </c>
      <c r="L59" s="2304" t="e">
        <f>+L12+L25</f>
        <v>#REF!</v>
      </c>
      <c r="M59" s="2307">
        <f>+M12+M25</f>
        <v>10261172759.27</v>
      </c>
      <c r="O59" s="2232">
        <f>+M59/F59</f>
        <v>2.513748069951912E-2</v>
      </c>
    </row>
    <row r="60" spans="1:16" ht="10.5" customHeight="1" x14ac:dyDescent="0.3">
      <c r="A60" s="2181"/>
      <c r="B60" s="2182"/>
      <c r="C60" s="2183"/>
      <c r="D60" s="2185"/>
      <c r="E60" s="2308"/>
      <c r="F60" s="2185"/>
      <c r="G60" s="2186"/>
      <c r="H60" s="2185"/>
      <c r="I60" s="2185" t="s">
        <v>185</v>
      </c>
      <c r="J60" s="2185"/>
      <c r="K60" s="2185" t="s">
        <v>186</v>
      </c>
      <c r="L60" s="2185"/>
      <c r="M60" s="2186"/>
    </row>
    <row r="61" spans="1:16" x14ac:dyDescent="0.3">
      <c r="A61" s="2188"/>
      <c r="D61" s="2180"/>
      <c r="E61" s="2272"/>
      <c r="G61" s="2189"/>
      <c r="M61" s="2189"/>
    </row>
    <row r="62" spans="1:16" x14ac:dyDescent="0.3">
      <c r="A62" s="2188"/>
      <c r="D62" s="2180"/>
      <c r="E62" s="2272"/>
      <c r="F62" s="2376"/>
      <c r="G62" s="2189"/>
      <c r="M62" s="2189"/>
    </row>
    <row r="63" spans="1:16" x14ac:dyDescent="0.3">
      <c r="A63" s="2188"/>
      <c r="D63" s="2180"/>
      <c r="E63" s="2272"/>
      <c r="G63" s="2189"/>
      <c r="M63" s="2189"/>
    </row>
    <row r="64" spans="1:16" x14ac:dyDescent="0.3">
      <c r="A64" s="2309" t="s">
        <v>83</v>
      </c>
      <c r="B64" s="2310"/>
      <c r="C64" s="2311"/>
      <c r="D64" s="2311"/>
      <c r="E64" s="2312"/>
      <c r="F64" s="2312" t="s">
        <v>84</v>
      </c>
      <c r="G64" s="2312"/>
      <c r="H64" s="2313"/>
      <c r="I64" s="2314"/>
      <c r="J64" s="2315"/>
      <c r="K64" s="2316"/>
      <c r="L64" s="2315"/>
      <c r="M64" s="2317"/>
      <c r="N64" s="2314"/>
    </row>
    <row r="65" spans="1:14" x14ac:dyDescent="0.3">
      <c r="A65" s="2318" t="s">
        <v>193</v>
      </c>
      <c r="B65" s="2310"/>
      <c r="C65" s="2311"/>
      <c r="D65" s="2311"/>
      <c r="E65" s="2319"/>
      <c r="F65" s="2319" t="s">
        <v>85</v>
      </c>
      <c r="G65" s="2319"/>
      <c r="H65" s="2320"/>
      <c r="I65" s="2314"/>
      <c r="J65" s="2315"/>
      <c r="K65" s="2321"/>
      <c r="L65" s="2315"/>
      <c r="M65" s="2317"/>
      <c r="N65" s="2314"/>
    </row>
    <row r="66" spans="1:14" x14ac:dyDescent="0.3">
      <c r="A66" s="2318" t="s">
        <v>194</v>
      </c>
      <c r="B66" s="2310"/>
      <c r="C66" s="2311"/>
      <c r="D66" s="2311"/>
      <c r="E66" s="2322"/>
      <c r="F66" s="2322" t="s">
        <v>86</v>
      </c>
      <c r="G66" s="2312"/>
      <c r="H66" s="2313"/>
      <c r="I66" s="2314"/>
      <c r="J66" s="2315"/>
      <c r="K66" s="2316"/>
      <c r="L66" s="2315"/>
      <c r="M66" s="2317"/>
      <c r="N66" s="2314"/>
    </row>
    <row r="67" spans="1:14" x14ac:dyDescent="0.3">
      <c r="A67" s="2318"/>
      <c r="B67" s="2310"/>
      <c r="C67" s="2311"/>
      <c r="D67" s="2311"/>
      <c r="E67" s="2319"/>
      <c r="F67" s="2319"/>
      <c r="G67" s="2319"/>
      <c r="H67" s="2320"/>
      <c r="I67" s="2315"/>
      <c r="J67" s="2315"/>
      <c r="K67" s="2315"/>
      <c r="L67" s="2315"/>
      <c r="M67" s="2317"/>
      <c r="N67" s="2314"/>
    </row>
    <row r="68" spans="1:14" x14ac:dyDescent="0.3">
      <c r="A68" s="2309"/>
      <c r="B68" s="2310"/>
      <c r="C68" s="2311"/>
      <c r="D68" s="2322"/>
      <c r="E68" s="2323"/>
      <c r="F68" s="2322"/>
      <c r="G68" s="2313"/>
      <c r="H68" s="2315"/>
      <c r="I68" s="2315"/>
      <c r="J68" s="2315"/>
      <c r="K68" s="2315"/>
      <c r="L68" s="2315"/>
      <c r="M68" s="2317"/>
      <c r="N68" s="2314"/>
    </row>
    <row r="69" spans="1:14" x14ac:dyDescent="0.3">
      <c r="A69" s="2309"/>
      <c r="B69" s="3869" t="s">
        <v>353</v>
      </c>
      <c r="C69" s="3869"/>
      <c r="D69" s="2319" t="s">
        <v>88</v>
      </c>
      <c r="E69" s="2319"/>
      <c r="F69" s="2322"/>
      <c r="G69" s="2322"/>
      <c r="H69" s="2322"/>
      <c r="I69" s="2324"/>
      <c r="J69" s="2319" t="s">
        <v>191</v>
      </c>
      <c r="K69" s="2319"/>
      <c r="L69" s="2319"/>
      <c r="M69" s="2320"/>
      <c r="N69" s="2314"/>
    </row>
    <row r="70" spans="1:14" x14ac:dyDescent="0.3">
      <c r="A70" s="2318"/>
      <c r="B70" s="3869" t="s">
        <v>354</v>
      </c>
      <c r="C70" s="3869"/>
      <c r="D70" s="2319" t="s">
        <v>90</v>
      </c>
      <c r="E70" s="2319"/>
      <c r="F70" s="2319"/>
      <c r="G70" s="2319"/>
      <c r="H70" s="2319"/>
      <c r="I70" s="2320"/>
      <c r="J70" s="2322" t="s">
        <v>188</v>
      </c>
      <c r="K70" s="2322"/>
      <c r="L70" s="2322"/>
      <c r="M70" s="2324"/>
      <c r="N70" s="2314"/>
    </row>
    <row r="71" spans="1:14" x14ac:dyDescent="0.3">
      <c r="A71" s="2309"/>
      <c r="B71" s="2325" t="s">
        <v>355</v>
      </c>
      <c r="C71" s="2326"/>
      <c r="D71" s="2319" t="s">
        <v>93</v>
      </c>
      <c r="E71" s="2319"/>
      <c r="F71" s="2322"/>
      <c r="G71" s="2322"/>
      <c r="H71" s="2322"/>
      <c r="I71" s="2324"/>
      <c r="J71" s="2319" t="s">
        <v>172</v>
      </c>
      <c r="K71" s="2319"/>
      <c r="L71" s="2319"/>
      <c r="M71" s="2320"/>
      <c r="N71" s="2314"/>
    </row>
    <row r="72" spans="1:14" x14ac:dyDescent="0.3">
      <c r="A72" s="2318"/>
      <c r="B72" s="2310"/>
      <c r="C72" s="2319"/>
      <c r="D72" s="2319"/>
      <c r="E72" s="2319"/>
      <c r="F72" s="2319"/>
      <c r="G72" s="2319"/>
      <c r="H72" s="2319"/>
      <c r="I72" s="2320"/>
      <c r="J72" s="2322"/>
      <c r="K72" s="2322"/>
      <c r="L72" s="2322"/>
      <c r="M72" s="2324"/>
      <c r="N72" s="2314"/>
    </row>
    <row r="73" spans="1:14" ht="6.75" customHeight="1" thickBot="1" x14ac:dyDescent="0.35">
      <c r="A73" s="2192"/>
      <c r="B73" s="2193"/>
      <c r="C73" s="2327"/>
      <c r="D73" s="2327"/>
      <c r="E73" s="2328"/>
      <c r="F73" s="2329"/>
      <c r="G73" s="2329"/>
      <c r="H73" s="2329"/>
      <c r="I73" s="2329"/>
      <c r="J73" s="2329"/>
      <c r="K73" s="2329"/>
      <c r="L73" s="2329"/>
      <c r="M73" s="2330"/>
      <c r="N73" s="2314"/>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02EF6-ED2C-44D5-904B-BA364833F9F9}">
  <dimension ref="A1:AJ73"/>
  <sheetViews>
    <sheetView zoomScale="87" zoomScaleNormal="87" workbookViewId="0">
      <selection activeCell="AI11" sqref="AI11"/>
    </sheetView>
  </sheetViews>
  <sheetFormatPr baseColWidth="10" defaultColWidth="11.44140625" defaultRowHeight="14.4" x14ac:dyDescent="0.3"/>
  <cols>
    <col min="1" max="1" width="17.44140625" style="2509" customWidth="1"/>
    <col min="2" max="2" width="9.33203125" style="2510" customWidth="1"/>
    <col min="3" max="3" width="53.44140625" style="2509" customWidth="1"/>
    <col min="4" max="4" width="21.88671875" style="2509" customWidth="1"/>
    <col min="5" max="5" width="18.5546875" style="2511" customWidth="1"/>
    <col min="6" max="6" width="21.33203125" style="2512" customWidth="1"/>
    <col min="7" max="7" width="17.88671875" style="2512" hidden="1" customWidth="1"/>
    <col min="8" max="8" width="21" style="2512" hidden="1" customWidth="1"/>
    <col min="9" max="9" width="1.109375" style="2512" hidden="1" customWidth="1"/>
    <col min="10" max="10" width="20" style="2512" customWidth="1"/>
    <col min="11" max="12" width="17.44140625" style="2512" hidden="1" customWidth="1"/>
    <col min="13" max="13" width="23.5546875" style="2512" customWidth="1"/>
    <col min="14" max="14" width="2.6640625" style="2509" customWidth="1"/>
    <col min="15" max="15" width="19.5546875" style="2509" hidden="1" customWidth="1"/>
    <col min="16" max="16" width="15.44140625" style="2509" hidden="1" customWidth="1"/>
    <col min="17" max="34" width="0" style="2509" hidden="1" customWidth="1"/>
    <col min="35" max="35" width="13.44140625" style="2509" customWidth="1"/>
    <col min="36" max="36" width="15.44140625" style="2509" customWidth="1"/>
    <col min="37" max="256" width="11.44140625" style="2509"/>
    <col min="257" max="257" width="17.44140625" style="2509" customWidth="1"/>
    <col min="258" max="258" width="9.33203125" style="2509" customWidth="1"/>
    <col min="259" max="259" width="53.44140625" style="2509" customWidth="1"/>
    <col min="260" max="260" width="21.88671875" style="2509" customWidth="1"/>
    <col min="261" max="261" width="18.5546875" style="2509" customWidth="1"/>
    <col min="262" max="262" width="21.33203125" style="2509" customWidth="1"/>
    <col min="263" max="265" width="0" style="2509" hidden="1" customWidth="1"/>
    <col min="266" max="266" width="20" style="2509" customWidth="1"/>
    <col min="267" max="268" width="0" style="2509" hidden="1" customWidth="1"/>
    <col min="269" max="269" width="23.5546875" style="2509" customWidth="1"/>
    <col min="270" max="270" width="2.6640625" style="2509" customWidth="1"/>
    <col min="271" max="290" width="0" style="2509" hidden="1" customWidth="1"/>
    <col min="291" max="291" width="13.44140625" style="2509" customWidth="1"/>
    <col min="292" max="292" width="15.44140625" style="2509" customWidth="1"/>
    <col min="293" max="512" width="11.44140625" style="2509"/>
    <col min="513" max="513" width="17.44140625" style="2509" customWidth="1"/>
    <col min="514" max="514" width="9.33203125" style="2509" customWidth="1"/>
    <col min="515" max="515" width="53.44140625" style="2509" customWidth="1"/>
    <col min="516" max="516" width="21.88671875" style="2509" customWidth="1"/>
    <col min="517" max="517" width="18.5546875" style="2509" customWidth="1"/>
    <col min="518" max="518" width="21.33203125" style="2509" customWidth="1"/>
    <col min="519" max="521" width="0" style="2509" hidden="1" customWidth="1"/>
    <col min="522" max="522" width="20" style="2509" customWidth="1"/>
    <col min="523" max="524" width="0" style="2509" hidden="1" customWidth="1"/>
    <col min="525" max="525" width="23.5546875" style="2509" customWidth="1"/>
    <col min="526" max="526" width="2.6640625" style="2509" customWidth="1"/>
    <col min="527" max="546" width="0" style="2509" hidden="1" customWidth="1"/>
    <col min="547" max="547" width="13.44140625" style="2509" customWidth="1"/>
    <col min="548" max="548" width="15.44140625" style="2509" customWidth="1"/>
    <col min="549" max="768" width="11.44140625" style="2509"/>
    <col min="769" max="769" width="17.44140625" style="2509" customWidth="1"/>
    <col min="770" max="770" width="9.33203125" style="2509" customWidth="1"/>
    <col min="771" max="771" width="53.44140625" style="2509" customWidth="1"/>
    <col min="772" max="772" width="21.88671875" style="2509" customWidth="1"/>
    <col min="773" max="773" width="18.5546875" style="2509" customWidth="1"/>
    <col min="774" max="774" width="21.33203125" style="2509" customWidth="1"/>
    <col min="775" max="777" width="0" style="2509" hidden="1" customWidth="1"/>
    <col min="778" max="778" width="20" style="2509" customWidth="1"/>
    <col min="779" max="780" width="0" style="2509" hidden="1" customWidth="1"/>
    <col min="781" max="781" width="23.5546875" style="2509" customWidth="1"/>
    <col min="782" max="782" width="2.6640625" style="2509" customWidth="1"/>
    <col min="783" max="802" width="0" style="2509" hidden="1" customWidth="1"/>
    <col min="803" max="803" width="13.44140625" style="2509" customWidth="1"/>
    <col min="804" max="804" width="15.44140625" style="2509" customWidth="1"/>
    <col min="805" max="1024" width="11.44140625" style="2509"/>
    <col min="1025" max="1025" width="17.44140625" style="2509" customWidth="1"/>
    <col min="1026" max="1026" width="9.33203125" style="2509" customWidth="1"/>
    <col min="1027" max="1027" width="53.44140625" style="2509" customWidth="1"/>
    <col min="1028" max="1028" width="21.88671875" style="2509" customWidth="1"/>
    <col min="1029" max="1029" width="18.5546875" style="2509" customWidth="1"/>
    <col min="1030" max="1030" width="21.33203125" style="2509" customWidth="1"/>
    <col min="1031" max="1033" width="0" style="2509" hidden="1" customWidth="1"/>
    <col min="1034" max="1034" width="20" style="2509" customWidth="1"/>
    <col min="1035" max="1036" width="0" style="2509" hidden="1" customWidth="1"/>
    <col min="1037" max="1037" width="23.5546875" style="2509" customWidth="1"/>
    <col min="1038" max="1038" width="2.6640625" style="2509" customWidth="1"/>
    <col min="1039" max="1058" width="0" style="2509" hidden="1" customWidth="1"/>
    <col min="1059" max="1059" width="13.44140625" style="2509" customWidth="1"/>
    <col min="1060" max="1060" width="15.44140625" style="2509" customWidth="1"/>
    <col min="1061" max="1280" width="11.44140625" style="2509"/>
    <col min="1281" max="1281" width="17.44140625" style="2509" customWidth="1"/>
    <col min="1282" max="1282" width="9.33203125" style="2509" customWidth="1"/>
    <col min="1283" max="1283" width="53.44140625" style="2509" customWidth="1"/>
    <col min="1284" max="1284" width="21.88671875" style="2509" customWidth="1"/>
    <col min="1285" max="1285" width="18.5546875" style="2509" customWidth="1"/>
    <col min="1286" max="1286" width="21.33203125" style="2509" customWidth="1"/>
    <col min="1287" max="1289" width="0" style="2509" hidden="1" customWidth="1"/>
    <col min="1290" max="1290" width="20" style="2509" customWidth="1"/>
    <col min="1291" max="1292" width="0" style="2509" hidden="1" customWidth="1"/>
    <col min="1293" max="1293" width="23.5546875" style="2509" customWidth="1"/>
    <col min="1294" max="1294" width="2.6640625" style="2509" customWidth="1"/>
    <col min="1295" max="1314" width="0" style="2509" hidden="1" customWidth="1"/>
    <col min="1315" max="1315" width="13.44140625" style="2509" customWidth="1"/>
    <col min="1316" max="1316" width="15.44140625" style="2509" customWidth="1"/>
    <col min="1317" max="1536" width="11.44140625" style="2509"/>
    <col min="1537" max="1537" width="17.44140625" style="2509" customWidth="1"/>
    <col min="1538" max="1538" width="9.33203125" style="2509" customWidth="1"/>
    <col min="1539" max="1539" width="53.44140625" style="2509" customWidth="1"/>
    <col min="1540" max="1540" width="21.88671875" style="2509" customWidth="1"/>
    <col min="1541" max="1541" width="18.5546875" style="2509" customWidth="1"/>
    <col min="1542" max="1542" width="21.33203125" style="2509" customWidth="1"/>
    <col min="1543" max="1545" width="0" style="2509" hidden="1" customWidth="1"/>
    <col min="1546" max="1546" width="20" style="2509" customWidth="1"/>
    <col min="1547" max="1548" width="0" style="2509" hidden="1" customWidth="1"/>
    <col min="1549" max="1549" width="23.5546875" style="2509" customWidth="1"/>
    <col min="1550" max="1550" width="2.6640625" style="2509" customWidth="1"/>
    <col min="1551" max="1570" width="0" style="2509" hidden="1" customWidth="1"/>
    <col min="1571" max="1571" width="13.44140625" style="2509" customWidth="1"/>
    <col min="1572" max="1572" width="15.44140625" style="2509" customWidth="1"/>
    <col min="1573" max="1792" width="11.44140625" style="2509"/>
    <col min="1793" max="1793" width="17.44140625" style="2509" customWidth="1"/>
    <col min="1794" max="1794" width="9.33203125" style="2509" customWidth="1"/>
    <col min="1795" max="1795" width="53.44140625" style="2509" customWidth="1"/>
    <col min="1796" max="1796" width="21.88671875" style="2509" customWidth="1"/>
    <col min="1797" max="1797" width="18.5546875" style="2509" customWidth="1"/>
    <col min="1798" max="1798" width="21.33203125" style="2509" customWidth="1"/>
    <col min="1799" max="1801" width="0" style="2509" hidden="1" customWidth="1"/>
    <col min="1802" max="1802" width="20" style="2509" customWidth="1"/>
    <col min="1803" max="1804" width="0" style="2509" hidden="1" customWidth="1"/>
    <col min="1805" max="1805" width="23.5546875" style="2509" customWidth="1"/>
    <col min="1806" max="1806" width="2.6640625" style="2509" customWidth="1"/>
    <col min="1807" max="1826" width="0" style="2509" hidden="1" customWidth="1"/>
    <col min="1827" max="1827" width="13.44140625" style="2509" customWidth="1"/>
    <col min="1828" max="1828" width="15.44140625" style="2509" customWidth="1"/>
    <col min="1829" max="2048" width="11.44140625" style="2509"/>
    <col min="2049" max="2049" width="17.44140625" style="2509" customWidth="1"/>
    <col min="2050" max="2050" width="9.33203125" style="2509" customWidth="1"/>
    <col min="2051" max="2051" width="53.44140625" style="2509" customWidth="1"/>
    <col min="2052" max="2052" width="21.88671875" style="2509" customWidth="1"/>
    <col min="2053" max="2053" width="18.5546875" style="2509" customWidth="1"/>
    <col min="2054" max="2054" width="21.33203125" style="2509" customWidth="1"/>
    <col min="2055" max="2057" width="0" style="2509" hidden="1" customWidth="1"/>
    <col min="2058" max="2058" width="20" style="2509" customWidth="1"/>
    <col min="2059" max="2060" width="0" style="2509" hidden="1" customWidth="1"/>
    <col min="2061" max="2061" width="23.5546875" style="2509" customWidth="1"/>
    <col min="2062" max="2062" width="2.6640625" style="2509" customWidth="1"/>
    <col min="2063" max="2082" width="0" style="2509" hidden="1" customWidth="1"/>
    <col min="2083" max="2083" width="13.44140625" style="2509" customWidth="1"/>
    <col min="2084" max="2084" width="15.44140625" style="2509" customWidth="1"/>
    <col min="2085" max="2304" width="11.44140625" style="2509"/>
    <col min="2305" max="2305" width="17.44140625" style="2509" customWidth="1"/>
    <col min="2306" max="2306" width="9.33203125" style="2509" customWidth="1"/>
    <col min="2307" max="2307" width="53.44140625" style="2509" customWidth="1"/>
    <col min="2308" max="2308" width="21.88671875" style="2509" customWidth="1"/>
    <col min="2309" max="2309" width="18.5546875" style="2509" customWidth="1"/>
    <col min="2310" max="2310" width="21.33203125" style="2509" customWidth="1"/>
    <col min="2311" max="2313" width="0" style="2509" hidden="1" customWidth="1"/>
    <col min="2314" max="2314" width="20" style="2509" customWidth="1"/>
    <col min="2315" max="2316" width="0" style="2509" hidden="1" customWidth="1"/>
    <col min="2317" max="2317" width="23.5546875" style="2509" customWidth="1"/>
    <col min="2318" max="2318" width="2.6640625" style="2509" customWidth="1"/>
    <col min="2319" max="2338" width="0" style="2509" hidden="1" customWidth="1"/>
    <col min="2339" max="2339" width="13.44140625" style="2509" customWidth="1"/>
    <col min="2340" max="2340" width="15.44140625" style="2509" customWidth="1"/>
    <col min="2341" max="2560" width="11.44140625" style="2509"/>
    <col min="2561" max="2561" width="17.44140625" style="2509" customWidth="1"/>
    <col min="2562" max="2562" width="9.33203125" style="2509" customWidth="1"/>
    <col min="2563" max="2563" width="53.44140625" style="2509" customWidth="1"/>
    <col min="2564" max="2564" width="21.88671875" style="2509" customWidth="1"/>
    <col min="2565" max="2565" width="18.5546875" style="2509" customWidth="1"/>
    <col min="2566" max="2566" width="21.33203125" style="2509" customWidth="1"/>
    <col min="2567" max="2569" width="0" style="2509" hidden="1" customWidth="1"/>
    <col min="2570" max="2570" width="20" style="2509" customWidth="1"/>
    <col min="2571" max="2572" width="0" style="2509" hidden="1" customWidth="1"/>
    <col min="2573" max="2573" width="23.5546875" style="2509" customWidth="1"/>
    <col min="2574" max="2574" width="2.6640625" style="2509" customWidth="1"/>
    <col min="2575" max="2594" width="0" style="2509" hidden="1" customWidth="1"/>
    <col min="2595" max="2595" width="13.44140625" style="2509" customWidth="1"/>
    <col min="2596" max="2596" width="15.44140625" style="2509" customWidth="1"/>
    <col min="2597" max="2816" width="11.44140625" style="2509"/>
    <col min="2817" max="2817" width="17.44140625" style="2509" customWidth="1"/>
    <col min="2818" max="2818" width="9.33203125" style="2509" customWidth="1"/>
    <col min="2819" max="2819" width="53.44140625" style="2509" customWidth="1"/>
    <col min="2820" max="2820" width="21.88671875" style="2509" customWidth="1"/>
    <col min="2821" max="2821" width="18.5546875" style="2509" customWidth="1"/>
    <col min="2822" max="2822" width="21.33203125" style="2509" customWidth="1"/>
    <col min="2823" max="2825" width="0" style="2509" hidden="1" customWidth="1"/>
    <col min="2826" max="2826" width="20" style="2509" customWidth="1"/>
    <col min="2827" max="2828" width="0" style="2509" hidden="1" customWidth="1"/>
    <col min="2829" max="2829" width="23.5546875" style="2509" customWidth="1"/>
    <col min="2830" max="2830" width="2.6640625" style="2509" customWidth="1"/>
    <col min="2831" max="2850" width="0" style="2509" hidden="1" customWidth="1"/>
    <col min="2851" max="2851" width="13.44140625" style="2509" customWidth="1"/>
    <col min="2852" max="2852" width="15.44140625" style="2509" customWidth="1"/>
    <col min="2853" max="3072" width="11.44140625" style="2509"/>
    <col min="3073" max="3073" width="17.44140625" style="2509" customWidth="1"/>
    <col min="3074" max="3074" width="9.33203125" style="2509" customWidth="1"/>
    <col min="3075" max="3075" width="53.44140625" style="2509" customWidth="1"/>
    <col min="3076" max="3076" width="21.88671875" style="2509" customWidth="1"/>
    <col min="3077" max="3077" width="18.5546875" style="2509" customWidth="1"/>
    <col min="3078" max="3078" width="21.33203125" style="2509" customWidth="1"/>
    <col min="3079" max="3081" width="0" style="2509" hidden="1" customWidth="1"/>
    <col min="3082" max="3082" width="20" style="2509" customWidth="1"/>
    <col min="3083" max="3084" width="0" style="2509" hidden="1" customWidth="1"/>
    <col min="3085" max="3085" width="23.5546875" style="2509" customWidth="1"/>
    <col min="3086" max="3086" width="2.6640625" style="2509" customWidth="1"/>
    <col min="3087" max="3106" width="0" style="2509" hidden="1" customWidth="1"/>
    <col min="3107" max="3107" width="13.44140625" style="2509" customWidth="1"/>
    <col min="3108" max="3108" width="15.44140625" style="2509" customWidth="1"/>
    <col min="3109" max="3328" width="11.44140625" style="2509"/>
    <col min="3329" max="3329" width="17.44140625" style="2509" customWidth="1"/>
    <col min="3330" max="3330" width="9.33203125" style="2509" customWidth="1"/>
    <col min="3331" max="3331" width="53.44140625" style="2509" customWidth="1"/>
    <col min="3332" max="3332" width="21.88671875" style="2509" customWidth="1"/>
    <col min="3333" max="3333" width="18.5546875" style="2509" customWidth="1"/>
    <col min="3334" max="3334" width="21.33203125" style="2509" customWidth="1"/>
    <col min="3335" max="3337" width="0" style="2509" hidden="1" customWidth="1"/>
    <col min="3338" max="3338" width="20" style="2509" customWidth="1"/>
    <col min="3339" max="3340" width="0" style="2509" hidden="1" customWidth="1"/>
    <col min="3341" max="3341" width="23.5546875" style="2509" customWidth="1"/>
    <col min="3342" max="3342" width="2.6640625" style="2509" customWidth="1"/>
    <col min="3343" max="3362" width="0" style="2509" hidden="1" customWidth="1"/>
    <col min="3363" max="3363" width="13.44140625" style="2509" customWidth="1"/>
    <col min="3364" max="3364" width="15.44140625" style="2509" customWidth="1"/>
    <col min="3365" max="3584" width="11.44140625" style="2509"/>
    <col min="3585" max="3585" width="17.44140625" style="2509" customWidth="1"/>
    <col min="3586" max="3586" width="9.33203125" style="2509" customWidth="1"/>
    <col min="3587" max="3587" width="53.44140625" style="2509" customWidth="1"/>
    <col min="3588" max="3588" width="21.88671875" style="2509" customWidth="1"/>
    <col min="3589" max="3589" width="18.5546875" style="2509" customWidth="1"/>
    <col min="3590" max="3590" width="21.33203125" style="2509" customWidth="1"/>
    <col min="3591" max="3593" width="0" style="2509" hidden="1" customWidth="1"/>
    <col min="3594" max="3594" width="20" style="2509" customWidth="1"/>
    <col min="3595" max="3596" width="0" style="2509" hidden="1" customWidth="1"/>
    <col min="3597" max="3597" width="23.5546875" style="2509" customWidth="1"/>
    <col min="3598" max="3598" width="2.6640625" style="2509" customWidth="1"/>
    <col min="3599" max="3618" width="0" style="2509" hidden="1" customWidth="1"/>
    <col min="3619" max="3619" width="13.44140625" style="2509" customWidth="1"/>
    <col min="3620" max="3620" width="15.44140625" style="2509" customWidth="1"/>
    <col min="3621" max="3840" width="11.44140625" style="2509"/>
    <col min="3841" max="3841" width="17.44140625" style="2509" customWidth="1"/>
    <col min="3842" max="3842" width="9.33203125" style="2509" customWidth="1"/>
    <col min="3843" max="3843" width="53.44140625" style="2509" customWidth="1"/>
    <col min="3844" max="3844" width="21.88671875" style="2509" customWidth="1"/>
    <col min="3845" max="3845" width="18.5546875" style="2509" customWidth="1"/>
    <col min="3846" max="3846" width="21.33203125" style="2509" customWidth="1"/>
    <col min="3847" max="3849" width="0" style="2509" hidden="1" customWidth="1"/>
    <col min="3850" max="3850" width="20" style="2509" customWidth="1"/>
    <col min="3851" max="3852" width="0" style="2509" hidden="1" customWidth="1"/>
    <col min="3853" max="3853" width="23.5546875" style="2509" customWidth="1"/>
    <col min="3854" max="3854" width="2.6640625" style="2509" customWidth="1"/>
    <col min="3855" max="3874" width="0" style="2509" hidden="1" customWidth="1"/>
    <col min="3875" max="3875" width="13.44140625" style="2509" customWidth="1"/>
    <col min="3876" max="3876" width="15.44140625" style="2509" customWidth="1"/>
    <col min="3877" max="4096" width="11.44140625" style="2509"/>
    <col min="4097" max="4097" width="17.44140625" style="2509" customWidth="1"/>
    <col min="4098" max="4098" width="9.33203125" style="2509" customWidth="1"/>
    <col min="4099" max="4099" width="53.44140625" style="2509" customWidth="1"/>
    <col min="4100" max="4100" width="21.88671875" style="2509" customWidth="1"/>
    <col min="4101" max="4101" width="18.5546875" style="2509" customWidth="1"/>
    <col min="4102" max="4102" width="21.33203125" style="2509" customWidth="1"/>
    <col min="4103" max="4105" width="0" style="2509" hidden="1" customWidth="1"/>
    <col min="4106" max="4106" width="20" style="2509" customWidth="1"/>
    <col min="4107" max="4108" width="0" style="2509" hidden="1" customWidth="1"/>
    <col min="4109" max="4109" width="23.5546875" style="2509" customWidth="1"/>
    <col min="4110" max="4110" width="2.6640625" style="2509" customWidth="1"/>
    <col min="4111" max="4130" width="0" style="2509" hidden="1" customWidth="1"/>
    <col min="4131" max="4131" width="13.44140625" style="2509" customWidth="1"/>
    <col min="4132" max="4132" width="15.44140625" style="2509" customWidth="1"/>
    <col min="4133" max="4352" width="11.44140625" style="2509"/>
    <col min="4353" max="4353" width="17.44140625" style="2509" customWidth="1"/>
    <col min="4354" max="4354" width="9.33203125" style="2509" customWidth="1"/>
    <col min="4355" max="4355" width="53.44140625" style="2509" customWidth="1"/>
    <col min="4356" max="4356" width="21.88671875" style="2509" customWidth="1"/>
    <col min="4357" max="4357" width="18.5546875" style="2509" customWidth="1"/>
    <col min="4358" max="4358" width="21.33203125" style="2509" customWidth="1"/>
    <col min="4359" max="4361" width="0" style="2509" hidden="1" customWidth="1"/>
    <col min="4362" max="4362" width="20" style="2509" customWidth="1"/>
    <col min="4363" max="4364" width="0" style="2509" hidden="1" customWidth="1"/>
    <col min="4365" max="4365" width="23.5546875" style="2509" customWidth="1"/>
    <col min="4366" max="4366" width="2.6640625" style="2509" customWidth="1"/>
    <col min="4367" max="4386" width="0" style="2509" hidden="1" customWidth="1"/>
    <col min="4387" max="4387" width="13.44140625" style="2509" customWidth="1"/>
    <col min="4388" max="4388" width="15.44140625" style="2509" customWidth="1"/>
    <col min="4389" max="4608" width="11.44140625" style="2509"/>
    <col min="4609" max="4609" width="17.44140625" style="2509" customWidth="1"/>
    <col min="4610" max="4610" width="9.33203125" style="2509" customWidth="1"/>
    <col min="4611" max="4611" width="53.44140625" style="2509" customWidth="1"/>
    <col min="4612" max="4612" width="21.88671875" style="2509" customWidth="1"/>
    <col min="4613" max="4613" width="18.5546875" style="2509" customWidth="1"/>
    <col min="4614" max="4614" width="21.33203125" style="2509" customWidth="1"/>
    <col min="4615" max="4617" width="0" style="2509" hidden="1" customWidth="1"/>
    <col min="4618" max="4618" width="20" style="2509" customWidth="1"/>
    <col min="4619" max="4620" width="0" style="2509" hidden="1" customWidth="1"/>
    <col min="4621" max="4621" width="23.5546875" style="2509" customWidth="1"/>
    <col min="4622" max="4622" width="2.6640625" style="2509" customWidth="1"/>
    <col min="4623" max="4642" width="0" style="2509" hidden="1" customWidth="1"/>
    <col min="4643" max="4643" width="13.44140625" style="2509" customWidth="1"/>
    <col min="4644" max="4644" width="15.44140625" style="2509" customWidth="1"/>
    <col min="4645" max="4864" width="11.44140625" style="2509"/>
    <col min="4865" max="4865" width="17.44140625" style="2509" customWidth="1"/>
    <col min="4866" max="4866" width="9.33203125" style="2509" customWidth="1"/>
    <col min="4867" max="4867" width="53.44140625" style="2509" customWidth="1"/>
    <col min="4868" max="4868" width="21.88671875" style="2509" customWidth="1"/>
    <col min="4869" max="4869" width="18.5546875" style="2509" customWidth="1"/>
    <col min="4870" max="4870" width="21.33203125" style="2509" customWidth="1"/>
    <col min="4871" max="4873" width="0" style="2509" hidden="1" customWidth="1"/>
    <col min="4874" max="4874" width="20" style="2509" customWidth="1"/>
    <col min="4875" max="4876" width="0" style="2509" hidden="1" customWidth="1"/>
    <col min="4877" max="4877" width="23.5546875" style="2509" customWidth="1"/>
    <col min="4878" max="4878" width="2.6640625" style="2509" customWidth="1"/>
    <col min="4879" max="4898" width="0" style="2509" hidden="1" customWidth="1"/>
    <col min="4899" max="4899" width="13.44140625" style="2509" customWidth="1"/>
    <col min="4900" max="4900" width="15.44140625" style="2509" customWidth="1"/>
    <col min="4901" max="5120" width="11.44140625" style="2509"/>
    <col min="5121" max="5121" width="17.44140625" style="2509" customWidth="1"/>
    <col min="5122" max="5122" width="9.33203125" style="2509" customWidth="1"/>
    <col min="5123" max="5123" width="53.44140625" style="2509" customWidth="1"/>
    <col min="5124" max="5124" width="21.88671875" style="2509" customWidth="1"/>
    <col min="5125" max="5125" width="18.5546875" style="2509" customWidth="1"/>
    <col min="5126" max="5126" width="21.33203125" style="2509" customWidth="1"/>
    <col min="5127" max="5129" width="0" style="2509" hidden="1" customWidth="1"/>
    <col min="5130" max="5130" width="20" style="2509" customWidth="1"/>
    <col min="5131" max="5132" width="0" style="2509" hidden="1" customWidth="1"/>
    <col min="5133" max="5133" width="23.5546875" style="2509" customWidth="1"/>
    <col min="5134" max="5134" width="2.6640625" style="2509" customWidth="1"/>
    <col min="5135" max="5154" width="0" style="2509" hidden="1" customWidth="1"/>
    <col min="5155" max="5155" width="13.44140625" style="2509" customWidth="1"/>
    <col min="5156" max="5156" width="15.44140625" style="2509" customWidth="1"/>
    <col min="5157" max="5376" width="11.44140625" style="2509"/>
    <col min="5377" max="5377" width="17.44140625" style="2509" customWidth="1"/>
    <col min="5378" max="5378" width="9.33203125" style="2509" customWidth="1"/>
    <col min="5379" max="5379" width="53.44140625" style="2509" customWidth="1"/>
    <col min="5380" max="5380" width="21.88671875" style="2509" customWidth="1"/>
    <col min="5381" max="5381" width="18.5546875" style="2509" customWidth="1"/>
    <col min="5382" max="5382" width="21.33203125" style="2509" customWidth="1"/>
    <col min="5383" max="5385" width="0" style="2509" hidden="1" customWidth="1"/>
    <col min="5386" max="5386" width="20" style="2509" customWidth="1"/>
    <col min="5387" max="5388" width="0" style="2509" hidden="1" customWidth="1"/>
    <col min="5389" max="5389" width="23.5546875" style="2509" customWidth="1"/>
    <col min="5390" max="5390" width="2.6640625" style="2509" customWidth="1"/>
    <col min="5391" max="5410" width="0" style="2509" hidden="1" customWidth="1"/>
    <col min="5411" max="5411" width="13.44140625" style="2509" customWidth="1"/>
    <col min="5412" max="5412" width="15.44140625" style="2509" customWidth="1"/>
    <col min="5413" max="5632" width="11.44140625" style="2509"/>
    <col min="5633" max="5633" width="17.44140625" style="2509" customWidth="1"/>
    <col min="5634" max="5634" width="9.33203125" style="2509" customWidth="1"/>
    <col min="5635" max="5635" width="53.44140625" style="2509" customWidth="1"/>
    <col min="5636" max="5636" width="21.88671875" style="2509" customWidth="1"/>
    <col min="5637" max="5637" width="18.5546875" style="2509" customWidth="1"/>
    <col min="5638" max="5638" width="21.33203125" style="2509" customWidth="1"/>
    <col min="5639" max="5641" width="0" style="2509" hidden="1" customWidth="1"/>
    <col min="5642" max="5642" width="20" style="2509" customWidth="1"/>
    <col min="5643" max="5644" width="0" style="2509" hidden="1" customWidth="1"/>
    <col min="5645" max="5645" width="23.5546875" style="2509" customWidth="1"/>
    <col min="5646" max="5646" width="2.6640625" style="2509" customWidth="1"/>
    <col min="5647" max="5666" width="0" style="2509" hidden="1" customWidth="1"/>
    <col min="5667" max="5667" width="13.44140625" style="2509" customWidth="1"/>
    <col min="5668" max="5668" width="15.44140625" style="2509" customWidth="1"/>
    <col min="5669" max="5888" width="11.44140625" style="2509"/>
    <col min="5889" max="5889" width="17.44140625" style="2509" customWidth="1"/>
    <col min="5890" max="5890" width="9.33203125" style="2509" customWidth="1"/>
    <col min="5891" max="5891" width="53.44140625" style="2509" customWidth="1"/>
    <col min="5892" max="5892" width="21.88671875" style="2509" customWidth="1"/>
    <col min="5893" max="5893" width="18.5546875" style="2509" customWidth="1"/>
    <col min="5894" max="5894" width="21.33203125" style="2509" customWidth="1"/>
    <col min="5895" max="5897" width="0" style="2509" hidden="1" customWidth="1"/>
    <col min="5898" max="5898" width="20" style="2509" customWidth="1"/>
    <col min="5899" max="5900" width="0" style="2509" hidden="1" customWidth="1"/>
    <col min="5901" max="5901" width="23.5546875" style="2509" customWidth="1"/>
    <col min="5902" max="5902" width="2.6640625" style="2509" customWidth="1"/>
    <col min="5903" max="5922" width="0" style="2509" hidden="1" customWidth="1"/>
    <col min="5923" max="5923" width="13.44140625" style="2509" customWidth="1"/>
    <col min="5924" max="5924" width="15.44140625" style="2509" customWidth="1"/>
    <col min="5925" max="6144" width="11.44140625" style="2509"/>
    <col min="6145" max="6145" width="17.44140625" style="2509" customWidth="1"/>
    <col min="6146" max="6146" width="9.33203125" style="2509" customWidth="1"/>
    <col min="6147" max="6147" width="53.44140625" style="2509" customWidth="1"/>
    <col min="6148" max="6148" width="21.88671875" style="2509" customWidth="1"/>
    <col min="6149" max="6149" width="18.5546875" style="2509" customWidth="1"/>
    <col min="6150" max="6150" width="21.33203125" style="2509" customWidth="1"/>
    <col min="6151" max="6153" width="0" style="2509" hidden="1" customWidth="1"/>
    <col min="6154" max="6154" width="20" style="2509" customWidth="1"/>
    <col min="6155" max="6156" width="0" style="2509" hidden="1" customWidth="1"/>
    <col min="6157" max="6157" width="23.5546875" style="2509" customWidth="1"/>
    <col min="6158" max="6158" width="2.6640625" style="2509" customWidth="1"/>
    <col min="6159" max="6178" width="0" style="2509" hidden="1" customWidth="1"/>
    <col min="6179" max="6179" width="13.44140625" style="2509" customWidth="1"/>
    <col min="6180" max="6180" width="15.44140625" style="2509" customWidth="1"/>
    <col min="6181" max="6400" width="11.44140625" style="2509"/>
    <col min="6401" max="6401" width="17.44140625" style="2509" customWidth="1"/>
    <col min="6402" max="6402" width="9.33203125" style="2509" customWidth="1"/>
    <col min="6403" max="6403" width="53.44140625" style="2509" customWidth="1"/>
    <col min="6404" max="6404" width="21.88671875" style="2509" customWidth="1"/>
    <col min="6405" max="6405" width="18.5546875" style="2509" customWidth="1"/>
    <col min="6406" max="6406" width="21.33203125" style="2509" customWidth="1"/>
    <col min="6407" max="6409" width="0" style="2509" hidden="1" customWidth="1"/>
    <col min="6410" max="6410" width="20" style="2509" customWidth="1"/>
    <col min="6411" max="6412" width="0" style="2509" hidden="1" customWidth="1"/>
    <col min="6413" max="6413" width="23.5546875" style="2509" customWidth="1"/>
    <col min="6414" max="6414" width="2.6640625" style="2509" customWidth="1"/>
    <col min="6415" max="6434" width="0" style="2509" hidden="1" customWidth="1"/>
    <col min="6435" max="6435" width="13.44140625" style="2509" customWidth="1"/>
    <col min="6436" max="6436" width="15.44140625" style="2509" customWidth="1"/>
    <col min="6437" max="6656" width="11.44140625" style="2509"/>
    <col min="6657" max="6657" width="17.44140625" style="2509" customWidth="1"/>
    <col min="6658" max="6658" width="9.33203125" style="2509" customWidth="1"/>
    <col min="6659" max="6659" width="53.44140625" style="2509" customWidth="1"/>
    <col min="6660" max="6660" width="21.88671875" style="2509" customWidth="1"/>
    <col min="6661" max="6661" width="18.5546875" style="2509" customWidth="1"/>
    <col min="6662" max="6662" width="21.33203125" style="2509" customWidth="1"/>
    <col min="6663" max="6665" width="0" style="2509" hidden="1" customWidth="1"/>
    <col min="6666" max="6666" width="20" style="2509" customWidth="1"/>
    <col min="6667" max="6668" width="0" style="2509" hidden="1" customWidth="1"/>
    <col min="6669" max="6669" width="23.5546875" style="2509" customWidth="1"/>
    <col min="6670" max="6670" width="2.6640625" style="2509" customWidth="1"/>
    <col min="6671" max="6690" width="0" style="2509" hidden="1" customWidth="1"/>
    <col min="6691" max="6691" width="13.44140625" style="2509" customWidth="1"/>
    <col min="6692" max="6692" width="15.44140625" style="2509" customWidth="1"/>
    <col min="6693" max="6912" width="11.44140625" style="2509"/>
    <col min="6913" max="6913" width="17.44140625" style="2509" customWidth="1"/>
    <col min="6914" max="6914" width="9.33203125" style="2509" customWidth="1"/>
    <col min="6915" max="6915" width="53.44140625" style="2509" customWidth="1"/>
    <col min="6916" max="6916" width="21.88671875" style="2509" customWidth="1"/>
    <col min="6917" max="6917" width="18.5546875" style="2509" customWidth="1"/>
    <col min="6918" max="6918" width="21.33203125" style="2509" customWidth="1"/>
    <col min="6919" max="6921" width="0" style="2509" hidden="1" customWidth="1"/>
    <col min="6922" max="6922" width="20" style="2509" customWidth="1"/>
    <col min="6923" max="6924" width="0" style="2509" hidden="1" customWidth="1"/>
    <col min="6925" max="6925" width="23.5546875" style="2509" customWidth="1"/>
    <col min="6926" max="6926" width="2.6640625" style="2509" customWidth="1"/>
    <col min="6927" max="6946" width="0" style="2509" hidden="1" customWidth="1"/>
    <col min="6947" max="6947" width="13.44140625" style="2509" customWidth="1"/>
    <col min="6948" max="6948" width="15.44140625" style="2509" customWidth="1"/>
    <col min="6949" max="7168" width="11.44140625" style="2509"/>
    <col min="7169" max="7169" width="17.44140625" style="2509" customWidth="1"/>
    <col min="7170" max="7170" width="9.33203125" style="2509" customWidth="1"/>
    <col min="7171" max="7171" width="53.44140625" style="2509" customWidth="1"/>
    <col min="7172" max="7172" width="21.88671875" style="2509" customWidth="1"/>
    <col min="7173" max="7173" width="18.5546875" style="2509" customWidth="1"/>
    <col min="7174" max="7174" width="21.33203125" style="2509" customWidth="1"/>
    <col min="7175" max="7177" width="0" style="2509" hidden="1" customWidth="1"/>
    <col min="7178" max="7178" width="20" style="2509" customWidth="1"/>
    <col min="7179" max="7180" width="0" style="2509" hidden="1" customWidth="1"/>
    <col min="7181" max="7181" width="23.5546875" style="2509" customWidth="1"/>
    <col min="7182" max="7182" width="2.6640625" style="2509" customWidth="1"/>
    <col min="7183" max="7202" width="0" style="2509" hidden="1" customWidth="1"/>
    <col min="7203" max="7203" width="13.44140625" style="2509" customWidth="1"/>
    <col min="7204" max="7204" width="15.44140625" style="2509" customWidth="1"/>
    <col min="7205" max="7424" width="11.44140625" style="2509"/>
    <col min="7425" max="7425" width="17.44140625" style="2509" customWidth="1"/>
    <col min="7426" max="7426" width="9.33203125" style="2509" customWidth="1"/>
    <col min="7427" max="7427" width="53.44140625" style="2509" customWidth="1"/>
    <col min="7428" max="7428" width="21.88671875" style="2509" customWidth="1"/>
    <col min="7429" max="7429" width="18.5546875" style="2509" customWidth="1"/>
    <col min="7430" max="7430" width="21.33203125" style="2509" customWidth="1"/>
    <col min="7431" max="7433" width="0" style="2509" hidden="1" customWidth="1"/>
    <col min="7434" max="7434" width="20" style="2509" customWidth="1"/>
    <col min="7435" max="7436" width="0" style="2509" hidden="1" customWidth="1"/>
    <col min="7437" max="7437" width="23.5546875" style="2509" customWidth="1"/>
    <col min="7438" max="7438" width="2.6640625" style="2509" customWidth="1"/>
    <col min="7439" max="7458" width="0" style="2509" hidden="1" customWidth="1"/>
    <col min="7459" max="7459" width="13.44140625" style="2509" customWidth="1"/>
    <col min="7460" max="7460" width="15.44140625" style="2509" customWidth="1"/>
    <col min="7461" max="7680" width="11.44140625" style="2509"/>
    <col min="7681" max="7681" width="17.44140625" style="2509" customWidth="1"/>
    <col min="7682" max="7682" width="9.33203125" style="2509" customWidth="1"/>
    <col min="7683" max="7683" width="53.44140625" style="2509" customWidth="1"/>
    <col min="7684" max="7684" width="21.88671875" style="2509" customWidth="1"/>
    <col min="7685" max="7685" width="18.5546875" style="2509" customWidth="1"/>
    <col min="7686" max="7686" width="21.33203125" style="2509" customWidth="1"/>
    <col min="7687" max="7689" width="0" style="2509" hidden="1" customWidth="1"/>
    <col min="7690" max="7690" width="20" style="2509" customWidth="1"/>
    <col min="7691" max="7692" width="0" style="2509" hidden="1" customWidth="1"/>
    <col min="7693" max="7693" width="23.5546875" style="2509" customWidth="1"/>
    <col min="7694" max="7694" width="2.6640625" style="2509" customWidth="1"/>
    <col min="7695" max="7714" width="0" style="2509" hidden="1" customWidth="1"/>
    <col min="7715" max="7715" width="13.44140625" style="2509" customWidth="1"/>
    <col min="7716" max="7716" width="15.44140625" style="2509" customWidth="1"/>
    <col min="7717" max="7936" width="11.44140625" style="2509"/>
    <col min="7937" max="7937" width="17.44140625" style="2509" customWidth="1"/>
    <col min="7938" max="7938" width="9.33203125" style="2509" customWidth="1"/>
    <col min="7939" max="7939" width="53.44140625" style="2509" customWidth="1"/>
    <col min="7940" max="7940" width="21.88671875" style="2509" customWidth="1"/>
    <col min="7941" max="7941" width="18.5546875" style="2509" customWidth="1"/>
    <col min="7942" max="7942" width="21.33203125" style="2509" customWidth="1"/>
    <col min="7943" max="7945" width="0" style="2509" hidden="1" customWidth="1"/>
    <col min="7946" max="7946" width="20" style="2509" customWidth="1"/>
    <col min="7947" max="7948" width="0" style="2509" hidden="1" customWidth="1"/>
    <col min="7949" max="7949" width="23.5546875" style="2509" customWidth="1"/>
    <col min="7950" max="7950" width="2.6640625" style="2509" customWidth="1"/>
    <col min="7951" max="7970" width="0" style="2509" hidden="1" customWidth="1"/>
    <col min="7971" max="7971" width="13.44140625" style="2509" customWidth="1"/>
    <col min="7972" max="7972" width="15.44140625" style="2509" customWidth="1"/>
    <col min="7973" max="8192" width="11.44140625" style="2509"/>
    <col min="8193" max="8193" width="17.44140625" style="2509" customWidth="1"/>
    <col min="8194" max="8194" width="9.33203125" style="2509" customWidth="1"/>
    <col min="8195" max="8195" width="53.44140625" style="2509" customWidth="1"/>
    <col min="8196" max="8196" width="21.88671875" style="2509" customWidth="1"/>
    <col min="8197" max="8197" width="18.5546875" style="2509" customWidth="1"/>
    <col min="8198" max="8198" width="21.33203125" style="2509" customWidth="1"/>
    <col min="8199" max="8201" width="0" style="2509" hidden="1" customWidth="1"/>
    <col min="8202" max="8202" width="20" style="2509" customWidth="1"/>
    <col min="8203" max="8204" width="0" style="2509" hidden="1" customWidth="1"/>
    <col min="8205" max="8205" width="23.5546875" style="2509" customWidth="1"/>
    <col min="8206" max="8206" width="2.6640625" style="2509" customWidth="1"/>
    <col min="8207" max="8226" width="0" style="2509" hidden="1" customWidth="1"/>
    <col min="8227" max="8227" width="13.44140625" style="2509" customWidth="1"/>
    <col min="8228" max="8228" width="15.44140625" style="2509" customWidth="1"/>
    <col min="8229" max="8448" width="11.44140625" style="2509"/>
    <col min="8449" max="8449" width="17.44140625" style="2509" customWidth="1"/>
    <col min="8450" max="8450" width="9.33203125" style="2509" customWidth="1"/>
    <col min="8451" max="8451" width="53.44140625" style="2509" customWidth="1"/>
    <col min="8452" max="8452" width="21.88671875" style="2509" customWidth="1"/>
    <col min="8453" max="8453" width="18.5546875" style="2509" customWidth="1"/>
    <col min="8454" max="8454" width="21.33203125" style="2509" customWidth="1"/>
    <col min="8455" max="8457" width="0" style="2509" hidden="1" customWidth="1"/>
    <col min="8458" max="8458" width="20" style="2509" customWidth="1"/>
    <col min="8459" max="8460" width="0" style="2509" hidden="1" customWidth="1"/>
    <col min="8461" max="8461" width="23.5546875" style="2509" customWidth="1"/>
    <col min="8462" max="8462" width="2.6640625" style="2509" customWidth="1"/>
    <col min="8463" max="8482" width="0" style="2509" hidden="1" customWidth="1"/>
    <col min="8483" max="8483" width="13.44140625" style="2509" customWidth="1"/>
    <col min="8484" max="8484" width="15.44140625" style="2509" customWidth="1"/>
    <col min="8485" max="8704" width="11.44140625" style="2509"/>
    <col min="8705" max="8705" width="17.44140625" style="2509" customWidth="1"/>
    <col min="8706" max="8706" width="9.33203125" style="2509" customWidth="1"/>
    <col min="8707" max="8707" width="53.44140625" style="2509" customWidth="1"/>
    <col min="8708" max="8708" width="21.88671875" style="2509" customWidth="1"/>
    <col min="8709" max="8709" width="18.5546875" style="2509" customWidth="1"/>
    <col min="8710" max="8710" width="21.33203125" style="2509" customWidth="1"/>
    <col min="8711" max="8713" width="0" style="2509" hidden="1" customWidth="1"/>
    <col min="8714" max="8714" width="20" style="2509" customWidth="1"/>
    <col min="8715" max="8716" width="0" style="2509" hidden="1" customWidth="1"/>
    <col min="8717" max="8717" width="23.5546875" style="2509" customWidth="1"/>
    <col min="8718" max="8718" width="2.6640625" style="2509" customWidth="1"/>
    <col min="8719" max="8738" width="0" style="2509" hidden="1" customWidth="1"/>
    <col min="8739" max="8739" width="13.44140625" style="2509" customWidth="1"/>
    <col min="8740" max="8740" width="15.44140625" style="2509" customWidth="1"/>
    <col min="8741" max="8960" width="11.44140625" style="2509"/>
    <col min="8961" max="8961" width="17.44140625" style="2509" customWidth="1"/>
    <col min="8962" max="8962" width="9.33203125" style="2509" customWidth="1"/>
    <col min="8963" max="8963" width="53.44140625" style="2509" customWidth="1"/>
    <col min="8964" max="8964" width="21.88671875" style="2509" customWidth="1"/>
    <col min="8965" max="8965" width="18.5546875" style="2509" customWidth="1"/>
    <col min="8966" max="8966" width="21.33203125" style="2509" customWidth="1"/>
    <col min="8967" max="8969" width="0" style="2509" hidden="1" customWidth="1"/>
    <col min="8970" max="8970" width="20" style="2509" customWidth="1"/>
    <col min="8971" max="8972" width="0" style="2509" hidden="1" customWidth="1"/>
    <col min="8973" max="8973" width="23.5546875" style="2509" customWidth="1"/>
    <col min="8974" max="8974" width="2.6640625" style="2509" customWidth="1"/>
    <col min="8975" max="8994" width="0" style="2509" hidden="1" customWidth="1"/>
    <col min="8995" max="8995" width="13.44140625" style="2509" customWidth="1"/>
    <col min="8996" max="8996" width="15.44140625" style="2509" customWidth="1"/>
    <col min="8997" max="9216" width="11.44140625" style="2509"/>
    <col min="9217" max="9217" width="17.44140625" style="2509" customWidth="1"/>
    <col min="9218" max="9218" width="9.33203125" style="2509" customWidth="1"/>
    <col min="9219" max="9219" width="53.44140625" style="2509" customWidth="1"/>
    <col min="9220" max="9220" width="21.88671875" style="2509" customWidth="1"/>
    <col min="9221" max="9221" width="18.5546875" style="2509" customWidth="1"/>
    <col min="9222" max="9222" width="21.33203125" style="2509" customWidth="1"/>
    <col min="9223" max="9225" width="0" style="2509" hidden="1" customWidth="1"/>
    <col min="9226" max="9226" width="20" style="2509" customWidth="1"/>
    <col min="9227" max="9228" width="0" style="2509" hidden="1" customWidth="1"/>
    <col min="9229" max="9229" width="23.5546875" style="2509" customWidth="1"/>
    <col min="9230" max="9230" width="2.6640625" style="2509" customWidth="1"/>
    <col min="9231" max="9250" width="0" style="2509" hidden="1" customWidth="1"/>
    <col min="9251" max="9251" width="13.44140625" style="2509" customWidth="1"/>
    <col min="9252" max="9252" width="15.44140625" style="2509" customWidth="1"/>
    <col min="9253" max="9472" width="11.44140625" style="2509"/>
    <col min="9473" max="9473" width="17.44140625" style="2509" customWidth="1"/>
    <col min="9474" max="9474" width="9.33203125" style="2509" customWidth="1"/>
    <col min="9475" max="9475" width="53.44140625" style="2509" customWidth="1"/>
    <col min="9476" max="9476" width="21.88671875" style="2509" customWidth="1"/>
    <col min="9477" max="9477" width="18.5546875" style="2509" customWidth="1"/>
    <col min="9478" max="9478" width="21.33203125" style="2509" customWidth="1"/>
    <col min="9479" max="9481" width="0" style="2509" hidden="1" customWidth="1"/>
    <col min="9482" max="9482" width="20" style="2509" customWidth="1"/>
    <col min="9483" max="9484" width="0" style="2509" hidden="1" customWidth="1"/>
    <col min="9485" max="9485" width="23.5546875" style="2509" customWidth="1"/>
    <col min="9486" max="9486" width="2.6640625" style="2509" customWidth="1"/>
    <col min="9487" max="9506" width="0" style="2509" hidden="1" customWidth="1"/>
    <col min="9507" max="9507" width="13.44140625" style="2509" customWidth="1"/>
    <col min="9508" max="9508" width="15.44140625" style="2509" customWidth="1"/>
    <col min="9509" max="9728" width="11.44140625" style="2509"/>
    <col min="9729" max="9729" width="17.44140625" style="2509" customWidth="1"/>
    <col min="9730" max="9730" width="9.33203125" style="2509" customWidth="1"/>
    <col min="9731" max="9731" width="53.44140625" style="2509" customWidth="1"/>
    <col min="9732" max="9732" width="21.88671875" style="2509" customWidth="1"/>
    <col min="9733" max="9733" width="18.5546875" style="2509" customWidth="1"/>
    <col min="9734" max="9734" width="21.33203125" style="2509" customWidth="1"/>
    <col min="9735" max="9737" width="0" style="2509" hidden="1" customWidth="1"/>
    <col min="9738" max="9738" width="20" style="2509" customWidth="1"/>
    <col min="9739" max="9740" width="0" style="2509" hidden="1" customWidth="1"/>
    <col min="9741" max="9741" width="23.5546875" style="2509" customWidth="1"/>
    <col min="9742" max="9742" width="2.6640625" style="2509" customWidth="1"/>
    <col min="9743" max="9762" width="0" style="2509" hidden="1" customWidth="1"/>
    <col min="9763" max="9763" width="13.44140625" style="2509" customWidth="1"/>
    <col min="9764" max="9764" width="15.44140625" style="2509" customWidth="1"/>
    <col min="9765" max="9984" width="11.44140625" style="2509"/>
    <col min="9985" max="9985" width="17.44140625" style="2509" customWidth="1"/>
    <col min="9986" max="9986" width="9.33203125" style="2509" customWidth="1"/>
    <col min="9987" max="9987" width="53.44140625" style="2509" customWidth="1"/>
    <col min="9988" max="9988" width="21.88671875" style="2509" customWidth="1"/>
    <col min="9989" max="9989" width="18.5546875" style="2509" customWidth="1"/>
    <col min="9990" max="9990" width="21.33203125" style="2509" customWidth="1"/>
    <col min="9991" max="9993" width="0" style="2509" hidden="1" customWidth="1"/>
    <col min="9994" max="9994" width="20" style="2509" customWidth="1"/>
    <col min="9995" max="9996" width="0" style="2509" hidden="1" customWidth="1"/>
    <col min="9997" max="9997" width="23.5546875" style="2509" customWidth="1"/>
    <col min="9998" max="9998" width="2.6640625" style="2509" customWidth="1"/>
    <col min="9999" max="10018" width="0" style="2509" hidden="1" customWidth="1"/>
    <col min="10019" max="10019" width="13.44140625" style="2509" customWidth="1"/>
    <col min="10020" max="10020" width="15.44140625" style="2509" customWidth="1"/>
    <col min="10021" max="10240" width="11.44140625" style="2509"/>
    <col min="10241" max="10241" width="17.44140625" style="2509" customWidth="1"/>
    <col min="10242" max="10242" width="9.33203125" style="2509" customWidth="1"/>
    <col min="10243" max="10243" width="53.44140625" style="2509" customWidth="1"/>
    <col min="10244" max="10244" width="21.88671875" style="2509" customWidth="1"/>
    <col min="10245" max="10245" width="18.5546875" style="2509" customWidth="1"/>
    <col min="10246" max="10246" width="21.33203125" style="2509" customWidth="1"/>
    <col min="10247" max="10249" width="0" style="2509" hidden="1" customWidth="1"/>
    <col min="10250" max="10250" width="20" style="2509" customWidth="1"/>
    <col min="10251" max="10252" width="0" style="2509" hidden="1" customWidth="1"/>
    <col min="10253" max="10253" width="23.5546875" style="2509" customWidth="1"/>
    <col min="10254" max="10254" width="2.6640625" style="2509" customWidth="1"/>
    <col min="10255" max="10274" width="0" style="2509" hidden="1" customWidth="1"/>
    <col min="10275" max="10275" width="13.44140625" style="2509" customWidth="1"/>
    <col min="10276" max="10276" width="15.44140625" style="2509" customWidth="1"/>
    <col min="10277" max="10496" width="11.44140625" style="2509"/>
    <col min="10497" max="10497" width="17.44140625" style="2509" customWidth="1"/>
    <col min="10498" max="10498" width="9.33203125" style="2509" customWidth="1"/>
    <col min="10499" max="10499" width="53.44140625" style="2509" customWidth="1"/>
    <col min="10500" max="10500" width="21.88671875" style="2509" customWidth="1"/>
    <col min="10501" max="10501" width="18.5546875" style="2509" customWidth="1"/>
    <col min="10502" max="10502" width="21.33203125" style="2509" customWidth="1"/>
    <col min="10503" max="10505" width="0" style="2509" hidden="1" customWidth="1"/>
    <col min="10506" max="10506" width="20" style="2509" customWidth="1"/>
    <col min="10507" max="10508" width="0" style="2509" hidden="1" customWidth="1"/>
    <col min="10509" max="10509" width="23.5546875" style="2509" customWidth="1"/>
    <col min="10510" max="10510" width="2.6640625" style="2509" customWidth="1"/>
    <col min="10511" max="10530" width="0" style="2509" hidden="1" customWidth="1"/>
    <col min="10531" max="10531" width="13.44140625" style="2509" customWidth="1"/>
    <col min="10532" max="10532" width="15.44140625" style="2509" customWidth="1"/>
    <col min="10533" max="10752" width="11.44140625" style="2509"/>
    <col min="10753" max="10753" width="17.44140625" style="2509" customWidth="1"/>
    <col min="10754" max="10754" width="9.33203125" style="2509" customWidth="1"/>
    <col min="10755" max="10755" width="53.44140625" style="2509" customWidth="1"/>
    <col min="10756" max="10756" width="21.88671875" style="2509" customWidth="1"/>
    <col min="10757" max="10757" width="18.5546875" style="2509" customWidth="1"/>
    <col min="10758" max="10758" width="21.33203125" style="2509" customWidth="1"/>
    <col min="10759" max="10761" width="0" style="2509" hidden="1" customWidth="1"/>
    <col min="10762" max="10762" width="20" style="2509" customWidth="1"/>
    <col min="10763" max="10764" width="0" style="2509" hidden="1" customWidth="1"/>
    <col min="10765" max="10765" width="23.5546875" style="2509" customWidth="1"/>
    <col min="10766" max="10766" width="2.6640625" style="2509" customWidth="1"/>
    <col min="10767" max="10786" width="0" style="2509" hidden="1" customWidth="1"/>
    <col min="10787" max="10787" width="13.44140625" style="2509" customWidth="1"/>
    <col min="10788" max="10788" width="15.44140625" style="2509" customWidth="1"/>
    <col min="10789" max="11008" width="11.44140625" style="2509"/>
    <col min="11009" max="11009" width="17.44140625" style="2509" customWidth="1"/>
    <col min="11010" max="11010" width="9.33203125" style="2509" customWidth="1"/>
    <col min="11011" max="11011" width="53.44140625" style="2509" customWidth="1"/>
    <col min="11012" max="11012" width="21.88671875" style="2509" customWidth="1"/>
    <col min="11013" max="11013" width="18.5546875" style="2509" customWidth="1"/>
    <col min="11014" max="11014" width="21.33203125" style="2509" customWidth="1"/>
    <col min="11015" max="11017" width="0" style="2509" hidden="1" customWidth="1"/>
    <col min="11018" max="11018" width="20" style="2509" customWidth="1"/>
    <col min="11019" max="11020" width="0" style="2509" hidden="1" customWidth="1"/>
    <col min="11021" max="11021" width="23.5546875" style="2509" customWidth="1"/>
    <col min="11022" max="11022" width="2.6640625" style="2509" customWidth="1"/>
    <col min="11023" max="11042" width="0" style="2509" hidden="1" customWidth="1"/>
    <col min="11043" max="11043" width="13.44140625" style="2509" customWidth="1"/>
    <col min="11044" max="11044" width="15.44140625" style="2509" customWidth="1"/>
    <col min="11045" max="11264" width="11.44140625" style="2509"/>
    <col min="11265" max="11265" width="17.44140625" style="2509" customWidth="1"/>
    <col min="11266" max="11266" width="9.33203125" style="2509" customWidth="1"/>
    <col min="11267" max="11267" width="53.44140625" style="2509" customWidth="1"/>
    <col min="11268" max="11268" width="21.88671875" style="2509" customWidth="1"/>
    <col min="11269" max="11269" width="18.5546875" style="2509" customWidth="1"/>
    <col min="11270" max="11270" width="21.33203125" style="2509" customWidth="1"/>
    <col min="11271" max="11273" width="0" style="2509" hidden="1" customWidth="1"/>
    <col min="11274" max="11274" width="20" style="2509" customWidth="1"/>
    <col min="11275" max="11276" width="0" style="2509" hidden="1" customWidth="1"/>
    <col min="11277" max="11277" width="23.5546875" style="2509" customWidth="1"/>
    <col min="11278" max="11278" width="2.6640625" style="2509" customWidth="1"/>
    <col min="11279" max="11298" width="0" style="2509" hidden="1" customWidth="1"/>
    <col min="11299" max="11299" width="13.44140625" style="2509" customWidth="1"/>
    <col min="11300" max="11300" width="15.44140625" style="2509" customWidth="1"/>
    <col min="11301" max="11520" width="11.44140625" style="2509"/>
    <col min="11521" max="11521" width="17.44140625" style="2509" customWidth="1"/>
    <col min="11522" max="11522" width="9.33203125" style="2509" customWidth="1"/>
    <col min="11523" max="11523" width="53.44140625" style="2509" customWidth="1"/>
    <col min="11524" max="11524" width="21.88671875" style="2509" customWidth="1"/>
    <col min="11525" max="11525" width="18.5546875" style="2509" customWidth="1"/>
    <col min="11526" max="11526" width="21.33203125" style="2509" customWidth="1"/>
    <col min="11527" max="11529" width="0" style="2509" hidden="1" customWidth="1"/>
    <col min="11530" max="11530" width="20" style="2509" customWidth="1"/>
    <col min="11531" max="11532" width="0" style="2509" hidden="1" customWidth="1"/>
    <col min="11533" max="11533" width="23.5546875" style="2509" customWidth="1"/>
    <col min="11534" max="11534" width="2.6640625" style="2509" customWidth="1"/>
    <col min="11535" max="11554" width="0" style="2509" hidden="1" customWidth="1"/>
    <col min="11555" max="11555" width="13.44140625" style="2509" customWidth="1"/>
    <col min="11556" max="11556" width="15.44140625" style="2509" customWidth="1"/>
    <col min="11557" max="11776" width="11.44140625" style="2509"/>
    <col min="11777" max="11777" width="17.44140625" style="2509" customWidth="1"/>
    <col min="11778" max="11778" width="9.33203125" style="2509" customWidth="1"/>
    <col min="11779" max="11779" width="53.44140625" style="2509" customWidth="1"/>
    <col min="11780" max="11780" width="21.88671875" style="2509" customWidth="1"/>
    <col min="11781" max="11781" width="18.5546875" style="2509" customWidth="1"/>
    <col min="11782" max="11782" width="21.33203125" style="2509" customWidth="1"/>
    <col min="11783" max="11785" width="0" style="2509" hidden="1" customWidth="1"/>
    <col min="11786" max="11786" width="20" style="2509" customWidth="1"/>
    <col min="11787" max="11788" width="0" style="2509" hidden="1" customWidth="1"/>
    <col min="11789" max="11789" width="23.5546875" style="2509" customWidth="1"/>
    <col min="11790" max="11790" width="2.6640625" style="2509" customWidth="1"/>
    <col min="11791" max="11810" width="0" style="2509" hidden="1" customWidth="1"/>
    <col min="11811" max="11811" width="13.44140625" style="2509" customWidth="1"/>
    <col min="11812" max="11812" width="15.44140625" style="2509" customWidth="1"/>
    <col min="11813" max="12032" width="11.44140625" style="2509"/>
    <col min="12033" max="12033" width="17.44140625" style="2509" customWidth="1"/>
    <col min="12034" max="12034" width="9.33203125" style="2509" customWidth="1"/>
    <col min="12035" max="12035" width="53.44140625" style="2509" customWidth="1"/>
    <col min="12036" max="12036" width="21.88671875" style="2509" customWidth="1"/>
    <col min="12037" max="12037" width="18.5546875" style="2509" customWidth="1"/>
    <col min="12038" max="12038" width="21.33203125" style="2509" customWidth="1"/>
    <col min="12039" max="12041" width="0" style="2509" hidden="1" customWidth="1"/>
    <col min="12042" max="12042" width="20" style="2509" customWidth="1"/>
    <col min="12043" max="12044" width="0" style="2509" hidden="1" customWidth="1"/>
    <col min="12045" max="12045" width="23.5546875" style="2509" customWidth="1"/>
    <col min="12046" max="12046" width="2.6640625" style="2509" customWidth="1"/>
    <col min="12047" max="12066" width="0" style="2509" hidden="1" customWidth="1"/>
    <col min="12067" max="12067" width="13.44140625" style="2509" customWidth="1"/>
    <col min="12068" max="12068" width="15.44140625" style="2509" customWidth="1"/>
    <col min="12069" max="12288" width="11.44140625" style="2509"/>
    <col min="12289" max="12289" width="17.44140625" style="2509" customWidth="1"/>
    <col min="12290" max="12290" width="9.33203125" style="2509" customWidth="1"/>
    <col min="12291" max="12291" width="53.44140625" style="2509" customWidth="1"/>
    <col min="12292" max="12292" width="21.88671875" style="2509" customWidth="1"/>
    <col min="12293" max="12293" width="18.5546875" style="2509" customWidth="1"/>
    <col min="12294" max="12294" width="21.33203125" style="2509" customWidth="1"/>
    <col min="12295" max="12297" width="0" style="2509" hidden="1" customWidth="1"/>
    <col min="12298" max="12298" width="20" style="2509" customWidth="1"/>
    <col min="12299" max="12300" width="0" style="2509" hidden="1" customWidth="1"/>
    <col min="12301" max="12301" width="23.5546875" style="2509" customWidth="1"/>
    <col min="12302" max="12302" width="2.6640625" style="2509" customWidth="1"/>
    <col min="12303" max="12322" width="0" style="2509" hidden="1" customWidth="1"/>
    <col min="12323" max="12323" width="13.44140625" style="2509" customWidth="1"/>
    <col min="12324" max="12324" width="15.44140625" style="2509" customWidth="1"/>
    <col min="12325" max="12544" width="11.44140625" style="2509"/>
    <col min="12545" max="12545" width="17.44140625" style="2509" customWidth="1"/>
    <col min="12546" max="12546" width="9.33203125" style="2509" customWidth="1"/>
    <col min="12547" max="12547" width="53.44140625" style="2509" customWidth="1"/>
    <col min="12548" max="12548" width="21.88671875" style="2509" customWidth="1"/>
    <col min="12549" max="12549" width="18.5546875" style="2509" customWidth="1"/>
    <col min="12550" max="12550" width="21.33203125" style="2509" customWidth="1"/>
    <col min="12551" max="12553" width="0" style="2509" hidden="1" customWidth="1"/>
    <col min="12554" max="12554" width="20" style="2509" customWidth="1"/>
    <col min="12555" max="12556" width="0" style="2509" hidden="1" customWidth="1"/>
    <col min="12557" max="12557" width="23.5546875" style="2509" customWidth="1"/>
    <col min="12558" max="12558" width="2.6640625" style="2509" customWidth="1"/>
    <col min="12559" max="12578" width="0" style="2509" hidden="1" customWidth="1"/>
    <col min="12579" max="12579" width="13.44140625" style="2509" customWidth="1"/>
    <col min="12580" max="12580" width="15.44140625" style="2509" customWidth="1"/>
    <col min="12581" max="12800" width="11.44140625" style="2509"/>
    <col min="12801" max="12801" width="17.44140625" style="2509" customWidth="1"/>
    <col min="12802" max="12802" width="9.33203125" style="2509" customWidth="1"/>
    <col min="12803" max="12803" width="53.44140625" style="2509" customWidth="1"/>
    <col min="12804" max="12804" width="21.88671875" style="2509" customWidth="1"/>
    <col min="12805" max="12805" width="18.5546875" style="2509" customWidth="1"/>
    <col min="12806" max="12806" width="21.33203125" style="2509" customWidth="1"/>
    <col min="12807" max="12809" width="0" style="2509" hidden="1" customWidth="1"/>
    <col min="12810" max="12810" width="20" style="2509" customWidth="1"/>
    <col min="12811" max="12812" width="0" style="2509" hidden="1" customWidth="1"/>
    <col min="12813" max="12813" width="23.5546875" style="2509" customWidth="1"/>
    <col min="12814" max="12814" width="2.6640625" style="2509" customWidth="1"/>
    <col min="12815" max="12834" width="0" style="2509" hidden="1" customWidth="1"/>
    <col min="12835" max="12835" width="13.44140625" style="2509" customWidth="1"/>
    <col min="12836" max="12836" width="15.44140625" style="2509" customWidth="1"/>
    <col min="12837" max="13056" width="11.44140625" style="2509"/>
    <col min="13057" max="13057" width="17.44140625" style="2509" customWidth="1"/>
    <col min="13058" max="13058" width="9.33203125" style="2509" customWidth="1"/>
    <col min="13059" max="13059" width="53.44140625" style="2509" customWidth="1"/>
    <col min="13060" max="13060" width="21.88671875" style="2509" customWidth="1"/>
    <col min="13061" max="13061" width="18.5546875" style="2509" customWidth="1"/>
    <col min="13062" max="13062" width="21.33203125" style="2509" customWidth="1"/>
    <col min="13063" max="13065" width="0" style="2509" hidden="1" customWidth="1"/>
    <col min="13066" max="13066" width="20" style="2509" customWidth="1"/>
    <col min="13067" max="13068" width="0" style="2509" hidden="1" customWidth="1"/>
    <col min="13069" max="13069" width="23.5546875" style="2509" customWidth="1"/>
    <col min="13070" max="13070" width="2.6640625" style="2509" customWidth="1"/>
    <col min="13071" max="13090" width="0" style="2509" hidden="1" customWidth="1"/>
    <col min="13091" max="13091" width="13.44140625" style="2509" customWidth="1"/>
    <col min="13092" max="13092" width="15.44140625" style="2509" customWidth="1"/>
    <col min="13093" max="13312" width="11.44140625" style="2509"/>
    <col min="13313" max="13313" width="17.44140625" style="2509" customWidth="1"/>
    <col min="13314" max="13314" width="9.33203125" style="2509" customWidth="1"/>
    <col min="13315" max="13315" width="53.44140625" style="2509" customWidth="1"/>
    <col min="13316" max="13316" width="21.88671875" style="2509" customWidth="1"/>
    <col min="13317" max="13317" width="18.5546875" style="2509" customWidth="1"/>
    <col min="13318" max="13318" width="21.33203125" style="2509" customWidth="1"/>
    <col min="13319" max="13321" width="0" style="2509" hidden="1" customWidth="1"/>
    <col min="13322" max="13322" width="20" style="2509" customWidth="1"/>
    <col min="13323" max="13324" width="0" style="2509" hidden="1" customWidth="1"/>
    <col min="13325" max="13325" width="23.5546875" style="2509" customWidth="1"/>
    <col min="13326" max="13326" width="2.6640625" style="2509" customWidth="1"/>
    <col min="13327" max="13346" width="0" style="2509" hidden="1" customWidth="1"/>
    <col min="13347" max="13347" width="13.44140625" style="2509" customWidth="1"/>
    <col min="13348" max="13348" width="15.44140625" style="2509" customWidth="1"/>
    <col min="13349" max="13568" width="11.44140625" style="2509"/>
    <col min="13569" max="13569" width="17.44140625" style="2509" customWidth="1"/>
    <col min="13570" max="13570" width="9.33203125" style="2509" customWidth="1"/>
    <col min="13571" max="13571" width="53.44140625" style="2509" customWidth="1"/>
    <col min="13572" max="13572" width="21.88671875" style="2509" customWidth="1"/>
    <col min="13573" max="13573" width="18.5546875" style="2509" customWidth="1"/>
    <col min="13574" max="13574" width="21.33203125" style="2509" customWidth="1"/>
    <col min="13575" max="13577" width="0" style="2509" hidden="1" customWidth="1"/>
    <col min="13578" max="13578" width="20" style="2509" customWidth="1"/>
    <col min="13579" max="13580" width="0" style="2509" hidden="1" customWidth="1"/>
    <col min="13581" max="13581" width="23.5546875" style="2509" customWidth="1"/>
    <col min="13582" max="13582" width="2.6640625" style="2509" customWidth="1"/>
    <col min="13583" max="13602" width="0" style="2509" hidden="1" customWidth="1"/>
    <col min="13603" max="13603" width="13.44140625" style="2509" customWidth="1"/>
    <col min="13604" max="13604" width="15.44140625" style="2509" customWidth="1"/>
    <col min="13605" max="13824" width="11.44140625" style="2509"/>
    <col min="13825" max="13825" width="17.44140625" style="2509" customWidth="1"/>
    <col min="13826" max="13826" width="9.33203125" style="2509" customWidth="1"/>
    <col min="13827" max="13827" width="53.44140625" style="2509" customWidth="1"/>
    <col min="13828" max="13828" width="21.88671875" style="2509" customWidth="1"/>
    <col min="13829" max="13829" width="18.5546875" style="2509" customWidth="1"/>
    <col min="13830" max="13830" width="21.33203125" style="2509" customWidth="1"/>
    <col min="13831" max="13833" width="0" style="2509" hidden="1" customWidth="1"/>
    <col min="13834" max="13834" width="20" style="2509" customWidth="1"/>
    <col min="13835" max="13836" width="0" style="2509" hidden="1" customWidth="1"/>
    <col min="13837" max="13837" width="23.5546875" style="2509" customWidth="1"/>
    <col min="13838" max="13838" width="2.6640625" style="2509" customWidth="1"/>
    <col min="13839" max="13858" width="0" style="2509" hidden="1" customWidth="1"/>
    <col min="13859" max="13859" width="13.44140625" style="2509" customWidth="1"/>
    <col min="13860" max="13860" width="15.44140625" style="2509" customWidth="1"/>
    <col min="13861" max="14080" width="11.44140625" style="2509"/>
    <col min="14081" max="14081" width="17.44140625" style="2509" customWidth="1"/>
    <col min="14082" max="14082" width="9.33203125" style="2509" customWidth="1"/>
    <col min="14083" max="14083" width="53.44140625" style="2509" customWidth="1"/>
    <col min="14084" max="14084" width="21.88671875" style="2509" customWidth="1"/>
    <col min="14085" max="14085" width="18.5546875" style="2509" customWidth="1"/>
    <col min="14086" max="14086" width="21.33203125" style="2509" customWidth="1"/>
    <col min="14087" max="14089" width="0" style="2509" hidden="1" customWidth="1"/>
    <col min="14090" max="14090" width="20" style="2509" customWidth="1"/>
    <col min="14091" max="14092" width="0" style="2509" hidden="1" customWidth="1"/>
    <col min="14093" max="14093" width="23.5546875" style="2509" customWidth="1"/>
    <col min="14094" max="14094" width="2.6640625" style="2509" customWidth="1"/>
    <col min="14095" max="14114" width="0" style="2509" hidden="1" customWidth="1"/>
    <col min="14115" max="14115" width="13.44140625" style="2509" customWidth="1"/>
    <col min="14116" max="14116" width="15.44140625" style="2509" customWidth="1"/>
    <col min="14117" max="14336" width="11.44140625" style="2509"/>
    <col min="14337" max="14337" width="17.44140625" style="2509" customWidth="1"/>
    <col min="14338" max="14338" width="9.33203125" style="2509" customWidth="1"/>
    <col min="14339" max="14339" width="53.44140625" style="2509" customWidth="1"/>
    <col min="14340" max="14340" width="21.88671875" style="2509" customWidth="1"/>
    <col min="14341" max="14341" width="18.5546875" style="2509" customWidth="1"/>
    <col min="14342" max="14342" width="21.33203125" style="2509" customWidth="1"/>
    <col min="14343" max="14345" width="0" style="2509" hidden="1" customWidth="1"/>
    <col min="14346" max="14346" width="20" style="2509" customWidth="1"/>
    <col min="14347" max="14348" width="0" style="2509" hidden="1" customWidth="1"/>
    <col min="14349" max="14349" width="23.5546875" style="2509" customWidth="1"/>
    <col min="14350" max="14350" width="2.6640625" style="2509" customWidth="1"/>
    <col min="14351" max="14370" width="0" style="2509" hidden="1" customWidth="1"/>
    <col min="14371" max="14371" width="13.44140625" style="2509" customWidth="1"/>
    <col min="14372" max="14372" width="15.44140625" style="2509" customWidth="1"/>
    <col min="14373" max="14592" width="11.44140625" style="2509"/>
    <col min="14593" max="14593" width="17.44140625" style="2509" customWidth="1"/>
    <col min="14594" max="14594" width="9.33203125" style="2509" customWidth="1"/>
    <col min="14595" max="14595" width="53.44140625" style="2509" customWidth="1"/>
    <col min="14596" max="14596" width="21.88671875" style="2509" customWidth="1"/>
    <col min="14597" max="14597" width="18.5546875" style="2509" customWidth="1"/>
    <col min="14598" max="14598" width="21.33203125" style="2509" customWidth="1"/>
    <col min="14599" max="14601" width="0" style="2509" hidden="1" customWidth="1"/>
    <col min="14602" max="14602" width="20" style="2509" customWidth="1"/>
    <col min="14603" max="14604" width="0" style="2509" hidden="1" customWidth="1"/>
    <col min="14605" max="14605" width="23.5546875" style="2509" customWidth="1"/>
    <col min="14606" max="14606" width="2.6640625" style="2509" customWidth="1"/>
    <col min="14607" max="14626" width="0" style="2509" hidden="1" customWidth="1"/>
    <col min="14627" max="14627" width="13.44140625" style="2509" customWidth="1"/>
    <col min="14628" max="14628" width="15.44140625" style="2509" customWidth="1"/>
    <col min="14629" max="14848" width="11.44140625" style="2509"/>
    <col min="14849" max="14849" width="17.44140625" style="2509" customWidth="1"/>
    <col min="14850" max="14850" width="9.33203125" style="2509" customWidth="1"/>
    <col min="14851" max="14851" width="53.44140625" style="2509" customWidth="1"/>
    <col min="14852" max="14852" width="21.88671875" style="2509" customWidth="1"/>
    <col min="14853" max="14853" width="18.5546875" style="2509" customWidth="1"/>
    <col min="14854" max="14854" width="21.33203125" style="2509" customWidth="1"/>
    <col min="14855" max="14857" width="0" style="2509" hidden="1" customWidth="1"/>
    <col min="14858" max="14858" width="20" style="2509" customWidth="1"/>
    <col min="14859" max="14860" width="0" style="2509" hidden="1" customWidth="1"/>
    <col min="14861" max="14861" width="23.5546875" style="2509" customWidth="1"/>
    <col min="14862" max="14862" width="2.6640625" style="2509" customWidth="1"/>
    <col min="14863" max="14882" width="0" style="2509" hidden="1" customWidth="1"/>
    <col min="14883" max="14883" width="13.44140625" style="2509" customWidth="1"/>
    <col min="14884" max="14884" width="15.44140625" style="2509" customWidth="1"/>
    <col min="14885" max="15104" width="11.44140625" style="2509"/>
    <col min="15105" max="15105" width="17.44140625" style="2509" customWidth="1"/>
    <col min="15106" max="15106" width="9.33203125" style="2509" customWidth="1"/>
    <col min="15107" max="15107" width="53.44140625" style="2509" customWidth="1"/>
    <col min="15108" max="15108" width="21.88671875" style="2509" customWidth="1"/>
    <col min="15109" max="15109" width="18.5546875" style="2509" customWidth="1"/>
    <col min="15110" max="15110" width="21.33203125" style="2509" customWidth="1"/>
    <col min="15111" max="15113" width="0" style="2509" hidden="1" customWidth="1"/>
    <col min="15114" max="15114" width="20" style="2509" customWidth="1"/>
    <col min="15115" max="15116" width="0" style="2509" hidden="1" customWidth="1"/>
    <col min="15117" max="15117" width="23.5546875" style="2509" customWidth="1"/>
    <col min="15118" max="15118" width="2.6640625" style="2509" customWidth="1"/>
    <col min="15119" max="15138" width="0" style="2509" hidden="1" customWidth="1"/>
    <col min="15139" max="15139" width="13.44140625" style="2509" customWidth="1"/>
    <col min="15140" max="15140" width="15.44140625" style="2509" customWidth="1"/>
    <col min="15141" max="15360" width="11.44140625" style="2509"/>
    <col min="15361" max="15361" width="17.44140625" style="2509" customWidth="1"/>
    <col min="15362" max="15362" width="9.33203125" style="2509" customWidth="1"/>
    <col min="15363" max="15363" width="53.44140625" style="2509" customWidth="1"/>
    <col min="15364" max="15364" width="21.88671875" style="2509" customWidth="1"/>
    <col min="15365" max="15365" width="18.5546875" style="2509" customWidth="1"/>
    <col min="15366" max="15366" width="21.33203125" style="2509" customWidth="1"/>
    <col min="15367" max="15369" width="0" style="2509" hidden="1" customWidth="1"/>
    <col min="15370" max="15370" width="20" style="2509" customWidth="1"/>
    <col min="15371" max="15372" width="0" style="2509" hidden="1" customWidth="1"/>
    <col min="15373" max="15373" width="23.5546875" style="2509" customWidth="1"/>
    <col min="15374" max="15374" width="2.6640625" style="2509" customWidth="1"/>
    <col min="15375" max="15394" width="0" style="2509" hidden="1" customWidth="1"/>
    <col min="15395" max="15395" width="13.44140625" style="2509" customWidth="1"/>
    <col min="15396" max="15396" width="15.44140625" style="2509" customWidth="1"/>
    <col min="15397" max="15616" width="11.44140625" style="2509"/>
    <col min="15617" max="15617" width="17.44140625" style="2509" customWidth="1"/>
    <col min="15618" max="15618" width="9.33203125" style="2509" customWidth="1"/>
    <col min="15619" max="15619" width="53.44140625" style="2509" customWidth="1"/>
    <col min="15620" max="15620" width="21.88671875" style="2509" customWidth="1"/>
    <col min="15621" max="15621" width="18.5546875" style="2509" customWidth="1"/>
    <col min="15622" max="15622" width="21.33203125" style="2509" customWidth="1"/>
    <col min="15623" max="15625" width="0" style="2509" hidden="1" customWidth="1"/>
    <col min="15626" max="15626" width="20" style="2509" customWidth="1"/>
    <col min="15627" max="15628" width="0" style="2509" hidden="1" customWidth="1"/>
    <col min="15629" max="15629" width="23.5546875" style="2509" customWidth="1"/>
    <col min="15630" max="15630" width="2.6640625" style="2509" customWidth="1"/>
    <col min="15631" max="15650" width="0" style="2509" hidden="1" customWidth="1"/>
    <col min="15651" max="15651" width="13.44140625" style="2509" customWidth="1"/>
    <col min="15652" max="15652" width="15.44140625" style="2509" customWidth="1"/>
    <col min="15653" max="15872" width="11.44140625" style="2509"/>
    <col min="15873" max="15873" width="17.44140625" style="2509" customWidth="1"/>
    <col min="15874" max="15874" width="9.33203125" style="2509" customWidth="1"/>
    <col min="15875" max="15875" width="53.44140625" style="2509" customWidth="1"/>
    <col min="15876" max="15876" width="21.88671875" style="2509" customWidth="1"/>
    <col min="15877" max="15877" width="18.5546875" style="2509" customWidth="1"/>
    <col min="15878" max="15878" width="21.33203125" style="2509" customWidth="1"/>
    <col min="15879" max="15881" width="0" style="2509" hidden="1" customWidth="1"/>
    <col min="15882" max="15882" width="20" style="2509" customWidth="1"/>
    <col min="15883" max="15884" width="0" style="2509" hidden="1" customWidth="1"/>
    <col min="15885" max="15885" width="23.5546875" style="2509" customWidth="1"/>
    <col min="15886" max="15886" width="2.6640625" style="2509" customWidth="1"/>
    <col min="15887" max="15906" width="0" style="2509" hidden="1" customWidth="1"/>
    <col min="15907" max="15907" width="13.44140625" style="2509" customWidth="1"/>
    <col min="15908" max="15908" width="15.44140625" style="2509" customWidth="1"/>
    <col min="15909" max="16128" width="11.44140625" style="2509"/>
    <col min="16129" max="16129" width="17.44140625" style="2509" customWidth="1"/>
    <col min="16130" max="16130" width="9.33203125" style="2509" customWidth="1"/>
    <col min="16131" max="16131" width="53.44140625" style="2509" customWidth="1"/>
    <col min="16132" max="16132" width="21.88671875" style="2509" customWidth="1"/>
    <col min="16133" max="16133" width="18.5546875" style="2509" customWidth="1"/>
    <col min="16134" max="16134" width="21.33203125" style="2509" customWidth="1"/>
    <col min="16135" max="16137" width="0" style="2509" hidden="1" customWidth="1"/>
    <col min="16138" max="16138" width="20" style="2509" customWidth="1"/>
    <col min="16139" max="16140" width="0" style="2509" hidden="1" customWidth="1"/>
    <col min="16141" max="16141" width="23.5546875" style="2509" customWidth="1"/>
    <col min="16142" max="16142" width="2.6640625" style="2509" customWidth="1"/>
    <col min="16143" max="16162" width="0" style="2509" hidden="1" customWidth="1"/>
    <col min="16163" max="16163" width="13.44140625" style="2509" customWidth="1"/>
    <col min="16164" max="16164" width="15.44140625" style="2509" customWidth="1"/>
    <col min="16165" max="16384" width="11.44140625" style="2509"/>
  </cols>
  <sheetData>
    <row r="1" spans="1:15" ht="15" thickBot="1" x14ac:dyDescent="0.35"/>
    <row r="2" spans="1:15" x14ac:dyDescent="0.3">
      <c r="A2" s="2513"/>
      <c r="B2" s="2514"/>
      <c r="C2" s="2515"/>
      <c r="D2" s="2515"/>
      <c r="E2" s="2516"/>
      <c r="F2" s="2517"/>
      <c r="G2" s="2517"/>
      <c r="H2" s="2517"/>
      <c r="I2" s="2517"/>
      <c r="J2" s="2517"/>
      <c r="K2" s="2517"/>
      <c r="L2" s="2517"/>
      <c r="M2" s="2518"/>
    </row>
    <row r="3" spans="1:15" s="2519" customFormat="1" x14ac:dyDescent="0.3">
      <c r="A3" s="3885" t="s">
        <v>1</v>
      </c>
      <c r="B3" s="3886"/>
      <c r="C3" s="3886"/>
      <c r="D3" s="3886"/>
      <c r="E3" s="3886"/>
      <c r="F3" s="3886"/>
      <c r="G3" s="3886"/>
      <c r="H3" s="3886"/>
      <c r="I3" s="3886"/>
      <c r="J3" s="3886"/>
      <c r="K3" s="3886"/>
      <c r="L3" s="3886"/>
      <c r="M3" s="3887"/>
    </row>
    <row r="4" spans="1:15" s="2519" customFormat="1" x14ac:dyDescent="0.3">
      <c r="A4" s="3885" t="s">
        <v>173</v>
      </c>
      <c r="B4" s="3886"/>
      <c r="C4" s="3886"/>
      <c r="D4" s="3886"/>
      <c r="E4" s="3886"/>
      <c r="F4" s="3886"/>
      <c r="G4" s="3886"/>
      <c r="H4" s="3886"/>
      <c r="I4" s="3886"/>
      <c r="J4" s="3886"/>
      <c r="K4" s="3886"/>
      <c r="L4" s="3886"/>
      <c r="M4" s="3887"/>
    </row>
    <row r="5" spans="1:15" ht="6" customHeight="1" x14ac:dyDescent="0.3">
      <c r="A5" s="2520"/>
      <c r="M5" s="2521"/>
    </row>
    <row r="6" spans="1:15" x14ac:dyDescent="0.3">
      <c r="A6" s="2522" t="s">
        <v>0</v>
      </c>
      <c r="M6" s="2521"/>
    </row>
    <row r="7" spans="1:15" ht="3" customHeight="1" x14ac:dyDescent="0.3">
      <c r="A7" s="2520"/>
      <c r="M7" s="2523"/>
    </row>
    <row r="8" spans="1:15" x14ac:dyDescent="0.3">
      <c r="A8" s="2520" t="s">
        <v>3</v>
      </c>
      <c r="C8" s="2509" t="s">
        <v>4</v>
      </c>
      <c r="F8" s="2512" t="s">
        <v>97</v>
      </c>
      <c r="J8" s="2512" t="s">
        <v>378</v>
      </c>
      <c r="K8" s="2509"/>
      <c r="M8" s="2521" t="s">
        <v>209</v>
      </c>
    </row>
    <row r="9" spans="1:15" ht="6" customHeight="1" thickBot="1" x14ac:dyDescent="0.35">
      <c r="A9" s="2524"/>
      <c r="B9" s="2525"/>
      <c r="C9" s="2526"/>
      <c r="D9" s="2526"/>
      <c r="E9" s="2527"/>
      <c r="F9" s="2528"/>
      <c r="G9" s="2528"/>
      <c r="H9" s="2528"/>
      <c r="I9" s="2528"/>
      <c r="J9" s="2528"/>
      <c r="K9" s="2528"/>
      <c r="L9" s="2528"/>
      <c r="M9" s="2529"/>
    </row>
    <row r="10" spans="1:15" ht="15" thickBot="1" x14ac:dyDescent="0.35">
      <c r="A10" s="3888"/>
      <c r="B10" s="3889"/>
      <c r="C10" s="3889"/>
      <c r="D10" s="3889"/>
      <c r="E10" s="3889"/>
      <c r="F10" s="3889"/>
      <c r="G10" s="3889"/>
      <c r="H10" s="3889"/>
      <c r="I10" s="3889"/>
      <c r="J10" s="3889"/>
      <c r="K10" s="3889"/>
      <c r="L10" s="3889"/>
      <c r="M10" s="3890"/>
    </row>
    <row r="11" spans="1:15" s="2519" customFormat="1" ht="64.95" customHeight="1" thickBot="1" x14ac:dyDescent="0.35">
      <c r="A11" s="2530" t="s">
        <v>351</v>
      </c>
      <c r="B11" s="2531"/>
      <c r="C11" s="2531" t="s">
        <v>352</v>
      </c>
      <c r="D11" s="2532" t="s">
        <v>176</v>
      </c>
      <c r="E11" s="2533" t="s">
        <v>177</v>
      </c>
      <c r="F11" s="2532" t="s">
        <v>178</v>
      </c>
      <c r="G11" s="2532"/>
      <c r="H11" s="2532"/>
      <c r="I11" s="2532"/>
      <c r="J11" s="2532" t="s">
        <v>179</v>
      </c>
      <c r="K11" s="2532" t="s">
        <v>180</v>
      </c>
      <c r="L11" s="2532" t="s">
        <v>181</v>
      </c>
      <c r="M11" s="2534" t="s">
        <v>182</v>
      </c>
    </row>
    <row r="12" spans="1:15" s="2519" customFormat="1" ht="16.2" thickBot="1" x14ac:dyDescent="0.35">
      <c r="A12" s="2535" t="s">
        <v>12</v>
      </c>
      <c r="B12" s="2536"/>
      <c r="C12" s="2537" t="s">
        <v>13</v>
      </c>
      <c r="D12" s="2538">
        <f>+D13+D18</f>
        <v>296737873.88999999</v>
      </c>
      <c r="E12" s="2539">
        <f>+E13+E18</f>
        <v>1498649</v>
      </c>
      <c r="F12" s="2538">
        <f>+F15+F18</f>
        <v>295239224.88999999</v>
      </c>
      <c r="G12" s="2540"/>
      <c r="H12" s="2540"/>
      <c r="I12" s="2540"/>
      <c r="J12" s="2538">
        <f>+J13+J18</f>
        <v>292322702.88999999</v>
      </c>
      <c r="K12" s="2538" t="e">
        <f>+K13+K18+#REF!</f>
        <v>#REF!</v>
      </c>
      <c r="L12" s="2538" t="e">
        <f>+L13+L18+#REF!</f>
        <v>#REF!</v>
      </c>
      <c r="M12" s="2541">
        <f>+M13+M18</f>
        <v>292322702.88999999</v>
      </c>
      <c r="O12" s="2542">
        <f>+M12/F12</f>
        <v>0.9901214955394676</v>
      </c>
    </row>
    <row r="13" spans="1:15" s="2519" customFormat="1" ht="15.6" x14ac:dyDescent="0.3">
      <c r="A13" s="2543">
        <v>1</v>
      </c>
      <c r="B13" s="2544"/>
      <c r="C13" s="2545" t="s">
        <v>14</v>
      </c>
      <c r="D13" s="2546">
        <f>+D14</f>
        <v>292916522</v>
      </c>
      <c r="E13" s="2547">
        <f>+E14</f>
        <v>0</v>
      </c>
      <c r="F13" s="2546">
        <f>+D13-E13</f>
        <v>292916522</v>
      </c>
      <c r="G13" s="2548"/>
      <c r="H13" s="2546"/>
      <c r="I13" s="2546"/>
      <c r="J13" s="2547">
        <f>+J14</f>
        <v>290000000</v>
      </c>
      <c r="K13" s="2547"/>
      <c r="L13" s="2547"/>
      <c r="M13" s="2549">
        <f>+M14</f>
        <v>290000000</v>
      </c>
      <c r="O13" s="2542">
        <f t="shared" ref="O13:O24" si="0">+M13/F13</f>
        <v>0.99004316321904162</v>
      </c>
    </row>
    <row r="14" spans="1:15" s="2519" customFormat="1" ht="15.6" x14ac:dyDescent="0.3">
      <c r="A14" s="2550">
        <v>10</v>
      </c>
      <c r="B14" s="2551"/>
      <c r="C14" s="2552" t="s">
        <v>14</v>
      </c>
      <c r="D14" s="2553">
        <f>+D15</f>
        <v>292916522</v>
      </c>
      <c r="E14" s="2554">
        <f>+E15</f>
        <v>0</v>
      </c>
      <c r="F14" s="2553">
        <f>+D14-E14</f>
        <v>292916522</v>
      </c>
      <c r="G14" s="2555"/>
      <c r="H14" s="2553"/>
      <c r="I14" s="2553"/>
      <c r="J14" s="2554">
        <f>+J15</f>
        <v>290000000</v>
      </c>
      <c r="K14" s="2554"/>
      <c r="L14" s="2554"/>
      <c r="M14" s="2556">
        <f>+M15</f>
        <v>290000000</v>
      </c>
      <c r="O14" s="2542">
        <f t="shared" si="0"/>
        <v>0.99004316321904162</v>
      </c>
    </row>
    <row r="15" spans="1:15" s="2519" customFormat="1" ht="15.6" x14ac:dyDescent="0.3">
      <c r="A15" s="2550">
        <v>102</v>
      </c>
      <c r="B15" s="2551"/>
      <c r="C15" s="2552" t="s">
        <v>31</v>
      </c>
      <c r="D15" s="2553">
        <f>+D16+D17</f>
        <v>292916522</v>
      </c>
      <c r="E15" s="2554">
        <f>+E16+E17</f>
        <v>0</v>
      </c>
      <c r="F15" s="2553">
        <f t="shared" ref="F15:F36" si="1">+D15-E15</f>
        <v>292916522</v>
      </c>
      <c r="G15" s="2555"/>
      <c r="H15" s="2553"/>
      <c r="I15" s="2553"/>
      <c r="J15" s="2554">
        <f>+J16+J17</f>
        <v>290000000</v>
      </c>
      <c r="K15" s="2554"/>
      <c r="L15" s="2554"/>
      <c r="M15" s="2556">
        <f>+M16+M17</f>
        <v>290000000</v>
      </c>
      <c r="O15" s="2542">
        <f t="shared" si="0"/>
        <v>0.99004316321904162</v>
      </c>
    </row>
    <row r="16" spans="1:15" ht="15.6" x14ac:dyDescent="0.3">
      <c r="A16" s="2557">
        <v>10212</v>
      </c>
      <c r="B16" s="2558">
        <v>20</v>
      </c>
      <c r="C16" s="2559" t="s">
        <v>32</v>
      </c>
      <c r="D16" s="2560">
        <v>290000000</v>
      </c>
      <c r="E16" s="2560">
        <v>0</v>
      </c>
      <c r="F16" s="2561">
        <f t="shared" si="1"/>
        <v>290000000</v>
      </c>
      <c r="G16" s="2562"/>
      <c r="H16" s="2561"/>
      <c r="I16" s="2561"/>
      <c r="J16" s="2560">
        <v>290000000</v>
      </c>
      <c r="K16" s="2560" t="e">
        <f>+K22+#REF!+#REF!</f>
        <v>#REF!</v>
      </c>
      <c r="L16" s="2560" t="e">
        <f>+L22+#REF!+#REF!</f>
        <v>#REF!</v>
      </c>
      <c r="M16" s="2563">
        <v>290000000</v>
      </c>
      <c r="O16" s="2564">
        <f t="shared" si="0"/>
        <v>1</v>
      </c>
    </row>
    <row r="17" spans="1:35" ht="15.6" x14ac:dyDescent="0.3">
      <c r="A17" s="2557">
        <v>10214</v>
      </c>
      <c r="B17" s="2558">
        <v>20</v>
      </c>
      <c r="C17" s="2559" t="s">
        <v>33</v>
      </c>
      <c r="D17" s="2560">
        <v>2916522</v>
      </c>
      <c r="E17" s="2560">
        <v>0</v>
      </c>
      <c r="F17" s="2560">
        <f>+D17-E17</f>
        <v>2916522</v>
      </c>
      <c r="G17" s="2560"/>
      <c r="H17" s="2560"/>
      <c r="I17" s="2560"/>
      <c r="J17" s="2560">
        <v>0</v>
      </c>
      <c r="K17" s="2560" t="e">
        <f>+#REF!+#REF!+#REF!</f>
        <v>#REF!</v>
      </c>
      <c r="L17" s="2560" t="e">
        <f>+#REF!+#REF!+#REF!</f>
        <v>#REF!</v>
      </c>
      <c r="M17" s="2563">
        <v>0</v>
      </c>
      <c r="O17" s="2564">
        <f t="shared" si="0"/>
        <v>0</v>
      </c>
      <c r="AI17" s="2511"/>
    </row>
    <row r="18" spans="1:35" s="2519" customFormat="1" ht="15.6" x14ac:dyDescent="0.3">
      <c r="A18" s="2550">
        <v>2</v>
      </c>
      <c r="B18" s="2551"/>
      <c r="C18" s="2552" t="s">
        <v>45</v>
      </c>
      <c r="D18" s="2553">
        <f>+D19</f>
        <v>3821351.89</v>
      </c>
      <c r="E18" s="2554">
        <f>+E19</f>
        <v>1498649</v>
      </c>
      <c r="F18" s="2553">
        <f t="shared" si="1"/>
        <v>2322702.89</v>
      </c>
      <c r="G18" s="2555"/>
      <c r="H18" s="2553"/>
      <c r="I18" s="2553"/>
      <c r="J18" s="2554">
        <f>+J19</f>
        <v>2322702.89</v>
      </c>
      <c r="K18" s="2554"/>
      <c r="L18" s="2554"/>
      <c r="M18" s="2556">
        <f>+M19</f>
        <v>2322702.89</v>
      </c>
      <c r="O18" s="2542">
        <f t="shared" si="0"/>
        <v>1</v>
      </c>
    </row>
    <row r="19" spans="1:35" s="2519" customFormat="1" ht="15.6" x14ac:dyDescent="0.3">
      <c r="A19" s="2550">
        <v>20</v>
      </c>
      <c r="B19" s="2551"/>
      <c r="C19" s="2552" t="s">
        <v>45</v>
      </c>
      <c r="D19" s="2553">
        <f>+D20</f>
        <v>3821351.89</v>
      </c>
      <c r="E19" s="2554">
        <f>+E20</f>
        <v>1498649</v>
      </c>
      <c r="F19" s="2553">
        <f t="shared" si="1"/>
        <v>2322702.89</v>
      </c>
      <c r="G19" s="2555"/>
      <c r="H19" s="2553"/>
      <c r="I19" s="2553"/>
      <c r="J19" s="2554">
        <f>+J20</f>
        <v>2322702.89</v>
      </c>
      <c r="K19" s="2554"/>
      <c r="L19" s="2554"/>
      <c r="M19" s="2556">
        <f>+M20</f>
        <v>2322702.89</v>
      </c>
      <c r="O19" s="2542">
        <f t="shared" si="0"/>
        <v>1</v>
      </c>
    </row>
    <row r="20" spans="1:35" s="2519" customFormat="1" ht="15.6" x14ac:dyDescent="0.3">
      <c r="A20" s="2550">
        <v>204</v>
      </c>
      <c r="B20" s="2551"/>
      <c r="C20" s="2552" t="s">
        <v>46</v>
      </c>
      <c r="D20" s="2553">
        <f>+D21+D23</f>
        <v>3821351.89</v>
      </c>
      <c r="E20" s="2554">
        <f>+E21+E23</f>
        <v>1498649</v>
      </c>
      <c r="F20" s="2553">
        <f>+D20-E20</f>
        <v>2322702.89</v>
      </c>
      <c r="G20" s="2555"/>
      <c r="H20" s="2553"/>
      <c r="I20" s="2553"/>
      <c r="J20" s="2554">
        <f>+J21+J23</f>
        <v>2322702.89</v>
      </c>
      <c r="K20" s="2554" t="e">
        <f>+K21+#REF!+K23+#REF!+#REF!</f>
        <v>#REF!</v>
      </c>
      <c r="L20" s="2554" t="e">
        <f>+L21+#REF!+L23+#REF!+#REF!</f>
        <v>#REF!</v>
      </c>
      <c r="M20" s="2556">
        <f>+M21+M23</f>
        <v>2322702.89</v>
      </c>
      <c r="O20" s="2542">
        <f t="shared" si="0"/>
        <v>1</v>
      </c>
    </row>
    <row r="21" spans="1:35" s="2519" customFormat="1" ht="15.6" x14ac:dyDescent="0.3">
      <c r="A21" s="2550">
        <v>2046</v>
      </c>
      <c r="B21" s="2551"/>
      <c r="C21" s="2552" t="s">
        <v>55</v>
      </c>
      <c r="D21" s="2553">
        <f>+D22</f>
        <v>2322702.89</v>
      </c>
      <c r="E21" s="2554">
        <f>+E22</f>
        <v>0</v>
      </c>
      <c r="F21" s="2553">
        <f t="shared" si="1"/>
        <v>2322702.89</v>
      </c>
      <c r="G21" s="2555"/>
      <c r="H21" s="2553"/>
      <c r="I21" s="2553"/>
      <c r="J21" s="2554">
        <f>+J22</f>
        <v>2322702.89</v>
      </c>
      <c r="K21" s="2554"/>
      <c r="L21" s="2554"/>
      <c r="M21" s="2556">
        <f>+M22</f>
        <v>2322702.89</v>
      </c>
      <c r="O21" s="2542"/>
    </row>
    <row r="22" spans="1:35" ht="15.6" x14ac:dyDescent="0.3">
      <c r="A22" s="2557">
        <v>20465</v>
      </c>
      <c r="B22" s="2558">
        <v>20</v>
      </c>
      <c r="C22" s="2559" t="s">
        <v>57</v>
      </c>
      <c r="D22" s="2561">
        <v>2322702.89</v>
      </c>
      <c r="E22" s="2560">
        <v>0</v>
      </c>
      <c r="F22" s="2561">
        <f t="shared" si="1"/>
        <v>2322702.89</v>
      </c>
      <c r="G22" s="2562"/>
      <c r="H22" s="2561"/>
      <c r="I22" s="2561"/>
      <c r="J22" s="2561">
        <v>2322702.89</v>
      </c>
      <c r="K22" s="2561"/>
      <c r="L22" s="2561"/>
      <c r="M22" s="2565">
        <v>2322702.89</v>
      </c>
      <c r="O22" s="2564"/>
    </row>
    <row r="23" spans="1:35" s="2519" customFormat="1" ht="15.6" x14ac:dyDescent="0.3">
      <c r="A23" s="2550">
        <v>2048</v>
      </c>
      <c r="B23" s="2551"/>
      <c r="C23" s="2552" t="s">
        <v>60</v>
      </c>
      <c r="D23" s="2553">
        <f>+D24</f>
        <v>1498649</v>
      </c>
      <c r="E23" s="2554">
        <f>+E24</f>
        <v>1498649</v>
      </c>
      <c r="F23" s="2553">
        <f t="shared" si="1"/>
        <v>0</v>
      </c>
      <c r="G23" s="2555"/>
      <c r="H23" s="2553"/>
      <c r="I23" s="2553"/>
      <c r="J23" s="2554">
        <f>+J24</f>
        <v>0</v>
      </c>
      <c r="K23" s="2554">
        <v>0</v>
      </c>
      <c r="L23" s="2554">
        <v>0</v>
      </c>
      <c r="M23" s="2556">
        <f>+M24</f>
        <v>0</v>
      </c>
      <c r="O23" s="2542" t="e">
        <f t="shared" si="0"/>
        <v>#DIV/0!</v>
      </c>
    </row>
    <row r="24" spans="1:35" ht="16.2" thickBot="1" x14ac:dyDescent="0.35">
      <c r="A24" s="2566">
        <v>20486</v>
      </c>
      <c r="B24" s="2567">
        <v>20</v>
      </c>
      <c r="C24" s="2568" t="s">
        <v>183</v>
      </c>
      <c r="D24" s="2569">
        <v>1498649</v>
      </c>
      <c r="E24" s="2570">
        <v>1498649</v>
      </c>
      <c r="F24" s="2569">
        <f t="shared" si="1"/>
        <v>0</v>
      </c>
      <c r="G24" s="2571"/>
      <c r="H24" s="2571"/>
      <c r="I24" s="2571"/>
      <c r="J24" s="2570">
        <v>0</v>
      </c>
      <c r="K24" s="2570"/>
      <c r="L24" s="2570"/>
      <c r="M24" s="2572">
        <v>0</v>
      </c>
      <c r="O24" s="2564" t="e">
        <f t="shared" si="0"/>
        <v>#DIV/0!</v>
      </c>
    </row>
    <row r="25" spans="1:35" ht="16.2" thickBot="1" x14ac:dyDescent="0.35">
      <c r="A25" s="2573" t="s">
        <v>71</v>
      </c>
      <c r="B25" s="2536"/>
      <c r="C25" s="2574" t="s">
        <v>72</v>
      </c>
      <c r="D25" s="2575">
        <f>+D26+D32+D48+D51</f>
        <v>412900058467.84998</v>
      </c>
      <c r="E25" s="2575">
        <f>+E26+E32+E48+E51</f>
        <v>5027978367.4200001</v>
      </c>
      <c r="F25" s="2575">
        <f t="shared" si="1"/>
        <v>407872080100.42999</v>
      </c>
      <c r="G25" s="2575"/>
      <c r="H25" s="2575"/>
      <c r="I25" s="2576"/>
      <c r="J25" s="2575">
        <f>+J26+J32+J48+J51</f>
        <v>11474388618.380001</v>
      </c>
      <c r="K25" s="2577" t="e">
        <f>+K26+K48+K51+#REF!</f>
        <v>#REF!</v>
      </c>
      <c r="L25" s="2577" t="e">
        <f>+L26+L48+L51+#REF!</f>
        <v>#REF!</v>
      </c>
      <c r="M25" s="2578">
        <f>+M26+M32+M48+M51</f>
        <v>11474388618.380001</v>
      </c>
      <c r="O25" s="2564">
        <f>+M25/F25</f>
        <v>2.8132321819023927E-2</v>
      </c>
    </row>
    <row r="26" spans="1:35" s="2519" customFormat="1" ht="34.5" customHeight="1" x14ac:dyDescent="0.3">
      <c r="A26" s="2579">
        <v>2401</v>
      </c>
      <c r="B26" s="2580"/>
      <c r="C26" s="2581" t="s">
        <v>149</v>
      </c>
      <c r="D26" s="2582">
        <f>+D27</f>
        <v>396585907049.76001</v>
      </c>
      <c r="E26" s="2583">
        <f>+E27</f>
        <v>4375132797.4200001</v>
      </c>
      <c r="F26" s="2584">
        <f t="shared" si="1"/>
        <v>392210774252.34003</v>
      </c>
      <c r="G26" s="2582"/>
      <c r="H26" s="2582"/>
      <c r="I26" s="2584"/>
      <c r="J26" s="2583">
        <f>+J27</f>
        <v>88778571.719999999</v>
      </c>
      <c r="K26" s="2583">
        <v>0</v>
      </c>
      <c r="L26" s="2583">
        <v>0</v>
      </c>
      <c r="M26" s="2585">
        <f>+M27</f>
        <v>88778571.719999999</v>
      </c>
      <c r="O26" s="2542">
        <f>+M26/F26</f>
        <v>2.26354239985467E-4</v>
      </c>
    </row>
    <row r="27" spans="1:35" s="2519" customFormat="1" ht="15" customHeight="1" x14ac:dyDescent="0.3">
      <c r="A27" s="2550">
        <v>2401600</v>
      </c>
      <c r="B27" s="2551"/>
      <c r="C27" s="2586" t="s">
        <v>73</v>
      </c>
      <c r="D27" s="2555">
        <f>SUM(D28:D31)</f>
        <v>396585907049.76001</v>
      </c>
      <c r="E27" s="2554">
        <f>SUM(E28:E31)</f>
        <v>4375132797.4200001</v>
      </c>
      <c r="F27" s="2553">
        <f t="shared" si="1"/>
        <v>392210774252.34003</v>
      </c>
      <c r="G27" s="2555"/>
      <c r="H27" s="2555"/>
      <c r="I27" s="2553"/>
      <c r="J27" s="2554">
        <f>SUM(J28:J31)</f>
        <v>88778571.719999999</v>
      </c>
      <c r="K27" s="2554">
        <f>SUM(K28:K30)</f>
        <v>0</v>
      </c>
      <c r="L27" s="2554">
        <f>SUM(L28:L30)</f>
        <v>0</v>
      </c>
      <c r="M27" s="2556">
        <f>SUM(M28:M31)</f>
        <v>88778571.719999999</v>
      </c>
      <c r="O27" s="2542">
        <f>+M27/F27</f>
        <v>2.26354239985467E-4</v>
      </c>
    </row>
    <row r="28" spans="1:35" ht="45" customHeight="1" x14ac:dyDescent="0.3">
      <c r="A28" s="2557">
        <v>240106003</v>
      </c>
      <c r="B28" s="2558">
        <v>11</v>
      </c>
      <c r="C28" s="2587" t="s">
        <v>81</v>
      </c>
      <c r="D28" s="2562">
        <v>2893969159.4200001</v>
      </c>
      <c r="E28" s="2560">
        <v>2893969159.4200001</v>
      </c>
      <c r="F28" s="2561">
        <f t="shared" si="1"/>
        <v>0</v>
      </c>
      <c r="G28" s="2562"/>
      <c r="H28" s="2562"/>
      <c r="I28" s="2561"/>
      <c r="J28" s="2560">
        <v>0</v>
      </c>
      <c r="K28" s="2560">
        <v>0</v>
      </c>
      <c r="L28" s="2560">
        <v>0</v>
      </c>
      <c r="M28" s="2563">
        <v>0</v>
      </c>
      <c r="O28" s="2564" t="e">
        <f>+M28/F28</f>
        <v>#DIV/0!</v>
      </c>
    </row>
    <row r="29" spans="1:35" ht="45" customHeight="1" x14ac:dyDescent="0.3">
      <c r="A29" s="2557">
        <v>240106003</v>
      </c>
      <c r="B29" s="2558">
        <v>13</v>
      </c>
      <c r="C29" s="2587" t="s">
        <v>81</v>
      </c>
      <c r="D29" s="2562">
        <v>2540310928.3400002</v>
      </c>
      <c r="E29" s="2560">
        <v>0</v>
      </c>
      <c r="F29" s="2561">
        <f t="shared" si="1"/>
        <v>2540310928.3400002</v>
      </c>
      <c r="G29" s="2562"/>
      <c r="H29" s="2562"/>
      <c r="I29" s="2561"/>
      <c r="J29" s="2560">
        <v>88778571.719999999</v>
      </c>
      <c r="K29" s="2560">
        <v>0</v>
      </c>
      <c r="L29" s="2560">
        <v>0</v>
      </c>
      <c r="M29" s="2563">
        <v>88778571.719999999</v>
      </c>
      <c r="O29" s="2564"/>
    </row>
    <row r="30" spans="1:35" ht="45" customHeight="1" x14ac:dyDescent="0.3">
      <c r="A30" s="2557">
        <v>240106003</v>
      </c>
      <c r="B30" s="2558">
        <v>20</v>
      </c>
      <c r="C30" s="2587" t="s">
        <v>81</v>
      </c>
      <c r="D30" s="2562">
        <v>1481163638</v>
      </c>
      <c r="E30" s="2560">
        <f>122955559+1358208079</f>
        <v>1481163638</v>
      </c>
      <c r="F30" s="2561">
        <f t="shared" si="1"/>
        <v>0</v>
      </c>
      <c r="G30" s="2562"/>
      <c r="H30" s="2562"/>
      <c r="I30" s="2561"/>
      <c r="J30" s="2560">
        <v>0</v>
      </c>
      <c r="K30" s="2560">
        <v>0</v>
      </c>
      <c r="L30" s="2560">
        <v>0</v>
      </c>
      <c r="M30" s="2563">
        <v>0</v>
      </c>
      <c r="O30" s="2564"/>
    </row>
    <row r="31" spans="1:35" ht="45" customHeight="1" x14ac:dyDescent="0.3">
      <c r="A31" s="2557">
        <v>2401060012</v>
      </c>
      <c r="B31" s="2558">
        <v>11</v>
      </c>
      <c r="C31" s="2587" t="s">
        <v>76</v>
      </c>
      <c r="D31" s="2562">
        <v>389670463324</v>
      </c>
      <c r="E31" s="2560">
        <v>0</v>
      </c>
      <c r="F31" s="2561">
        <f t="shared" si="1"/>
        <v>389670463324</v>
      </c>
      <c r="G31" s="2562"/>
      <c r="H31" s="2562"/>
      <c r="I31" s="2561"/>
      <c r="J31" s="2560">
        <v>0</v>
      </c>
      <c r="K31" s="2560"/>
      <c r="L31" s="2560"/>
      <c r="M31" s="2563">
        <v>0</v>
      </c>
      <c r="O31" s="2564"/>
    </row>
    <row r="32" spans="1:35" s="2519" customFormat="1" ht="33" customHeight="1" x14ac:dyDescent="0.3">
      <c r="A32" s="2550">
        <v>2404</v>
      </c>
      <c r="B32" s="2551"/>
      <c r="C32" s="2586" t="s">
        <v>157</v>
      </c>
      <c r="D32" s="2555">
        <f>+D33</f>
        <v>1828209102</v>
      </c>
      <c r="E32" s="2554">
        <f>+E33</f>
        <v>0</v>
      </c>
      <c r="F32" s="2553">
        <f t="shared" si="1"/>
        <v>1828209102</v>
      </c>
      <c r="G32" s="2555"/>
      <c r="H32" s="2555"/>
      <c r="I32" s="2553"/>
      <c r="J32" s="2554">
        <f>+J33</f>
        <v>1642596511</v>
      </c>
      <c r="K32" s="2554">
        <v>0</v>
      </c>
      <c r="L32" s="2554">
        <v>0</v>
      </c>
      <c r="M32" s="2556">
        <f>+M33</f>
        <v>1642596511</v>
      </c>
      <c r="O32" s="2542"/>
    </row>
    <row r="33" spans="1:15" s="2519" customFormat="1" ht="33" customHeight="1" x14ac:dyDescent="0.3">
      <c r="A33" s="2550">
        <v>2404600</v>
      </c>
      <c r="B33" s="2551"/>
      <c r="C33" s="2586" t="s">
        <v>73</v>
      </c>
      <c r="D33" s="2555">
        <f>SUM(D34:D36)</f>
        <v>1828209102</v>
      </c>
      <c r="E33" s="2554">
        <f>SUM(E34:E36)</f>
        <v>0</v>
      </c>
      <c r="F33" s="2553">
        <f t="shared" si="1"/>
        <v>1828209102</v>
      </c>
      <c r="G33" s="2555"/>
      <c r="H33" s="2555"/>
      <c r="I33" s="2553"/>
      <c r="J33" s="2555">
        <f>+J34+J35+J36</f>
        <v>1642596511</v>
      </c>
      <c r="K33" s="2555">
        <f>SUM(K34:K36)</f>
        <v>0</v>
      </c>
      <c r="L33" s="2555">
        <f>SUM(L34:L36)</f>
        <v>0</v>
      </c>
      <c r="M33" s="2555">
        <f>+M34+M35+M36</f>
        <v>1642596511</v>
      </c>
      <c r="O33" s="2542"/>
    </row>
    <row r="34" spans="1:15" ht="52.5" customHeight="1" x14ac:dyDescent="0.3">
      <c r="A34" s="2557">
        <v>240406001</v>
      </c>
      <c r="B34" s="2558">
        <v>10</v>
      </c>
      <c r="C34" s="2587" t="s">
        <v>77</v>
      </c>
      <c r="D34" s="2562">
        <v>370845778</v>
      </c>
      <c r="E34" s="2560">
        <v>0</v>
      </c>
      <c r="F34" s="2561">
        <f t="shared" si="1"/>
        <v>370845778</v>
      </c>
      <c r="G34" s="2562"/>
      <c r="H34" s="2562"/>
      <c r="I34" s="2561"/>
      <c r="J34" s="2560">
        <v>185422890</v>
      </c>
      <c r="K34" s="2560"/>
      <c r="L34" s="2560"/>
      <c r="M34" s="2563">
        <v>185422890</v>
      </c>
      <c r="O34" s="2564"/>
    </row>
    <row r="35" spans="1:15" ht="57" customHeight="1" x14ac:dyDescent="0.3">
      <c r="A35" s="2557">
        <v>240406001</v>
      </c>
      <c r="B35" s="2558">
        <v>13</v>
      </c>
      <c r="C35" s="2587" t="s">
        <v>77</v>
      </c>
      <c r="D35" s="2562">
        <v>318759268</v>
      </c>
      <c r="E35" s="2560">
        <v>0</v>
      </c>
      <c r="F35" s="2561">
        <f t="shared" si="1"/>
        <v>318759268</v>
      </c>
      <c r="G35" s="2562"/>
      <c r="H35" s="2562"/>
      <c r="I35" s="2561"/>
      <c r="J35" s="2560">
        <v>318759268</v>
      </c>
      <c r="K35" s="2560"/>
      <c r="L35" s="2560"/>
      <c r="M35" s="2563">
        <v>318759268</v>
      </c>
      <c r="O35" s="2564"/>
    </row>
    <row r="36" spans="1:15" ht="57" customHeight="1" thickBot="1" x14ac:dyDescent="0.35">
      <c r="A36" s="2588">
        <v>240406001</v>
      </c>
      <c r="B36" s="2589">
        <v>20</v>
      </c>
      <c r="C36" s="2590" t="s">
        <v>77</v>
      </c>
      <c r="D36" s="2591">
        <v>1138604056</v>
      </c>
      <c r="E36" s="2592">
        <v>0</v>
      </c>
      <c r="F36" s="2593">
        <f t="shared" si="1"/>
        <v>1138604056</v>
      </c>
      <c r="G36" s="2591"/>
      <c r="H36" s="2591"/>
      <c r="I36" s="2593"/>
      <c r="J36" s="2592">
        <v>1138414353</v>
      </c>
      <c r="K36" s="2592">
        <v>0</v>
      </c>
      <c r="L36" s="2592">
        <v>0</v>
      </c>
      <c r="M36" s="2594">
        <v>1138414353</v>
      </c>
      <c r="O36" s="2564"/>
    </row>
    <row r="37" spans="1:15" ht="22.5" customHeight="1" x14ac:dyDescent="0.3">
      <c r="A37" s="2595"/>
      <c r="B37" s="2596"/>
      <c r="C37" s="2597"/>
      <c r="D37" s="2598"/>
      <c r="E37" s="2599"/>
      <c r="F37" s="2600"/>
      <c r="G37" s="2598"/>
      <c r="H37" s="2598"/>
      <c r="I37" s="2600"/>
      <c r="J37" s="2600"/>
      <c r="K37" s="2600"/>
      <c r="L37" s="2600"/>
      <c r="M37" s="2600"/>
      <c r="O37" s="2564"/>
    </row>
    <row r="38" spans="1:15" ht="12.75" customHeight="1" thickBot="1" x14ac:dyDescent="0.35">
      <c r="A38" s="2601"/>
      <c r="C38" s="2602"/>
      <c r="D38" s="2603"/>
      <c r="E38" s="2604"/>
      <c r="F38" s="2605"/>
      <c r="G38" s="2603"/>
      <c r="H38" s="2603"/>
      <c r="I38" s="2605"/>
      <c r="J38" s="2605"/>
      <c r="K38" s="2605"/>
      <c r="L38" s="2605"/>
      <c r="M38" s="2605"/>
      <c r="O38" s="2564"/>
    </row>
    <row r="39" spans="1:15" x14ac:dyDescent="0.3">
      <c r="A39" s="3891" t="s">
        <v>1</v>
      </c>
      <c r="B39" s="3892"/>
      <c r="C39" s="3892"/>
      <c r="D39" s="3892"/>
      <c r="E39" s="3892"/>
      <c r="F39" s="3892"/>
      <c r="G39" s="3892"/>
      <c r="H39" s="3892"/>
      <c r="I39" s="3892"/>
      <c r="J39" s="3892"/>
      <c r="K39" s="3892"/>
      <c r="L39" s="3892"/>
      <c r="M39" s="3893"/>
    </row>
    <row r="40" spans="1:15" x14ac:dyDescent="0.3">
      <c r="A40" s="3885" t="s">
        <v>173</v>
      </c>
      <c r="B40" s="3886"/>
      <c r="C40" s="3886"/>
      <c r="D40" s="3886"/>
      <c r="E40" s="3886"/>
      <c r="F40" s="3886"/>
      <c r="G40" s="3886"/>
      <c r="H40" s="3886"/>
      <c r="I40" s="3886"/>
      <c r="J40" s="3886"/>
      <c r="K40" s="3886"/>
      <c r="L40" s="3886"/>
      <c r="M40" s="3887"/>
    </row>
    <row r="41" spans="1:15" ht="3" customHeight="1" x14ac:dyDescent="0.3">
      <c r="A41" s="2520"/>
      <c r="M41" s="2521"/>
    </row>
    <row r="42" spans="1:15" ht="13.5" customHeight="1" x14ac:dyDescent="0.3">
      <c r="A42" s="2522" t="s">
        <v>0</v>
      </c>
      <c r="D42" s="2606"/>
      <c r="M42" s="2521"/>
    </row>
    <row r="43" spans="1:15" ht="2.25" customHeight="1" x14ac:dyDescent="0.3">
      <c r="A43" s="2520"/>
      <c r="M43" s="2523"/>
    </row>
    <row r="44" spans="1:15" ht="18.75" customHeight="1" x14ac:dyDescent="0.3">
      <c r="A44" s="2520" t="s">
        <v>3</v>
      </c>
      <c r="C44" s="2509" t="s">
        <v>4</v>
      </c>
      <c r="F44" s="2512" t="str">
        <f>F8</f>
        <v>MES:</v>
      </c>
      <c r="J44" s="2512" t="str">
        <f>J8</f>
        <v>SEPTIEMBRE</v>
      </c>
      <c r="K44" s="2509"/>
      <c r="M44" s="2521" t="str">
        <f>M8</f>
        <v>VIGENCIA: 2018</v>
      </c>
    </row>
    <row r="45" spans="1:15" ht="4.5" customHeight="1" thickBot="1" x14ac:dyDescent="0.35">
      <c r="A45" s="2524"/>
      <c r="B45" s="2525"/>
      <c r="C45" s="2526"/>
      <c r="D45" s="2526"/>
      <c r="E45" s="2527"/>
      <c r="F45" s="2528"/>
      <c r="G45" s="2528"/>
      <c r="H45" s="2528"/>
      <c r="I45" s="2528"/>
      <c r="J45" s="2528"/>
      <c r="K45" s="2528"/>
      <c r="L45" s="2528"/>
      <c r="M45" s="2529"/>
    </row>
    <row r="46" spans="1:15" ht="14.25" customHeight="1" thickBot="1" x14ac:dyDescent="0.35">
      <c r="A46" s="3894"/>
      <c r="B46" s="3895"/>
      <c r="C46" s="3895"/>
      <c r="D46" s="3895"/>
      <c r="E46" s="3895"/>
      <c r="F46" s="3895"/>
      <c r="G46" s="3895"/>
      <c r="H46" s="3895"/>
      <c r="I46" s="3895"/>
      <c r="J46" s="3895"/>
      <c r="K46" s="3895"/>
      <c r="L46" s="3895"/>
      <c r="M46" s="3896"/>
    </row>
    <row r="47" spans="1:15" s="2519" customFormat="1" ht="64.5" customHeight="1" thickBot="1" x14ac:dyDescent="0.35">
      <c r="A47" s="2530" t="s">
        <v>351</v>
      </c>
      <c r="B47" s="2531"/>
      <c r="C47" s="2531" t="s">
        <v>352</v>
      </c>
      <c r="D47" s="2607" t="s">
        <v>176</v>
      </c>
      <c r="E47" s="2608" t="s">
        <v>177</v>
      </c>
      <c r="F47" s="2607" t="s">
        <v>178</v>
      </c>
      <c r="G47" s="2607"/>
      <c r="H47" s="2607"/>
      <c r="I47" s="2607"/>
      <c r="J47" s="2607" t="s">
        <v>179</v>
      </c>
      <c r="K47" s="2607" t="s">
        <v>180</v>
      </c>
      <c r="L47" s="2607" t="s">
        <v>181</v>
      </c>
      <c r="M47" s="2609" t="s">
        <v>182</v>
      </c>
    </row>
    <row r="48" spans="1:15" s="2616" customFormat="1" ht="33" customHeight="1" x14ac:dyDescent="0.3">
      <c r="A48" s="2610">
        <v>2405</v>
      </c>
      <c r="B48" s="2611"/>
      <c r="C48" s="2612" t="s">
        <v>158</v>
      </c>
      <c r="D48" s="2613">
        <f>+D49</f>
        <v>183746710.66</v>
      </c>
      <c r="E48" s="2547">
        <f>+E49</f>
        <v>2319752</v>
      </c>
      <c r="F48" s="2546">
        <f t="shared" ref="F48:F59" si="2">+D48-E48</f>
        <v>181426958.66</v>
      </c>
      <c r="G48" s="2613"/>
      <c r="H48" s="2613"/>
      <c r="I48" s="2614"/>
      <c r="J48" s="2546">
        <f>+J49</f>
        <v>181426958.66</v>
      </c>
      <c r="K48" s="2546"/>
      <c r="L48" s="2546"/>
      <c r="M48" s="2615">
        <f>+M49</f>
        <v>181426958.66</v>
      </c>
      <c r="O48" s="2542">
        <f t="shared" ref="O48:O54" si="3">+M48/F48</f>
        <v>1</v>
      </c>
    </row>
    <row r="49" spans="1:36" s="2616" customFormat="1" ht="23.25" customHeight="1" x14ac:dyDescent="0.3">
      <c r="A49" s="2617">
        <v>2405600</v>
      </c>
      <c r="B49" s="2618"/>
      <c r="C49" s="2586" t="s">
        <v>73</v>
      </c>
      <c r="D49" s="2619">
        <f>+D50</f>
        <v>183746710.66</v>
      </c>
      <c r="E49" s="2554">
        <f>+E50</f>
        <v>2319752</v>
      </c>
      <c r="F49" s="2553">
        <f t="shared" si="2"/>
        <v>181426958.66</v>
      </c>
      <c r="G49" s="2619"/>
      <c r="H49" s="2619"/>
      <c r="I49" s="2620"/>
      <c r="J49" s="2553">
        <f>+J50</f>
        <v>181426958.66</v>
      </c>
      <c r="K49" s="2553"/>
      <c r="L49" s="2553"/>
      <c r="M49" s="2621">
        <f>+M50</f>
        <v>181426958.66</v>
      </c>
      <c r="O49" s="2542">
        <f t="shared" si="3"/>
        <v>1</v>
      </c>
    </row>
    <row r="50" spans="1:36" s="2602" customFormat="1" ht="62.25" customHeight="1" x14ac:dyDescent="0.3">
      <c r="A50" s="2622">
        <v>24056001</v>
      </c>
      <c r="B50" s="2623">
        <v>20</v>
      </c>
      <c r="C50" s="2587" t="s">
        <v>78</v>
      </c>
      <c r="D50" s="2624">
        <v>183746710.66</v>
      </c>
      <c r="E50" s="2560">
        <v>2319752</v>
      </c>
      <c r="F50" s="2561">
        <f t="shared" si="2"/>
        <v>181426958.66</v>
      </c>
      <c r="G50" s="2624"/>
      <c r="H50" s="2624"/>
      <c r="I50" s="2625"/>
      <c r="J50" s="2561">
        <v>181426958.66</v>
      </c>
      <c r="K50" s="2561"/>
      <c r="L50" s="2561"/>
      <c r="M50" s="2565">
        <v>181426958.66</v>
      </c>
      <c r="O50" s="2564">
        <f t="shared" si="3"/>
        <v>1</v>
      </c>
    </row>
    <row r="51" spans="1:36" s="2616" customFormat="1" ht="57.75" customHeight="1" x14ac:dyDescent="0.3">
      <c r="A51" s="2617">
        <v>2499</v>
      </c>
      <c r="B51" s="2618"/>
      <c r="C51" s="2586" t="s">
        <v>159</v>
      </c>
      <c r="D51" s="2619">
        <f>+D52</f>
        <v>14302195605.43</v>
      </c>
      <c r="E51" s="2553">
        <f>+E52</f>
        <v>650525818</v>
      </c>
      <c r="F51" s="2619">
        <f t="shared" si="2"/>
        <v>13651669787.43</v>
      </c>
      <c r="G51" s="2619"/>
      <c r="H51" s="2619"/>
      <c r="I51" s="2620"/>
      <c r="J51" s="2553">
        <f>+J52</f>
        <v>9561586577</v>
      </c>
      <c r="K51" s="2553">
        <f>+K52</f>
        <v>0</v>
      </c>
      <c r="L51" s="2553">
        <f>+L52</f>
        <v>0</v>
      </c>
      <c r="M51" s="2621">
        <f>+M52</f>
        <v>9561586577</v>
      </c>
      <c r="O51" s="2542">
        <f t="shared" si="3"/>
        <v>0.7003968544422301</v>
      </c>
      <c r="P51" s="2626">
        <f>+M51-10384330698</f>
        <v>-822744121</v>
      </c>
    </row>
    <row r="52" spans="1:36" s="2616" customFormat="1" ht="15.75" customHeight="1" x14ac:dyDescent="0.3">
      <c r="A52" s="2617">
        <v>2499600</v>
      </c>
      <c r="B52" s="2618"/>
      <c r="C52" s="2586" t="s">
        <v>73</v>
      </c>
      <c r="D52" s="2619">
        <f>SUM(D53:D58)</f>
        <v>14302195605.43</v>
      </c>
      <c r="E52" s="2553">
        <f>SUM(E53:E58)</f>
        <v>650525818</v>
      </c>
      <c r="F52" s="2619">
        <f t="shared" si="2"/>
        <v>13651669787.43</v>
      </c>
      <c r="G52" s="2619"/>
      <c r="H52" s="2619"/>
      <c r="I52" s="2620"/>
      <c r="J52" s="2619">
        <f>SUM(J53:J58)</f>
        <v>9561586577</v>
      </c>
      <c r="K52" s="2553">
        <v>0</v>
      </c>
      <c r="L52" s="2553">
        <v>0</v>
      </c>
      <c r="M52" s="2627">
        <f>SUM(M53:M58)</f>
        <v>9561586577</v>
      </c>
      <c r="O52" s="2542">
        <f t="shared" si="3"/>
        <v>0.7003968544422301</v>
      </c>
    </row>
    <row r="53" spans="1:36" s="2602" customFormat="1" ht="32.25" customHeight="1" x14ac:dyDescent="0.3">
      <c r="A53" s="2622">
        <v>249906001</v>
      </c>
      <c r="B53" s="2623">
        <v>10</v>
      </c>
      <c r="C53" s="2587" t="s">
        <v>80</v>
      </c>
      <c r="D53" s="2624">
        <v>2607722263</v>
      </c>
      <c r="E53" s="2560">
        <f>7080500+0+35985600</f>
        <v>43066100</v>
      </c>
      <c r="F53" s="2561">
        <f t="shared" si="2"/>
        <v>2564656163</v>
      </c>
      <c r="G53" s="2624"/>
      <c r="H53" s="2624"/>
      <c r="I53" s="2625"/>
      <c r="J53" s="2628">
        <v>1676241500</v>
      </c>
      <c r="K53" s="2628"/>
      <c r="L53" s="2628"/>
      <c r="M53" s="2629">
        <v>1676241500</v>
      </c>
      <c r="O53" s="2564">
        <f t="shared" si="3"/>
        <v>0.65359307192244465</v>
      </c>
      <c r="AJ53" s="2630"/>
    </row>
    <row r="54" spans="1:36" s="2602" customFormat="1" ht="45" customHeight="1" x14ac:dyDescent="0.3">
      <c r="A54" s="2622">
        <v>249906001</v>
      </c>
      <c r="B54" s="2623">
        <v>13</v>
      </c>
      <c r="C54" s="2587" t="s">
        <v>80</v>
      </c>
      <c r="D54" s="2624">
        <v>459103190</v>
      </c>
      <c r="E54" s="2560">
        <v>11454497</v>
      </c>
      <c r="F54" s="2561">
        <f t="shared" si="2"/>
        <v>447648693</v>
      </c>
      <c r="G54" s="2624"/>
      <c r="H54" s="2624"/>
      <c r="I54" s="2625"/>
      <c r="J54" s="2628">
        <v>224271193</v>
      </c>
      <c r="K54" s="2628"/>
      <c r="L54" s="2628"/>
      <c r="M54" s="2629">
        <v>224271193</v>
      </c>
      <c r="O54" s="2564">
        <f t="shared" si="3"/>
        <v>0.50099820798538552</v>
      </c>
    </row>
    <row r="55" spans="1:36" s="2602" customFormat="1" ht="39" customHeight="1" x14ac:dyDescent="0.3">
      <c r="A55" s="2622">
        <v>249906001</v>
      </c>
      <c r="B55" s="2623">
        <v>20</v>
      </c>
      <c r="C55" s="2587" t="s">
        <v>80</v>
      </c>
      <c r="D55" s="2624">
        <v>8783151039</v>
      </c>
      <c r="E55" s="2560">
        <f>14955774+1017939+11819496</f>
        <v>27793209</v>
      </c>
      <c r="F55" s="2561">
        <f t="shared" si="2"/>
        <v>8755357830</v>
      </c>
      <c r="G55" s="2624"/>
      <c r="H55" s="2624"/>
      <c r="I55" s="2625"/>
      <c r="J55" s="2628">
        <v>6724525490</v>
      </c>
      <c r="K55" s="2628"/>
      <c r="L55" s="2628"/>
      <c r="M55" s="2629">
        <v>6724525490</v>
      </c>
      <c r="O55" s="2564"/>
    </row>
    <row r="56" spans="1:36" s="2602" customFormat="1" ht="52.5" customHeight="1" x14ac:dyDescent="0.3">
      <c r="A56" s="2622">
        <v>249906002</v>
      </c>
      <c r="B56" s="2623">
        <v>21</v>
      </c>
      <c r="C56" s="2587" t="s">
        <v>160</v>
      </c>
      <c r="D56" s="2624">
        <v>18914800</v>
      </c>
      <c r="E56" s="2560">
        <v>2016800</v>
      </c>
      <c r="F56" s="2561">
        <f t="shared" si="2"/>
        <v>16898000</v>
      </c>
      <c r="G56" s="2624"/>
      <c r="H56" s="2624"/>
      <c r="I56" s="2625"/>
      <c r="J56" s="2561">
        <v>16898000</v>
      </c>
      <c r="K56" s="2561"/>
      <c r="L56" s="2561"/>
      <c r="M56" s="2565">
        <v>16898000</v>
      </c>
      <c r="O56" s="2564"/>
    </row>
    <row r="57" spans="1:36" s="2602" customFormat="1" ht="63.75" customHeight="1" x14ac:dyDescent="0.3">
      <c r="A57" s="2622">
        <v>249906003</v>
      </c>
      <c r="B57" s="2623">
        <v>20</v>
      </c>
      <c r="C57" s="2587" t="s">
        <v>79</v>
      </c>
      <c r="D57" s="2624">
        <v>820725497.42999995</v>
      </c>
      <c r="E57" s="2560">
        <v>18312430</v>
      </c>
      <c r="F57" s="2561">
        <f t="shared" si="2"/>
        <v>802413067.42999995</v>
      </c>
      <c r="G57" s="2624"/>
      <c r="H57" s="2624"/>
      <c r="I57" s="2625"/>
      <c r="J57" s="2561">
        <v>405212307</v>
      </c>
      <c r="K57" s="2561"/>
      <c r="L57" s="2561"/>
      <c r="M57" s="2565">
        <v>405212307</v>
      </c>
      <c r="O57" s="2564"/>
    </row>
    <row r="58" spans="1:36" s="2602" customFormat="1" ht="37.950000000000003" customHeight="1" thickBot="1" x14ac:dyDescent="0.35">
      <c r="A58" s="2631">
        <v>249906004</v>
      </c>
      <c r="B58" s="2632">
        <v>20</v>
      </c>
      <c r="C58" s="2590" t="s">
        <v>161</v>
      </c>
      <c r="D58" s="2633">
        <v>1612578816</v>
      </c>
      <c r="E58" s="2592">
        <f>2453972+7445424+40752633+28144999+459884940+9200814</f>
        <v>547882782</v>
      </c>
      <c r="F58" s="2593">
        <f t="shared" si="2"/>
        <v>1064696034</v>
      </c>
      <c r="G58" s="2633"/>
      <c r="H58" s="2633"/>
      <c r="I58" s="2634"/>
      <c r="J58" s="2635">
        <v>514438087</v>
      </c>
      <c r="K58" s="2593"/>
      <c r="L58" s="2593"/>
      <c r="M58" s="2636">
        <v>514438087</v>
      </c>
      <c r="O58" s="2564">
        <f>+M58/F58</f>
        <v>0.48317836318717799</v>
      </c>
      <c r="AJ58" s="2637"/>
    </row>
    <row r="59" spans="1:36" ht="16.2" thickBot="1" x14ac:dyDescent="0.35">
      <c r="A59" s="3882" t="s">
        <v>184</v>
      </c>
      <c r="B59" s="3883"/>
      <c r="C59" s="3883"/>
      <c r="D59" s="2638">
        <f>+D12+D25</f>
        <v>413196796341.73999</v>
      </c>
      <c r="E59" s="2638">
        <f>+E12+E25</f>
        <v>5029477016.4200001</v>
      </c>
      <c r="F59" s="2638">
        <f t="shared" si="2"/>
        <v>408167319325.32001</v>
      </c>
      <c r="G59" s="2639"/>
      <c r="H59" s="2639"/>
      <c r="I59" s="2640" t="e">
        <f>+I20+#REF!+#REF!+I26+I51+#REF!</f>
        <v>#REF!</v>
      </c>
      <c r="J59" s="2641">
        <f>+J12+J25</f>
        <v>11766711321.27</v>
      </c>
      <c r="K59" s="2638" t="e">
        <f>+K12+K25</f>
        <v>#REF!</v>
      </c>
      <c r="L59" s="2638" t="e">
        <f>+L12+L25</f>
        <v>#REF!</v>
      </c>
      <c r="M59" s="2641">
        <f>+M12+M25</f>
        <v>11766711321.27</v>
      </c>
      <c r="O59" s="2564">
        <f>+M59/F59</f>
        <v>2.8828156405857727E-2</v>
      </c>
    </row>
    <row r="60" spans="1:36" ht="10.5" customHeight="1" x14ac:dyDescent="0.3">
      <c r="A60" s="2513"/>
      <c r="B60" s="2514"/>
      <c r="C60" s="2515"/>
      <c r="D60" s="2517"/>
      <c r="E60" s="2642"/>
      <c r="F60" s="2517"/>
      <c r="G60" s="2518"/>
      <c r="H60" s="2517"/>
      <c r="I60" s="2517" t="s">
        <v>185</v>
      </c>
      <c r="J60" s="2517"/>
      <c r="K60" s="2517" t="s">
        <v>186</v>
      </c>
      <c r="L60" s="2517"/>
      <c r="M60" s="2518"/>
    </row>
    <row r="61" spans="1:36" x14ac:dyDescent="0.3">
      <c r="A61" s="2520"/>
      <c r="D61" s="2512"/>
      <c r="E61" s="2604"/>
      <c r="G61" s="2521"/>
      <c r="M61" s="2521"/>
    </row>
    <row r="62" spans="1:36" x14ac:dyDescent="0.3">
      <c r="A62" s="2520"/>
      <c r="D62" s="2512"/>
      <c r="E62" s="2604"/>
      <c r="F62" s="2643"/>
      <c r="G62" s="2521"/>
      <c r="M62" s="2521"/>
    </row>
    <row r="63" spans="1:36" x14ac:dyDescent="0.3">
      <c r="A63" s="2520"/>
      <c r="D63" s="2512"/>
      <c r="E63" s="2604"/>
      <c r="G63" s="2521"/>
      <c r="M63" s="2521"/>
    </row>
    <row r="64" spans="1:36" x14ac:dyDescent="0.3">
      <c r="A64" s="2644" t="s">
        <v>83</v>
      </c>
      <c r="B64" s="2645"/>
      <c r="C64" s="2646"/>
      <c r="D64" s="2646"/>
      <c r="E64" s="2647"/>
      <c r="F64" s="2647" t="s">
        <v>84</v>
      </c>
      <c r="G64" s="2647"/>
      <c r="H64" s="2648"/>
      <c r="I64" s="2649"/>
      <c r="J64" s="2650"/>
      <c r="K64" s="2651"/>
      <c r="L64" s="2650"/>
      <c r="M64" s="2652"/>
      <c r="N64" s="2649"/>
    </row>
    <row r="65" spans="1:14" x14ac:dyDescent="0.3">
      <c r="A65" s="2653" t="s">
        <v>193</v>
      </c>
      <c r="B65" s="2645"/>
      <c r="C65" s="2646"/>
      <c r="D65" s="2646"/>
      <c r="E65" s="2654"/>
      <c r="F65" s="2654" t="s">
        <v>85</v>
      </c>
      <c r="G65" s="2654"/>
      <c r="H65" s="2655"/>
      <c r="I65" s="2649"/>
      <c r="J65" s="2650"/>
      <c r="K65" s="2656"/>
      <c r="L65" s="2650"/>
      <c r="M65" s="2652"/>
      <c r="N65" s="2649"/>
    </row>
    <row r="66" spans="1:14" x14ac:dyDescent="0.3">
      <c r="A66" s="2653" t="s">
        <v>194</v>
      </c>
      <c r="B66" s="2645"/>
      <c r="C66" s="2646"/>
      <c r="D66" s="2646"/>
      <c r="E66" s="2657"/>
      <c r="F66" s="2657" t="s">
        <v>86</v>
      </c>
      <c r="G66" s="2647"/>
      <c r="H66" s="2648"/>
      <c r="I66" s="2649"/>
      <c r="J66" s="2650"/>
      <c r="K66" s="2651"/>
      <c r="L66" s="2650"/>
      <c r="M66" s="2652"/>
      <c r="N66" s="2649"/>
    </row>
    <row r="67" spans="1:14" x14ac:dyDescent="0.3">
      <c r="A67" s="2653"/>
      <c r="B67" s="2645"/>
      <c r="C67" s="2646"/>
      <c r="D67" s="2646"/>
      <c r="E67" s="2654"/>
      <c r="F67" s="2654"/>
      <c r="G67" s="2654"/>
      <c r="H67" s="2655"/>
      <c r="I67" s="2650"/>
      <c r="J67" s="2650"/>
      <c r="K67" s="2650"/>
      <c r="L67" s="2650"/>
      <c r="M67" s="2652"/>
      <c r="N67" s="2649"/>
    </row>
    <row r="68" spans="1:14" x14ac:dyDescent="0.3">
      <c r="A68" s="2644"/>
      <c r="B68" s="2645"/>
      <c r="C68" s="2646"/>
      <c r="D68" s="2657"/>
      <c r="E68" s="2658"/>
      <c r="F68" s="2657"/>
      <c r="G68" s="2648"/>
      <c r="H68" s="2650"/>
      <c r="I68" s="2650"/>
      <c r="J68" s="2650"/>
      <c r="K68" s="2650"/>
      <c r="L68" s="2650"/>
      <c r="M68" s="2652"/>
      <c r="N68" s="2649"/>
    </row>
    <row r="69" spans="1:14" x14ac:dyDescent="0.3">
      <c r="A69" s="2644"/>
      <c r="B69" s="3884" t="s">
        <v>353</v>
      </c>
      <c r="C69" s="3884"/>
      <c r="D69" s="2654" t="s">
        <v>88</v>
      </c>
      <c r="E69" s="2654"/>
      <c r="F69" s="2657"/>
      <c r="G69" s="2657"/>
      <c r="H69" s="2657"/>
      <c r="I69" s="2659"/>
      <c r="J69" s="2654" t="s">
        <v>191</v>
      </c>
      <c r="K69" s="2654"/>
      <c r="L69" s="2654"/>
      <c r="M69" s="2655"/>
      <c r="N69" s="2649"/>
    </row>
    <row r="70" spans="1:14" x14ac:dyDescent="0.3">
      <c r="A70" s="2653"/>
      <c r="B70" s="3884" t="s">
        <v>354</v>
      </c>
      <c r="C70" s="3884"/>
      <c r="D70" s="2654" t="s">
        <v>90</v>
      </c>
      <c r="E70" s="2654"/>
      <c r="F70" s="2654"/>
      <c r="G70" s="2654"/>
      <c r="H70" s="2654"/>
      <c r="I70" s="2655"/>
      <c r="J70" s="2657" t="s">
        <v>188</v>
      </c>
      <c r="K70" s="2657"/>
      <c r="L70" s="2657"/>
      <c r="M70" s="2659"/>
      <c r="N70" s="2649"/>
    </row>
    <row r="71" spans="1:14" x14ac:dyDescent="0.3">
      <c r="A71" s="2644"/>
      <c r="B71" s="2660" t="s">
        <v>355</v>
      </c>
      <c r="C71" s="2661"/>
      <c r="D71" s="2654" t="s">
        <v>93</v>
      </c>
      <c r="E71" s="2654"/>
      <c r="F71" s="2657"/>
      <c r="G71" s="2657"/>
      <c r="H71" s="2657"/>
      <c r="I71" s="2659"/>
      <c r="J71" s="2654" t="s">
        <v>172</v>
      </c>
      <c r="K71" s="2654"/>
      <c r="L71" s="2654"/>
      <c r="M71" s="2655"/>
      <c r="N71" s="2649"/>
    </row>
    <row r="72" spans="1:14" x14ac:dyDescent="0.3">
      <c r="A72" s="2653"/>
      <c r="B72" s="2645"/>
      <c r="C72" s="2654"/>
      <c r="D72" s="2654"/>
      <c r="E72" s="2654"/>
      <c r="F72" s="2654"/>
      <c r="G72" s="2654"/>
      <c r="H72" s="2654"/>
      <c r="I72" s="2655"/>
      <c r="J72" s="2657"/>
      <c r="K72" s="2657"/>
      <c r="L72" s="2657"/>
      <c r="M72" s="2659"/>
      <c r="N72" s="2649"/>
    </row>
    <row r="73" spans="1:14" ht="6.75" customHeight="1" thickBot="1" x14ac:dyDescent="0.35">
      <c r="A73" s="2524"/>
      <c r="B73" s="2525"/>
      <c r="C73" s="2662"/>
      <c r="D73" s="2662"/>
      <c r="E73" s="2663"/>
      <c r="F73" s="2664"/>
      <c r="G73" s="2664"/>
      <c r="H73" s="2664"/>
      <c r="I73" s="2664"/>
      <c r="J73" s="2664"/>
      <c r="K73" s="2664"/>
      <c r="L73" s="2664"/>
      <c r="M73" s="2665"/>
      <c r="N73" s="2649"/>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E87A1-C08C-4E8C-9916-37F84726FFB5}">
  <dimension ref="A1:AI73"/>
  <sheetViews>
    <sheetView zoomScale="87" zoomScaleNormal="87" workbookViewId="0">
      <selection activeCell="AJ15" sqref="AJ15"/>
    </sheetView>
  </sheetViews>
  <sheetFormatPr baseColWidth="10" defaultColWidth="11.44140625" defaultRowHeight="14.4" x14ac:dyDescent="0.3"/>
  <cols>
    <col min="1" max="1" width="17.44140625" style="2836" customWidth="1"/>
    <col min="2" max="2" width="9.33203125" style="2837" customWidth="1"/>
    <col min="3" max="3" width="53.44140625" style="2836" customWidth="1"/>
    <col min="4" max="4" width="21.88671875" style="2836" customWidth="1"/>
    <col min="5" max="5" width="18.5546875" style="2838" customWidth="1"/>
    <col min="6" max="6" width="21.33203125" style="2839" customWidth="1"/>
    <col min="7" max="7" width="17.88671875" style="2839" hidden="1" customWidth="1"/>
    <col min="8" max="8" width="21" style="2839" hidden="1" customWidth="1"/>
    <col min="9" max="9" width="1.109375" style="2839" hidden="1" customWidth="1"/>
    <col min="10" max="10" width="20" style="2839" customWidth="1"/>
    <col min="11" max="12" width="17.44140625" style="2839" hidden="1" customWidth="1"/>
    <col min="13" max="13" width="23.5546875" style="2839" customWidth="1"/>
    <col min="14" max="14" width="2.6640625" style="2836" customWidth="1"/>
    <col min="15" max="15" width="19.5546875" style="2836" hidden="1" customWidth="1"/>
    <col min="16" max="16" width="15.44140625" style="2836" hidden="1" customWidth="1"/>
    <col min="17" max="34" width="0" style="2836" hidden="1" customWidth="1"/>
    <col min="35" max="35" width="13.44140625" style="2836" customWidth="1"/>
    <col min="36" max="256" width="11.44140625" style="2836"/>
    <col min="257" max="257" width="17.44140625" style="2836" customWidth="1"/>
    <col min="258" max="258" width="9.33203125" style="2836" customWidth="1"/>
    <col min="259" max="259" width="53.44140625" style="2836" customWidth="1"/>
    <col min="260" max="260" width="21.88671875" style="2836" customWidth="1"/>
    <col min="261" max="261" width="18.5546875" style="2836" customWidth="1"/>
    <col min="262" max="262" width="21.33203125" style="2836" customWidth="1"/>
    <col min="263" max="265" width="0" style="2836" hidden="1" customWidth="1"/>
    <col min="266" max="266" width="20" style="2836" customWidth="1"/>
    <col min="267" max="268" width="0" style="2836" hidden="1" customWidth="1"/>
    <col min="269" max="269" width="23.5546875" style="2836" customWidth="1"/>
    <col min="270" max="270" width="2.6640625" style="2836" customWidth="1"/>
    <col min="271" max="290" width="0" style="2836" hidden="1" customWidth="1"/>
    <col min="291" max="291" width="13.44140625" style="2836" customWidth="1"/>
    <col min="292" max="512" width="11.44140625" style="2836"/>
    <col min="513" max="513" width="17.44140625" style="2836" customWidth="1"/>
    <col min="514" max="514" width="9.33203125" style="2836" customWidth="1"/>
    <col min="515" max="515" width="53.44140625" style="2836" customWidth="1"/>
    <col min="516" max="516" width="21.88671875" style="2836" customWidth="1"/>
    <col min="517" max="517" width="18.5546875" style="2836" customWidth="1"/>
    <col min="518" max="518" width="21.33203125" style="2836" customWidth="1"/>
    <col min="519" max="521" width="0" style="2836" hidden="1" customWidth="1"/>
    <col min="522" max="522" width="20" style="2836" customWidth="1"/>
    <col min="523" max="524" width="0" style="2836" hidden="1" customWidth="1"/>
    <col min="525" max="525" width="23.5546875" style="2836" customWidth="1"/>
    <col min="526" max="526" width="2.6640625" style="2836" customWidth="1"/>
    <col min="527" max="546" width="0" style="2836" hidden="1" customWidth="1"/>
    <col min="547" max="547" width="13.44140625" style="2836" customWidth="1"/>
    <col min="548" max="768" width="11.44140625" style="2836"/>
    <col min="769" max="769" width="17.44140625" style="2836" customWidth="1"/>
    <col min="770" max="770" width="9.33203125" style="2836" customWidth="1"/>
    <col min="771" max="771" width="53.44140625" style="2836" customWidth="1"/>
    <col min="772" max="772" width="21.88671875" style="2836" customWidth="1"/>
    <col min="773" max="773" width="18.5546875" style="2836" customWidth="1"/>
    <col min="774" max="774" width="21.33203125" style="2836" customWidth="1"/>
    <col min="775" max="777" width="0" style="2836" hidden="1" customWidth="1"/>
    <col min="778" max="778" width="20" style="2836" customWidth="1"/>
    <col min="779" max="780" width="0" style="2836" hidden="1" customWidth="1"/>
    <col min="781" max="781" width="23.5546875" style="2836" customWidth="1"/>
    <col min="782" max="782" width="2.6640625" style="2836" customWidth="1"/>
    <col min="783" max="802" width="0" style="2836" hidden="1" customWidth="1"/>
    <col min="803" max="803" width="13.44140625" style="2836" customWidth="1"/>
    <col min="804" max="1024" width="11.44140625" style="2836"/>
    <col min="1025" max="1025" width="17.44140625" style="2836" customWidth="1"/>
    <col min="1026" max="1026" width="9.33203125" style="2836" customWidth="1"/>
    <col min="1027" max="1027" width="53.44140625" style="2836" customWidth="1"/>
    <col min="1028" max="1028" width="21.88671875" style="2836" customWidth="1"/>
    <col min="1029" max="1029" width="18.5546875" style="2836" customWidth="1"/>
    <col min="1030" max="1030" width="21.33203125" style="2836" customWidth="1"/>
    <col min="1031" max="1033" width="0" style="2836" hidden="1" customWidth="1"/>
    <col min="1034" max="1034" width="20" style="2836" customWidth="1"/>
    <col min="1035" max="1036" width="0" style="2836" hidden="1" customWidth="1"/>
    <col min="1037" max="1037" width="23.5546875" style="2836" customWidth="1"/>
    <col min="1038" max="1038" width="2.6640625" style="2836" customWidth="1"/>
    <col min="1039" max="1058" width="0" style="2836" hidden="1" customWidth="1"/>
    <col min="1059" max="1059" width="13.44140625" style="2836" customWidth="1"/>
    <col min="1060" max="1280" width="11.44140625" style="2836"/>
    <col min="1281" max="1281" width="17.44140625" style="2836" customWidth="1"/>
    <col min="1282" max="1282" width="9.33203125" style="2836" customWidth="1"/>
    <col min="1283" max="1283" width="53.44140625" style="2836" customWidth="1"/>
    <col min="1284" max="1284" width="21.88671875" style="2836" customWidth="1"/>
    <col min="1285" max="1285" width="18.5546875" style="2836" customWidth="1"/>
    <col min="1286" max="1286" width="21.33203125" style="2836" customWidth="1"/>
    <col min="1287" max="1289" width="0" style="2836" hidden="1" customWidth="1"/>
    <col min="1290" max="1290" width="20" style="2836" customWidth="1"/>
    <col min="1291" max="1292" width="0" style="2836" hidden="1" customWidth="1"/>
    <col min="1293" max="1293" width="23.5546875" style="2836" customWidth="1"/>
    <col min="1294" max="1294" width="2.6640625" style="2836" customWidth="1"/>
    <col min="1295" max="1314" width="0" style="2836" hidden="1" customWidth="1"/>
    <col min="1315" max="1315" width="13.44140625" style="2836" customWidth="1"/>
    <col min="1316" max="1536" width="11.44140625" style="2836"/>
    <col min="1537" max="1537" width="17.44140625" style="2836" customWidth="1"/>
    <col min="1538" max="1538" width="9.33203125" style="2836" customWidth="1"/>
    <col min="1539" max="1539" width="53.44140625" style="2836" customWidth="1"/>
    <col min="1540" max="1540" width="21.88671875" style="2836" customWidth="1"/>
    <col min="1541" max="1541" width="18.5546875" style="2836" customWidth="1"/>
    <col min="1542" max="1542" width="21.33203125" style="2836" customWidth="1"/>
    <col min="1543" max="1545" width="0" style="2836" hidden="1" customWidth="1"/>
    <col min="1546" max="1546" width="20" style="2836" customWidth="1"/>
    <col min="1547" max="1548" width="0" style="2836" hidden="1" customWidth="1"/>
    <col min="1549" max="1549" width="23.5546875" style="2836" customWidth="1"/>
    <col min="1550" max="1550" width="2.6640625" style="2836" customWidth="1"/>
    <col min="1551" max="1570" width="0" style="2836" hidden="1" customWidth="1"/>
    <col min="1571" max="1571" width="13.44140625" style="2836" customWidth="1"/>
    <col min="1572" max="1792" width="11.44140625" style="2836"/>
    <col min="1793" max="1793" width="17.44140625" style="2836" customWidth="1"/>
    <col min="1794" max="1794" width="9.33203125" style="2836" customWidth="1"/>
    <col min="1795" max="1795" width="53.44140625" style="2836" customWidth="1"/>
    <col min="1796" max="1796" width="21.88671875" style="2836" customWidth="1"/>
    <col min="1797" max="1797" width="18.5546875" style="2836" customWidth="1"/>
    <col min="1798" max="1798" width="21.33203125" style="2836" customWidth="1"/>
    <col min="1799" max="1801" width="0" style="2836" hidden="1" customWidth="1"/>
    <col min="1802" max="1802" width="20" style="2836" customWidth="1"/>
    <col min="1803" max="1804" width="0" style="2836" hidden="1" customWidth="1"/>
    <col min="1805" max="1805" width="23.5546875" style="2836" customWidth="1"/>
    <col min="1806" max="1806" width="2.6640625" style="2836" customWidth="1"/>
    <col min="1807" max="1826" width="0" style="2836" hidden="1" customWidth="1"/>
    <col min="1827" max="1827" width="13.44140625" style="2836" customWidth="1"/>
    <col min="1828" max="2048" width="11.44140625" style="2836"/>
    <col min="2049" max="2049" width="17.44140625" style="2836" customWidth="1"/>
    <col min="2050" max="2050" width="9.33203125" style="2836" customWidth="1"/>
    <col min="2051" max="2051" width="53.44140625" style="2836" customWidth="1"/>
    <col min="2052" max="2052" width="21.88671875" style="2836" customWidth="1"/>
    <col min="2053" max="2053" width="18.5546875" style="2836" customWidth="1"/>
    <col min="2054" max="2054" width="21.33203125" style="2836" customWidth="1"/>
    <col min="2055" max="2057" width="0" style="2836" hidden="1" customWidth="1"/>
    <col min="2058" max="2058" width="20" style="2836" customWidth="1"/>
    <col min="2059" max="2060" width="0" style="2836" hidden="1" customWidth="1"/>
    <col min="2061" max="2061" width="23.5546875" style="2836" customWidth="1"/>
    <col min="2062" max="2062" width="2.6640625" style="2836" customWidth="1"/>
    <col min="2063" max="2082" width="0" style="2836" hidden="1" customWidth="1"/>
    <col min="2083" max="2083" width="13.44140625" style="2836" customWidth="1"/>
    <col min="2084" max="2304" width="11.44140625" style="2836"/>
    <col min="2305" max="2305" width="17.44140625" style="2836" customWidth="1"/>
    <col min="2306" max="2306" width="9.33203125" style="2836" customWidth="1"/>
    <col min="2307" max="2307" width="53.44140625" style="2836" customWidth="1"/>
    <col min="2308" max="2308" width="21.88671875" style="2836" customWidth="1"/>
    <col min="2309" max="2309" width="18.5546875" style="2836" customWidth="1"/>
    <col min="2310" max="2310" width="21.33203125" style="2836" customWidth="1"/>
    <col min="2311" max="2313" width="0" style="2836" hidden="1" customWidth="1"/>
    <col min="2314" max="2314" width="20" style="2836" customWidth="1"/>
    <col min="2315" max="2316" width="0" style="2836" hidden="1" customWidth="1"/>
    <col min="2317" max="2317" width="23.5546875" style="2836" customWidth="1"/>
    <col min="2318" max="2318" width="2.6640625" style="2836" customWidth="1"/>
    <col min="2319" max="2338" width="0" style="2836" hidden="1" customWidth="1"/>
    <col min="2339" max="2339" width="13.44140625" style="2836" customWidth="1"/>
    <col min="2340" max="2560" width="11.44140625" style="2836"/>
    <col min="2561" max="2561" width="17.44140625" style="2836" customWidth="1"/>
    <col min="2562" max="2562" width="9.33203125" style="2836" customWidth="1"/>
    <col min="2563" max="2563" width="53.44140625" style="2836" customWidth="1"/>
    <col min="2564" max="2564" width="21.88671875" style="2836" customWidth="1"/>
    <col min="2565" max="2565" width="18.5546875" style="2836" customWidth="1"/>
    <col min="2566" max="2566" width="21.33203125" style="2836" customWidth="1"/>
    <col min="2567" max="2569" width="0" style="2836" hidden="1" customWidth="1"/>
    <col min="2570" max="2570" width="20" style="2836" customWidth="1"/>
    <col min="2571" max="2572" width="0" style="2836" hidden="1" customWidth="1"/>
    <col min="2573" max="2573" width="23.5546875" style="2836" customWidth="1"/>
    <col min="2574" max="2574" width="2.6640625" style="2836" customWidth="1"/>
    <col min="2575" max="2594" width="0" style="2836" hidden="1" customWidth="1"/>
    <col min="2595" max="2595" width="13.44140625" style="2836" customWidth="1"/>
    <col min="2596" max="2816" width="11.44140625" style="2836"/>
    <col min="2817" max="2817" width="17.44140625" style="2836" customWidth="1"/>
    <col min="2818" max="2818" width="9.33203125" style="2836" customWidth="1"/>
    <col min="2819" max="2819" width="53.44140625" style="2836" customWidth="1"/>
    <col min="2820" max="2820" width="21.88671875" style="2836" customWidth="1"/>
    <col min="2821" max="2821" width="18.5546875" style="2836" customWidth="1"/>
    <col min="2822" max="2822" width="21.33203125" style="2836" customWidth="1"/>
    <col min="2823" max="2825" width="0" style="2836" hidden="1" customWidth="1"/>
    <col min="2826" max="2826" width="20" style="2836" customWidth="1"/>
    <col min="2827" max="2828" width="0" style="2836" hidden="1" customWidth="1"/>
    <col min="2829" max="2829" width="23.5546875" style="2836" customWidth="1"/>
    <col min="2830" max="2830" width="2.6640625" style="2836" customWidth="1"/>
    <col min="2831" max="2850" width="0" style="2836" hidden="1" customWidth="1"/>
    <col min="2851" max="2851" width="13.44140625" style="2836" customWidth="1"/>
    <col min="2852" max="3072" width="11.44140625" style="2836"/>
    <col min="3073" max="3073" width="17.44140625" style="2836" customWidth="1"/>
    <col min="3074" max="3074" width="9.33203125" style="2836" customWidth="1"/>
    <col min="3075" max="3075" width="53.44140625" style="2836" customWidth="1"/>
    <col min="3076" max="3076" width="21.88671875" style="2836" customWidth="1"/>
    <col min="3077" max="3077" width="18.5546875" style="2836" customWidth="1"/>
    <col min="3078" max="3078" width="21.33203125" style="2836" customWidth="1"/>
    <col min="3079" max="3081" width="0" style="2836" hidden="1" customWidth="1"/>
    <col min="3082" max="3082" width="20" style="2836" customWidth="1"/>
    <col min="3083" max="3084" width="0" style="2836" hidden="1" customWidth="1"/>
    <col min="3085" max="3085" width="23.5546875" style="2836" customWidth="1"/>
    <col min="3086" max="3086" width="2.6640625" style="2836" customWidth="1"/>
    <col min="3087" max="3106" width="0" style="2836" hidden="1" customWidth="1"/>
    <col min="3107" max="3107" width="13.44140625" style="2836" customWidth="1"/>
    <col min="3108" max="3328" width="11.44140625" style="2836"/>
    <col min="3329" max="3329" width="17.44140625" style="2836" customWidth="1"/>
    <col min="3330" max="3330" width="9.33203125" style="2836" customWidth="1"/>
    <col min="3331" max="3331" width="53.44140625" style="2836" customWidth="1"/>
    <col min="3332" max="3332" width="21.88671875" style="2836" customWidth="1"/>
    <col min="3333" max="3333" width="18.5546875" style="2836" customWidth="1"/>
    <col min="3334" max="3334" width="21.33203125" style="2836" customWidth="1"/>
    <col min="3335" max="3337" width="0" style="2836" hidden="1" customWidth="1"/>
    <col min="3338" max="3338" width="20" style="2836" customWidth="1"/>
    <col min="3339" max="3340" width="0" style="2836" hidden="1" customWidth="1"/>
    <col min="3341" max="3341" width="23.5546875" style="2836" customWidth="1"/>
    <col min="3342" max="3342" width="2.6640625" style="2836" customWidth="1"/>
    <col min="3343" max="3362" width="0" style="2836" hidden="1" customWidth="1"/>
    <col min="3363" max="3363" width="13.44140625" style="2836" customWidth="1"/>
    <col min="3364" max="3584" width="11.44140625" style="2836"/>
    <col min="3585" max="3585" width="17.44140625" style="2836" customWidth="1"/>
    <col min="3586" max="3586" width="9.33203125" style="2836" customWidth="1"/>
    <col min="3587" max="3587" width="53.44140625" style="2836" customWidth="1"/>
    <col min="3588" max="3588" width="21.88671875" style="2836" customWidth="1"/>
    <col min="3589" max="3589" width="18.5546875" style="2836" customWidth="1"/>
    <col min="3590" max="3590" width="21.33203125" style="2836" customWidth="1"/>
    <col min="3591" max="3593" width="0" style="2836" hidden="1" customWidth="1"/>
    <col min="3594" max="3594" width="20" style="2836" customWidth="1"/>
    <col min="3595" max="3596" width="0" style="2836" hidden="1" customWidth="1"/>
    <col min="3597" max="3597" width="23.5546875" style="2836" customWidth="1"/>
    <col min="3598" max="3598" width="2.6640625" style="2836" customWidth="1"/>
    <col min="3599" max="3618" width="0" style="2836" hidden="1" customWidth="1"/>
    <col min="3619" max="3619" width="13.44140625" style="2836" customWidth="1"/>
    <col min="3620" max="3840" width="11.44140625" style="2836"/>
    <col min="3841" max="3841" width="17.44140625" style="2836" customWidth="1"/>
    <col min="3842" max="3842" width="9.33203125" style="2836" customWidth="1"/>
    <col min="3843" max="3843" width="53.44140625" style="2836" customWidth="1"/>
    <col min="3844" max="3844" width="21.88671875" style="2836" customWidth="1"/>
    <col min="3845" max="3845" width="18.5546875" style="2836" customWidth="1"/>
    <col min="3846" max="3846" width="21.33203125" style="2836" customWidth="1"/>
    <col min="3847" max="3849" width="0" style="2836" hidden="1" customWidth="1"/>
    <col min="3850" max="3850" width="20" style="2836" customWidth="1"/>
    <col min="3851" max="3852" width="0" style="2836" hidden="1" customWidth="1"/>
    <col min="3853" max="3853" width="23.5546875" style="2836" customWidth="1"/>
    <col min="3854" max="3854" width="2.6640625" style="2836" customWidth="1"/>
    <col min="3855" max="3874" width="0" style="2836" hidden="1" customWidth="1"/>
    <col min="3875" max="3875" width="13.44140625" style="2836" customWidth="1"/>
    <col min="3876" max="4096" width="11.44140625" style="2836"/>
    <col min="4097" max="4097" width="17.44140625" style="2836" customWidth="1"/>
    <col min="4098" max="4098" width="9.33203125" style="2836" customWidth="1"/>
    <col min="4099" max="4099" width="53.44140625" style="2836" customWidth="1"/>
    <col min="4100" max="4100" width="21.88671875" style="2836" customWidth="1"/>
    <col min="4101" max="4101" width="18.5546875" style="2836" customWidth="1"/>
    <col min="4102" max="4102" width="21.33203125" style="2836" customWidth="1"/>
    <col min="4103" max="4105" width="0" style="2836" hidden="1" customWidth="1"/>
    <col min="4106" max="4106" width="20" style="2836" customWidth="1"/>
    <col min="4107" max="4108" width="0" style="2836" hidden="1" customWidth="1"/>
    <col min="4109" max="4109" width="23.5546875" style="2836" customWidth="1"/>
    <col min="4110" max="4110" width="2.6640625" style="2836" customWidth="1"/>
    <col min="4111" max="4130" width="0" style="2836" hidden="1" customWidth="1"/>
    <col min="4131" max="4131" width="13.44140625" style="2836" customWidth="1"/>
    <col min="4132" max="4352" width="11.44140625" style="2836"/>
    <col min="4353" max="4353" width="17.44140625" style="2836" customWidth="1"/>
    <col min="4354" max="4354" width="9.33203125" style="2836" customWidth="1"/>
    <col min="4355" max="4355" width="53.44140625" style="2836" customWidth="1"/>
    <col min="4356" max="4356" width="21.88671875" style="2836" customWidth="1"/>
    <col min="4357" max="4357" width="18.5546875" style="2836" customWidth="1"/>
    <col min="4358" max="4358" width="21.33203125" style="2836" customWidth="1"/>
    <col min="4359" max="4361" width="0" style="2836" hidden="1" customWidth="1"/>
    <col min="4362" max="4362" width="20" style="2836" customWidth="1"/>
    <col min="4363" max="4364" width="0" style="2836" hidden="1" customWidth="1"/>
    <col min="4365" max="4365" width="23.5546875" style="2836" customWidth="1"/>
    <col min="4366" max="4366" width="2.6640625" style="2836" customWidth="1"/>
    <col min="4367" max="4386" width="0" style="2836" hidden="1" customWidth="1"/>
    <col min="4387" max="4387" width="13.44140625" style="2836" customWidth="1"/>
    <col min="4388" max="4608" width="11.44140625" style="2836"/>
    <col min="4609" max="4609" width="17.44140625" style="2836" customWidth="1"/>
    <col min="4610" max="4610" width="9.33203125" style="2836" customWidth="1"/>
    <col min="4611" max="4611" width="53.44140625" style="2836" customWidth="1"/>
    <col min="4612" max="4612" width="21.88671875" style="2836" customWidth="1"/>
    <col min="4613" max="4613" width="18.5546875" style="2836" customWidth="1"/>
    <col min="4614" max="4614" width="21.33203125" style="2836" customWidth="1"/>
    <col min="4615" max="4617" width="0" style="2836" hidden="1" customWidth="1"/>
    <col min="4618" max="4618" width="20" style="2836" customWidth="1"/>
    <col min="4619" max="4620" width="0" style="2836" hidden="1" customWidth="1"/>
    <col min="4621" max="4621" width="23.5546875" style="2836" customWidth="1"/>
    <col min="4622" max="4622" width="2.6640625" style="2836" customWidth="1"/>
    <col min="4623" max="4642" width="0" style="2836" hidden="1" customWidth="1"/>
    <col min="4643" max="4643" width="13.44140625" style="2836" customWidth="1"/>
    <col min="4644" max="4864" width="11.44140625" style="2836"/>
    <col min="4865" max="4865" width="17.44140625" style="2836" customWidth="1"/>
    <col min="4866" max="4866" width="9.33203125" style="2836" customWidth="1"/>
    <col min="4867" max="4867" width="53.44140625" style="2836" customWidth="1"/>
    <col min="4868" max="4868" width="21.88671875" style="2836" customWidth="1"/>
    <col min="4869" max="4869" width="18.5546875" style="2836" customWidth="1"/>
    <col min="4870" max="4870" width="21.33203125" style="2836" customWidth="1"/>
    <col min="4871" max="4873" width="0" style="2836" hidden="1" customWidth="1"/>
    <col min="4874" max="4874" width="20" style="2836" customWidth="1"/>
    <col min="4875" max="4876" width="0" style="2836" hidden="1" customWidth="1"/>
    <col min="4877" max="4877" width="23.5546875" style="2836" customWidth="1"/>
    <col min="4878" max="4878" width="2.6640625" style="2836" customWidth="1"/>
    <col min="4879" max="4898" width="0" style="2836" hidden="1" customWidth="1"/>
    <col min="4899" max="4899" width="13.44140625" style="2836" customWidth="1"/>
    <col min="4900" max="5120" width="11.44140625" style="2836"/>
    <col min="5121" max="5121" width="17.44140625" style="2836" customWidth="1"/>
    <col min="5122" max="5122" width="9.33203125" style="2836" customWidth="1"/>
    <col min="5123" max="5123" width="53.44140625" style="2836" customWidth="1"/>
    <col min="5124" max="5124" width="21.88671875" style="2836" customWidth="1"/>
    <col min="5125" max="5125" width="18.5546875" style="2836" customWidth="1"/>
    <col min="5126" max="5126" width="21.33203125" style="2836" customWidth="1"/>
    <col min="5127" max="5129" width="0" style="2836" hidden="1" customWidth="1"/>
    <col min="5130" max="5130" width="20" style="2836" customWidth="1"/>
    <col min="5131" max="5132" width="0" style="2836" hidden="1" customWidth="1"/>
    <col min="5133" max="5133" width="23.5546875" style="2836" customWidth="1"/>
    <col min="5134" max="5134" width="2.6640625" style="2836" customWidth="1"/>
    <col min="5135" max="5154" width="0" style="2836" hidden="1" customWidth="1"/>
    <col min="5155" max="5155" width="13.44140625" style="2836" customWidth="1"/>
    <col min="5156" max="5376" width="11.44140625" style="2836"/>
    <col min="5377" max="5377" width="17.44140625" style="2836" customWidth="1"/>
    <col min="5378" max="5378" width="9.33203125" style="2836" customWidth="1"/>
    <col min="5379" max="5379" width="53.44140625" style="2836" customWidth="1"/>
    <col min="5380" max="5380" width="21.88671875" style="2836" customWidth="1"/>
    <col min="5381" max="5381" width="18.5546875" style="2836" customWidth="1"/>
    <col min="5382" max="5382" width="21.33203125" style="2836" customWidth="1"/>
    <col min="5383" max="5385" width="0" style="2836" hidden="1" customWidth="1"/>
    <col min="5386" max="5386" width="20" style="2836" customWidth="1"/>
    <col min="5387" max="5388" width="0" style="2836" hidden="1" customWidth="1"/>
    <col min="5389" max="5389" width="23.5546875" style="2836" customWidth="1"/>
    <col min="5390" max="5390" width="2.6640625" style="2836" customWidth="1"/>
    <col min="5391" max="5410" width="0" style="2836" hidden="1" customWidth="1"/>
    <col min="5411" max="5411" width="13.44140625" style="2836" customWidth="1"/>
    <col min="5412" max="5632" width="11.44140625" style="2836"/>
    <col min="5633" max="5633" width="17.44140625" style="2836" customWidth="1"/>
    <col min="5634" max="5634" width="9.33203125" style="2836" customWidth="1"/>
    <col min="5635" max="5635" width="53.44140625" style="2836" customWidth="1"/>
    <col min="5636" max="5636" width="21.88671875" style="2836" customWidth="1"/>
    <col min="5637" max="5637" width="18.5546875" style="2836" customWidth="1"/>
    <col min="5638" max="5638" width="21.33203125" style="2836" customWidth="1"/>
    <col min="5639" max="5641" width="0" style="2836" hidden="1" customWidth="1"/>
    <col min="5642" max="5642" width="20" style="2836" customWidth="1"/>
    <col min="5643" max="5644" width="0" style="2836" hidden="1" customWidth="1"/>
    <col min="5645" max="5645" width="23.5546875" style="2836" customWidth="1"/>
    <col min="5646" max="5646" width="2.6640625" style="2836" customWidth="1"/>
    <col min="5647" max="5666" width="0" style="2836" hidden="1" customWidth="1"/>
    <col min="5667" max="5667" width="13.44140625" style="2836" customWidth="1"/>
    <col min="5668" max="5888" width="11.44140625" style="2836"/>
    <col min="5889" max="5889" width="17.44140625" style="2836" customWidth="1"/>
    <col min="5890" max="5890" width="9.33203125" style="2836" customWidth="1"/>
    <col min="5891" max="5891" width="53.44140625" style="2836" customWidth="1"/>
    <col min="5892" max="5892" width="21.88671875" style="2836" customWidth="1"/>
    <col min="5893" max="5893" width="18.5546875" style="2836" customWidth="1"/>
    <col min="5894" max="5894" width="21.33203125" style="2836" customWidth="1"/>
    <col min="5895" max="5897" width="0" style="2836" hidden="1" customWidth="1"/>
    <col min="5898" max="5898" width="20" style="2836" customWidth="1"/>
    <col min="5899" max="5900" width="0" style="2836" hidden="1" customWidth="1"/>
    <col min="5901" max="5901" width="23.5546875" style="2836" customWidth="1"/>
    <col min="5902" max="5902" width="2.6640625" style="2836" customWidth="1"/>
    <col min="5903" max="5922" width="0" style="2836" hidden="1" customWidth="1"/>
    <col min="5923" max="5923" width="13.44140625" style="2836" customWidth="1"/>
    <col min="5924" max="6144" width="11.44140625" style="2836"/>
    <col min="6145" max="6145" width="17.44140625" style="2836" customWidth="1"/>
    <col min="6146" max="6146" width="9.33203125" style="2836" customWidth="1"/>
    <col min="6147" max="6147" width="53.44140625" style="2836" customWidth="1"/>
    <col min="6148" max="6148" width="21.88671875" style="2836" customWidth="1"/>
    <col min="6149" max="6149" width="18.5546875" style="2836" customWidth="1"/>
    <col min="6150" max="6150" width="21.33203125" style="2836" customWidth="1"/>
    <col min="6151" max="6153" width="0" style="2836" hidden="1" customWidth="1"/>
    <col min="6154" max="6154" width="20" style="2836" customWidth="1"/>
    <col min="6155" max="6156" width="0" style="2836" hidden="1" customWidth="1"/>
    <col min="6157" max="6157" width="23.5546875" style="2836" customWidth="1"/>
    <col min="6158" max="6158" width="2.6640625" style="2836" customWidth="1"/>
    <col min="6159" max="6178" width="0" style="2836" hidden="1" customWidth="1"/>
    <col min="6179" max="6179" width="13.44140625" style="2836" customWidth="1"/>
    <col min="6180" max="6400" width="11.44140625" style="2836"/>
    <col min="6401" max="6401" width="17.44140625" style="2836" customWidth="1"/>
    <col min="6402" max="6402" width="9.33203125" style="2836" customWidth="1"/>
    <col min="6403" max="6403" width="53.44140625" style="2836" customWidth="1"/>
    <col min="6404" max="6404" width="21.88671875" style="2836" customWidth="1"/>
    <col min="6405" max="6405" width="18.5546875" style="2836" customWidth="1"/>
    <col min="6406" max="6406" width="21.33203125" style="2836" customWidth="1"/>
    <col min="6407" max="6409" width="0" style="2836" hidden="1" customWidth="1"/>
    <col min="6410" max="6410" width="20" style="2836" customWidth="1"/>
    <col min="6411" max="6412" width="0" style="2836" hidden="1" customWidth="1"/>
    <col min="6413" max="6413" width="23.5546875" style="2836" customWidth="1"/>
    <col min="6414" max="6414" width="2.6640625" style="2836" customWidth="1"/>
    <col min="6415" max="6434" width="0" style="2836" hidden="1" customWidth="1"/>
    <col min="6435" max="6435" width="13.44140625" style="2836" customWidth="1"/>
    <col min="6436" max="6656" width="11.44140625" style="2836"/>
    <col min="6657" max="6657" width="17.44140625" style="2836" customWidth="1"/>
    <col min="6658" max="6658" width="9.33203125" style="2836" customWidth="1"/>
    <col min="6659" max="6659" width="53.44140625" style="2836" customWidth="1"/>
    <col min="6660" max="6660" width="21.88671875" style="2836" customWidth="1"/>
    <col min="6661" max="6661" width="18.5546875" style="2836" customWidth="1"/>
    <col min="6662" max="6662" width="21.33203125" style="2836" customWidth="1"/>
    <col min="6663" max="6665" width="0" style="2836" hidden="1" customWidth="1"/>
    <col min="6666" max="6666" width="20" style="2836" customWidth="1"/>
    <col min="6667" max="6668" width="0" style="2836" hidden="1" customWidth="1"/>
    <col min="6669" max="6669" width="23.5546875" style="2836" customWidth="1"/>
    <col min="6670" max="6670" width="2.6640625" style="2836" customWidth="1"/>
    <col min="6671" max="6690" width="0" style="2836" hidden="1" customWidth="1"/>
    <col min="6691" max="6691" width="13.44140625" style="2836" customWidth="1"/>
    <col min="6692" max="6912" width="11.44140625" style="2836"/>
    <col min="6913" max="6913" width="17.44140625" style="2836" customWidth="1"/>
    <col min="6914" max="6914" width="9.33203125" style="2836" customWidth="1"/>
    <col min="6915" max="6915" width="53.44140625" style="2836" customWidth="1"/>
    <col min="6916" max="6916" width="21.88671875" style="2836" customWidth="1"/>
    <col min="6917" max="6917" width="18.5546875" style="2836" customWidth="1"/>
    <col min="6918" max="6918" width="21.33203125" style="2836" customWidth="1"/>
    <col min="6919" max="6921" width="0" style="2836" hidden="1" customWidth="1"/>
    <col min="6922" max="6922" width="20" style="2836" customWidth="1"/>
    <col min="6923" max="6924" width="0" style="2836" hidden="1" customWidth="1"/>
    <col min="6925" max="6925" width="23.5546875" style="2836" customWidth="1"/>
    <col min="6926" max="6926" width="2.6640625" style="2836" customWidth="1"/>
    <col min="6927" max="6946" width="0" style="2836" hidden="1" customWidth="1"/>
    <col min="6947" max="6947" width="13.44140625" style="2836" customWidth="1"/>
    <col min="6948" max="7168" width="11.44140625" style="2836"/>
    <col min="7169" max="7169" width="17.44140625" style="2836" customWidth="1"/>
    <col min="7170" max="7170" width="9.33203125" style="2836" customWidth="1"/>
    <col min="7171" max="7171" width="53.44140625" style="2836" customWidth="1"/>
    <col min="7172" max="7172" width="21.88671875" style="2836" customWidth="1"/>
    <col min="7173" max="7173" width="18.5546875" style="2836" customWidth="1"/>
    <col min="7174" max="7174" width="21.33203125" style="2836" customWidth="1"/>
    <col min="7175" max="7177" width="0" style="2836" hidden="1" customWidth="1"/>
    <col min="7178" max="7178" width="20" style="2836" customWidth="1"/>
    <col min="7179" max="7180" width="0" style="2836" hidden="1" customWidth="1"/>
    <col min="7181" max="7181" width="23.5546875" style="2836" customWidth="1"/>
    <col min="7182" max="7182" width="2.6640625" style="2836" customWidth="1"/>
    <col min="7183" max="7202" width="0" style="2836" hidden="1" customWidth="1"/>
    <col min="7203" max="7203" width="13.44140625" style="2836" customWidth="1"/>
    <col min="7204" max="7424" width="11.44140625" style="2836"/>
    <col min="7425" max="7425" width="17.44140625" style="2836" customWidth="1"/>
    <col min="7426" max="7426" width="9.33203125" style="2836" customWidth="1"/>
    <col min="7427" max="7427" width="53.44140625" style="2836" customWidth="1"/>
    <col min="7428" max="7428" width="21.88671875" style="2836" customWidth="1"/>
    <col min="7429" max="7429" width="18.5546875" style="2836" customWidth="1"/>
    <col min="7430" max="7430" width="21.33203125" style="2836" customWidth="1"/>
    <col min="7431" max="7433" width="0" style="2836" hidden="1" customWidth="1"/>
    <col min="7434" max="7434" width="20" style="2836" customWidth="1"/>
    <col min="7435" max="7436" width="0" style="2836" hidden="1" customWidth="1"/>
    <col min="7437" max="7437" width="23.5546875" style="2836" customWidth="1"/>
    <col min="7438" max="7438" width="2.6640625" style="2836" customWidth="1"/>
    <col min="7439" max="7458" width="0" style="2836" hidden="1" customWidth="1"/>
    <col min="7459" max="7459" width="13.44140625" style="2836" customWidth="1"/>
    <col min="7460" max="7680" width="11.44140625" style="2836"/>
    <col min="7681" max="7681" width="17.44140625" style="2836" customWidth="1"/>
    <col min="7682" max="7682" width="9.33203125" style="2836" customWidth="1"/>
    <col min="7683" max="7683" width="53.44140625" style="2836" customWidth="1"/>
    <col min="7684" max="7684" width="21.88671875" style="2836" customWidth="1"/>
    <col min="7685" max="7685" width="18.5546875" style="2836" customWidth="1"/>
    <col min="7686" max="7686" width="21.33203125" style="2836" customWidth="1"/>
    <col min="7687" max="7689" width="0" style="2836" hidden="1" customWidth="1"/>
    <col min="7690" max="7690" width="20" style="2836" customWidth="1"/>
    <col min="7691" max="7692" width="0" style="2836" hidden="1" customWidth="1"/>
    <col min="7693" max="7693" width="23.5546875" style="2836" customWidth="1"/>
    <col min="7694" max="7694" width="2.6640625" style="2836" customWidth="1"/>
    <col min="7695" max="7714" width="0" style="2836" hidden="1" customWidth="1"/>
    <col min="7715" max="7715" width="13.44140625" style="2836" customWidth="1"/>
    <col min="7716" max="7936" width="11.44140625" style="2836"/>
    <col min="7937" max="7937" width="17.44140625" style="2836" customWidth="1"/>
    <col min="7938" max="7938" width="9.33203125" style="2836" customWidth="1"/>
    <col min="7939" max="7939" width="53.44140625" style="2836" customWidth="1"/>
    <col min="7940" max="7940" width="21.88671875" style="2836" customWidth="1"/>
    <col min="7941" max="7941" width="18.5546875" style="2836" customWidth="1"/>
    <col min="7942" max="7942" width="21.33203125" style="2836" customWidth="1"/>
    <col min="7943" max="7945" width="0" style="2836" hidden="1" customWidth="1"/>
    <col min="7946" max="7946" width="20" style="2836" customWidth="1"/>
    <col min="7947" max="7948" width="0" style="2836" hidden="1" customWidth="1"/>
    <col min="7949" max="7949" width="23.5546875" style="2836" customWidth="1"/>
    <col min="7950" max="7950" width="2.6640625" style="2836" customWidth="1"/>
    <col min="7951" max="7970" width="0" style="2836" hidden="1" customWidth="1"/>
    <col min="7971" max="7971" width="13.44140625" style="2836" customWidth="1"/>
    <col min="7972" max="8192" width="11.44140625" style="2836"/>
    <col min="8193" max="8193" width="17.44140625" style="2836" customWidth="1"/>
    <col min="8194" max="8194" width="9.33203125" style="2836" customWidth="1"/>
    <col min="8195" max="8195" width="53.44140625" style="2836" customWidth="1"/>
    <col min="8196" max="8196" width="21.88671875" style="2836" customWidth="1"/>
    <col min="8197" max="8197" width="18.5546875" style="2836" customWidth="1"/>
    <col min="8198" max="8198" width="21.33203125" style="2836" customWidth="1"/>
    <col min="8199" max="8201" width="0" style="2836" hidden="1" customWidth="1"/>
    <col min="8202" max="8202" width="20" style="2836" customWidth="1"/>
    <col min="8203" max="8204" width="0" style="2836" hidden="1" customWidth="1"/>
    <col min="8205" max="8205" width="23.5546875" style="2836" customWidth="1"/>
    <col min="8206" max="8206" width="2.6640625" style="2836" customWidth="1"/>
    <col min="8207" max="8226" width="0" style="2836" hidden="1" customWidth="1"/>
    <col min="8227" max="8227" width="13.44140625" style="2836" customWidth="1"/>
    <col min="8228" max="8448" width="11.44140625" style="2836"/>
    <col min="8449" max="8449" width="17.44140625" style="2836" customWidth="1"/>
    <col min="8450" max="8450" width="9.33203125" style="2836" customWidth="1"/>
    <col min="8451" max="8451" width="53.44140625" style="2836" customWidth="1"/>
    <col min="8452" max="8452" width="21.88671875" style="2836" customWidth="1"/>
    <col min="8453" max="8453" width="18.5546875" style="2836" customWidth="1"/>
    <col min="8454" max="8454" width="21.33203125" style="2836" customWidth="1"/>
    <col min="8455" max="8457" width="0" style="2836" hidden="1" customWidth="1"/>
    <col min="8458" max="8458" width="20" style="2836" customWidth="1"/>
    <col min="8459" max="8460" width="0" style="2836" hidden="1" customWidth="1"/>
    <col min="8461" max="8461" width="23.5546875" style="2836" customWidth="1"/>
    <col min="8462" max="8462" width="2.6640625" style="2836" customWidth="1"/>
    <col min="8463" max="8482" width="0" style="2836" hidden="1" customWidth="1"/>
    <col min="8483" max="8483" width="13.44140625" style="2836" customWidth="1"/>
    <col min="8484" max="8704" width="11.44140625" style="2836"/>
    <col min="8705" max="8705" width="17.44140625" style="2836" customWidth="1"/>
    <col min="8706" max="8706" width="9.33203125" style="2836" customWidth="1"/>
    <col min="8707" max="8707" width="53.44140625" style="2836" customWidth="1"/>
    <col min="8708" max="8708" width="21.88671875" style="2836" customWidth="1"/>
    <col min="8709" max="8709" width="18.5546875" style="2836" customWidth="1"/>
    <col min="8710" max="8710" width="21.33203125" style="2836" customWidth="1"/>
    <col min="8711" max="8713" width="0" style="2836" hidden="1" customWidth="1"/>
    <col min="8714" max="8714" width="20" style="2836" customWidth="1"/>
    <col min="8715" max="8716" width="0" style="2836" hidden="1" customWidth="1"/>
    <col min="8717" max="8717" width="23.5546875" style="2836" customWidth="1"/>
    <col min="8718" max="8718" width="2.6640625" style="2836" customWidth="1"/>
    <col min="8719" max="8738" width="0" style="2836" hidden="1" customWidth="1"/>
    <col min="8739" max="8739" width="13.44140625" style="2836" customWidth="1"/>
    <col min="8740" max="8960" width="11.44140625" style="2836"/>
    <col min="8961" max="8961" width="17.44140625" style="2836" customWidth="1"/>
    <col min="8962" max="8962" width="9.33203125" style="2836" customWidth="1"/>
    <col min="8963" max="8963" width="53.44140625" style="2836" customWidth="1"/>
    <col min="8964" max="8964" width="21.88671875" style="2836" customWidth="1"/>
    <col min="8965" max="8965" width="18.5546875" style="2836" customWidth="1"/>
    <col min="8966" max="8966" width="21.33203125" style="2836" customWidth="1"/>
    <col min="8967" max="8969" width="0" style="2836" hidden="1" customWidth="1"/>
    <col min="8970" max="8970" width="20" style="2836" customWidth="1"/>
    <col min="8971" max="8972" width="0" style="2836" hidden="1" customWidth="1"/>
    <col min="8973" max="8973" width="23.5546875" style="2836" customWidth="1"/>
    <col min="8974" max="8974" width="2.6640625" style="2836" customWidth="1"/>
    <col min="8975" max="8994" width="0" style="2836" hidden="1" customWidth="1"/>
    <col min="8995" max="8995" width="13.44140625" style="2836" customWidth="1"/>
    <col min="8996" max="9216" width="11.44140625" style="2836"/>
    <col min="9217" max="9217" width="17.44140625" style="2836" customWidth="1"/>
    <col min="9218" max="9218" width="9.33203125" style="2836" customWidth="1"/>
    <col min="9219" max="9219" width="53.44140625" style="2836" customWidth="1"/>
    <col min="9220" max="9220" width="21.88671875" style="2836" customWidth="1"/>
    <col min="9221" max="9221" width="18.5546875" style="2836" customWidth="1"/>
    <col min="9222" max="9222" width="21.33203125" style="2836" customWidth="1"/>
    <col min="9223" max="9225" width="0" style="2836" hidden="1" customWidth="1"/>
    <col min="9226" max="9226" width="20" style="2836" customWidth="1"/>
    <col min="9227" max="9228" width="0" style="2836" hidden="1" customWidth="1"/>
    <col min="9229" max="9229" width="23.5546875" style="2836" customWidth="1"/>
    <col min="9230" max="9230" width="2.6640625" style="2836" customWidth="1"/>
    <col min="9231" max="9250" width="0" style="2836" hidden="1" customWidth="1"/>
    <col min="9251" max="9251" width="13.44140625" style="2836" customWidth="1"/>
    <col min="9252" max="9472" width="11.44140625" style="2836"/>
    <col min="9473" max="9473" width="17.44140625" style="2836" customWidth="1"/>
    <col min="9474" max="9474" width="9.33203125" style="2836" customWidth="1"/>
    <col min="9475" max="9475" width="53.44140625" style="2836" customWidth="1"/>
    <col min="9476" max="9476" width="21.88671875" style="2836" customWidth="1"/>
    <col min="9477" max="9477" width="18.5546875" style="2836" customWidth="1"/>
    <col min="9478" max="9478" width="21.33203125" style="2836" customWidth="1"/>
    <col min="9479" max="9481" width="0" style="2836" hidden="1" customWidth="1"/>
    <col min="9482" max="9482" width="20" style="2836" customWidth="1"/>
    <col min="9483" max="9484" width="0" style="2836" hidden="1" customWidth="1"/>
    <col min="9485" max="9485" width="23.5546875" style="2836" customWidth="1"/>
    <col min="9486" max="9486" width="2.6640625" style="2836" customWidth="1"/>
    <col min="9487" max="9506" width="0" style="2836" hidden="1" customWidth="1"/>
    <col min="9507" max="9507" width="13.44140625" style="2836" customWidth="1"/>
    <col min="9508" max="9728" width="11.44140625" style="2836"/>
    <col min="9729" max="9729" width="17.44140625" style="2836" customWidth="1"/>
    <col min="9730" max="9730" width="9.33203125" style="2836" customWidth="1"/>
    <col min="9731" max="9731" width="53.44140625" style="2836" customWidth="1"/>
    <col min="9732" max="9732" width="21.88671875" style="2836" customWidth="1"/>
    <col min="9733" max="9733" width="18.5546875" style="2836" customWidth="1"/>
    <col min="9734" max="9734" width="21.33203125" style="2836" customWidth="1"/>
    <col min="9735" max="9737" width="0" style="2836" hidden="1" customWidth="1"/>
    <col min="9738" max="9738" width="20" style="2836" customWidth="1"/>
    <col min="9739" max="9740" width="0" style="2836" hidden="1" customWidth="1"/>
    <col min="9741" max="9741" width="23.5546875" style="2836" customWidth="1"/>
    <col min="9742" max="9742" width="2.6640625" style="2836" customWidth="1"/>
    <col min="9743" max="9762" width="0" style="2836" hidden="1" customWidth="1"/>
    <col min="9763" max="9763" width="13.44140625" style="2836" customWidth="1"/>
    <col min="9764" max="9984" width="11.44140625" style="2836"/>
    <col min="9985" max="9985" width="17.44140625" style="2836" customWidth="1"/>
    <col min="9986" max="9986" width="9.33203125" style="2836" customWidth="1"/>
    <col min="9987" max="9987" width="53.44140625" style="2836" customWidth="1"/>
    <col min="9988" max="9988" width="21.88671875" style="2836" customWidth="1"/>
    <col min="9989" max="9989" width="18.5546875" style="2836" customWidth="1"/>
    <col min="9990" max="9990" width="21.33203125" style="2836" customWidth="1"/>
    <col min="9991" max="9993" width="0" style="2836" hidden="1" customWidth="1"/>
    <col min="9994" max="9994" width="20" style="2836" customWidth="1"/>
    <col min="9995" max="9996" width="0" style="2836" hidden="1" customWidth="1"/>
    <col min="9997" max="9997" width="23.5546875" style="2836" customWidth="1"/>
    <col min="9998" max="9998" width="2.6640625" style="2836" customWidth="1"/>
    <col min="9999" max="10018" width="0" style="2836" hidden="1" customWidth="1"/>
    <col min="10019" max="10019" width="13.44140625" style="2836" customWidth="1"/>
    <col min="10020" max="10240" width="11.44140625" style="2836"/>
    <col min="10241" max="10241" width="17.44140625" style="2836" customWidth="1"/>
    <col min="10242" max="10242" width="9.33203125" style="2836" customWidth="1"/>
    <col min="10243" max="10243" width="53.44140625" style="2836" customWidth="1"/>
    <col min="10244" max="10244" width="21.88671875" style="2836" customWidth="1"/>
    <col min="10245" max="10245" width="18.5546875" style="2836" customWidth="1"/>
    <col min="10246" max="10246" width="21.33203125" style="2836" customWidth="1"/>
    <col min="10247" max="10249" width="0" style="2836" hidden="1" customWidth="1"/>
    <col min="10250" max="10250" width="20" style="2836" customWidth="1"/>
    <col min="10251" max="10252" width="0" style="2836" hidden="1" customWidth="1"/>
    <col min="10253" max="10253" width="23.5546875" style="2836" customWidth="1"/>
    <col min="10254" max="10254" width="2.6640625" style="2836" customWidth="1"/>
    <col min="10255" max="10274" width="0" style="2836" hidden="1" customWidth="1"/>
    <col min="10275" max="10275" width="13.44140625" style="2836" customWidth="1"/>
    <col min="10276" max="10496" width="11.44140625" style="2836"/>
    <col min="10497" max="10497" width="17.44140625" style="2836" customWidth="1"/>
    <col min="10498" max="10498" width="9.33203125" style="2836" customWidth="1"/>
    <col min="10499" max="10499" width="53.44140625" style="2836" customWidth="1"/>
    <col min="10500" max="10500" width="21.88671875" style="2836" customWidth="1"/>
    <col min="10501" max="10501" width="18.5546875" style="2836" customWidth="1"/>
    <col min="10502" max="10502" width="21.33203125" style="2836" customWidth="1"/>
    <col min="10503" max="10505" width="0" style="2836" hidden="1" customWidth="1"/>
    <col min="10506" max="10506" width="20" style="2836" customWidth="1"/>
    <col min="10507" max="10508" width="0" style="2836" hidden="1" customWidth="1"/>
    <col min="10509" max="10509" width="23.5546875" style="2836" customWidth="1"/>
    <col min="10510" max="10510" width="2.6640625" style="2836" customWidth="1"/>
    <col min="10511" max="10530" width="0" style="2836" hidden="1" customWidth="1"/>
    <col min="10531" max="10531" width="13.44140625" style="2836" customWidth="1"/>
    <col min="10532" max="10752" width="11.44140625" style="2836"/>
    <col min="10753" max="10753" width="17.44140625" style="2836" customWidth="1"/>
    <col min="10754" max="10754" width="9.33203125" style="2836" customWidth="1"/>
    <col min="10755" max="10755" width="53.44140625" style="2836" customWidth="1"/>
    <col min="10756" max="10756" width="21.88671875" style="2836" customWidth="1"/>
    <col min="10757" max="10757" width="18.5546875" style="2836" customWidth="1"/>
    <col min="10758" max="10758" width="21.33203125" style="2836" customWidth="1"/>
    <col min="10759" max="10761" width="0" style="2836" hidden="1" customWidth="1"/>
    <col min="10762" max="10762" width="20" style="2836" customWidth="1"/>
    <col min="10763" max="10764" width="0" style="2836" hidden="1" customWidth="1"/>
    <col min="10765" max="10765" width="23.5546875" style="2836" customWidth="1"/>
    <col min="10766" max="10766" width="2.6640625" style="2836" customWidth="1"/>
    <col min="10767" max="10786" width="0" style="2836" hidden="1" customWidth="1"/>
    <col min="10787" max="10787" width="13.44140625" style="2836" customWidth="1"/>
    <col min="10788" max="11008" width="11.44140625" style="2836"/>
    <col min="11009" max="11009" width="17.44140625" style="2836" customWidth="1"/>
    <col min="11010" max="11010" width="9.33203125" style="2836" customWidth="1"/>
    <col min="11011" max="11011" width="53.44140625" style="2836" customWidth="1"/>
    <col min="11012" max="11012" width="21.88671875" style="2836" customWidth="1"/>
    <col min="11013" max="11013" width="18.5546875" style="2836" customWidth="1"/>
    <col min="11014" max="11014" width="21.33203125" style="2836" customWidth="1"/>
    <col min="11015" max="11017" width="0" style="2836" hidden="1" customWidth="1"/>
    <col min="11018" max="11018" width="20" style="2836" customWidth="1"/>
    <col min="11019" max="11020" width="0" style="2836" hidden="1" customWidth="1"/>
    <col min="11021" max="11021" width="23.5546875" style="2836" customWidth="1"/>
    <col min="11022" max="11022" width="2.6640625" style="2836" customWidth="1"/>
    <col min="11023" max="11042" width="0" style="2836" hidden="1" customWidth="1"/>
    <col min="11043" max="11043" width="13.44140625" style="2836" customWidth="1"/>
    <col min="11044" max="11264" width="11.44140625" style="2836"/>
    <col min="11265" max="11265" width="17.44140625" style="2836" customWidth="1"/>
    <col min="11266" max="11266" width="9.33203125" style="2836" customWidth="1"/>
    <col min="11267" max="11267" width="53.44140625" style="2836" customWidth="1"/>
    <col min="11268" max="11268" width="21.88671875" style="2836" customWidth="1"/>
    <col min="11269" max="11269" width="18.5546875" style="2836" customWidth="1"/>
    <col min="11270" max="11270" width="21.33203125" style="2836" customWidth="1"/>
    <col min="11271" max="11273" width="0" style="2836" hidden="1" customWidth="1"/>
    <col min="11274" max="11274" width="20" style="2836" customWidth="1"/>
    <col min="11275" max="11276" width="0" style="2836" hidden="1" customWidth="1"/>
    <col min="11277" max="11277" width="23.5546875" style="2836" customWidth="1"/>
    <col min="11278" max="11278" width="2.6640625" style="2836" customWidth="1"/>
    <col min="11279" max="11298" width="0" style="2836" hidden="1" customWidth="1"/>
    <col min="11299" max="11299" width="13.44140625" style="2836" customWidth="1"/>
    <col min="11300" max="11520" width="11.44140625" style="2836"/>
    <col min="11521" max="11521" width="17.44140625" style="2836" customWidth="1"/>
    <col min="11522" max="11522" width="9.33203125" style="2836" customWidth="1"/>
    <col min="11523" max="11523" width="53.44140625" style="2836" customWidth="1"/>
    <col min="11524" max="11524" width="21.88671875" style="2836" customWidth="1"/>
    <col min="11525" max="11525" width="18.5546875" style="2836" customWidth="1"/>
    <col min="11526" max="11526" width="21.33203125" style="2836" customWidth="1"/>
    <col min="11527" max="11529" width="0" style="2836" hidden="1" customWidth="1"/>
    <col min="11530" max="11530" width="20" style="2836" customWidth="1"/>
    <col min="11531" max="11532" width="0" style="2836" hidden="1" customWidth="1"/>
    <col min="11533" max="11533" width="23.5546875" style="2836" customWidth="1"/>
    <col min="11534" max="11534" width="2.6640625" style="2836" customWidth="1"/>
    <col min="11535" max="11554" width="0" style="2836" hidden="1" customWidth="1"/>
    <col min="11555" max="11555" width="13.44140625" style="2836" customWidth="1"/>
    <col min="11556" max="11776" width="11.44140625" style="2836"/>
    <col min="11777" max="11777" width="17.44140625" style="2836" customWidth="1"/>
    <col min="11778" max="11778" width="9.33203125" style="2836" customWidth="1"/>
    <col min="11779" max="11779" width="53.44140625" style="2836" customWidth="1"/>
    <col min="11780" max="11780" width="21.88671875" style="2836" customWidth="1"/>
    <col min="11781" max="11781" width="18.5546875" style="2836" customWidth="1"/>
    <col min="11782" max="11782" width="21.33203125" style="2836" customWidth="1"/>
    <col min="11783" max="11785" width="0" style="2836" hidden="1" customWidth="1"/>
    <col min="11786" max="11786" width="20" style="2836" customWidth="1"/>
    <col min="11787" max="11788" width="0" style="2836" hidden="1" customWidth="1"/>
    <col min="11789" max="11789" width="23.5546875" style="2836" customWidth="1"/>
    <col min="11790" max="11790" width="2.6640625" style="2836" customWidth="1"/>
    <col min="11791" max="11810" width="0" style="2836" hidden="1" customWidth="1"/>
    <col min="11811" max="11811" width="13.44140625" style="2836" customWidth="1"/>
    <col min="11812" max="12032" width="11.44140625" style="2836"/>
    <col min="12033" max="12033" width="17.44140625" style="2836" customWidth="1"/>
    <col min="12034" max="12034" width="9.33203125" style="2836" customWidth="1"/>
    <col min="12035" max="12035" width="53.44140625" style="2836" customWidth="1"/>
    <col min="12036" max="12036" width="21.88671875" style="2836" customWidth="1"/>
    <col min="12037" max="12037" width="18.5546875" style="2836" customWidth="1"/>
    <col min="12038" max="12038" width="21.33203125" style="2836" customWidth="1"/>
    <col min="12039" max="12041" width="0" style="2836" hidden="1" customWidth="1"/>
    <col min="12042" max="12042" width="20" style="2836" customWidth="1"/>
    <col min="12043" max="12044" width="0" style="2836" hidden="1" customWidth="1"/>
    <col min="12045" max="12045" width="23.5546875" style="2836" customWidth="1"/>
    <col min="12046" max="12046" width="2.6640625" style="2836" customWidth="1"/>
    <col min="12047" max="12066" width="0" style="2836" hidden="1" customWidth="1"/>
    <col min="12067" max="12067" width="13.44140625" style="2836" customWidth="1"/>
    <col min="12068" max="12288" width="11.44140625" style="2836"/>
    <col min="12289" max="12289" width="17.44140625" style="2836" customWidth="1"/>
    <col min="12290" max="12290" width="9.33203125" style="2836" customWidth="1"/>
    <col min="12291" max="12291" width="53.44140625" style="2836" customWidth="1"/>
    <col min="12292" max="12292" width="21.88671875" style="2836" customWidth="1"/>
    <col min="12293" max="12293" width="18.5546875" style="2836" customWidth="1"/>
    <col min="12294" max="12294" width="21.33203125" style="2836" customWidth="1"/>
    <col min="12295" max="12297" width="0" style="2836" hidden="1" customWidth="1"/>
    <col min="12298" max="12298" width="20" style="2836" customWidth="1"/>
    <col min="12299" max="12300" width="0" style="2836" hidden="1" customWidth="1"/>
    <col min="12301" max="12301" width="23.5546875" style="2836" customWidth="1"/>
    <col min="12302" max="12302" width="2.6640625" style="2836" customWidth="1"/>
    <col min="12303" max="12322" width="0" style="2836" hidden="1" customWidth="1"/>
    <col min="12323" max="12323" width="13.44140625" style="2836" customWidth="1"/>
    <col min="12324" max="12544" width="11.44140625" style="2836"/>
    <col min="12545" max="12545" width="17.44140625" style="2836" customWidth="1"/>
    <col min="12546" max="12546" width="9.33203125" style="2836" customWidth="1"/>
    <col min="12547" max="12547" width="53.44140625" style="2836" customWidth="1"/>
    <col min="12548" max="12548" width="21.88671875" style="2836" customWidth="1"/>
    <col min="12549" max="12549" width="18.5546875" style="2836" customWidth="1"/>
    <col min="12550" max="12550" width="21.33203125" style="2836" customWidth="1"/>
    <col min="12551" max="12553" width="0" style="2836" hidden="1" customWidth="1"/>
    <col min="12554" max="12554" width="20" style="2836" customWidth="1"/>
    <col min="12555" max="12556" width="0" style="2836" hidden="1" customWidth="1"/>
    <col min="12557" max="12557" width="23.5546875" style="2836" customWidth="1"/>
    <col min="12558" max="12558" width="2.6640625" style="2836" customWidth="1"/>
    <col min="12559" max="12578" width="0" style="2836" hidden="1" customWidth="1"/>
    <col min="12579" max="12579" width="13.44140625" style="2836" customWidth="1"/>
    <col min="12580" max="12800" width="11.44140625" style="2836"/>
    <col min="12801" max="12801" width="17.44140625" style="2836" customWidth="1"/>
    <col min="12802" max="12802" width="9.33203125" style="2836" customWidth="1"/>
    <col min="12803" max="12803" width="53.44140625" style="2836" customWidth="1"/>
    <col min="12804" max="12804" width="21.88671875" style="2836" customWidth="1"/>
    <col min="12805" max="12805" width="18.5546875" style="2836" customWidth="1"/>
    <col min="12806" max="12806" width="21.33203125" style="2836" customWidth="1"/>
    <col min="12807" max="12809" width="0" style="2836" hidden="1" customWidth="1"/>
    <col min="12810" max="12810" width="20" style="2836" customWidth="1"/>
    <col min="12811" max="12812" width="0" style="2836" hidden="1" customWidth="1"/>
    <col min="12813" max="12813" width="23.5546875" style="2836" customWidth="1"/>
    <col min="12814" max="12814" width="2.6640625" style="2836" customWidth="1"/>
    <col min="12815" max="12834" width="0" style="2836" hidden="1" customWidth="1"/>
    <col min="12835" max="12835" width="13.44140625" style="2836" customWidth="1"/>
    <col min="12836" max="13056" width="11.44140625" style="2836"/>
    <col min="13057" max="13057" width="17.44140625" style="2836" customWidth="1"/>
    <col min="13058" max="13058" width="9.33203125" style="2836" customWidth="1"/>
    <col min="13059" max="13059" width="53.44140625" style="2836" customWidth="1"/>
    <col min="13060" max="13060" width="21.88671875" style="2836" customWidth="1"/>
    <col min="13061" max="13061" width="18.5546875" style="2836" customWidth="1"/>
    <col min="13062" max="13062" width="21.33203125" style="2836" customWidth="1"/>
    <col min="13063" max="13065" width="0" style="2836" hidden="1" customWidth="1"/>
    <col min="13066" max="13066" width="20" style="2836" customWidth="1"/>
    <col min="13067" max="13068" width="0" style="2836" hidden="1" customWidth="1"/>
    <col min="13069" max="13069" width="23.5546875" style="2836" customWidth="1"/>
    <col min="13070" max="13070" width="2.6640625" style="2836" customWidth="1"/>
    <col min="13071" max="13090" width="0" style="2836" hidden="1" customWidth="1"/>
    <col min="13091" max="13091" width="13.44140625" style="2836" customWidth="1"/>
    <col min="13092" max="13312" width="11.44140625" style="2836"/>
    <col min="13313" max="13313" width="17.44140625" style="2836" customWidth="1"/>
    <col min="13314" max="13314" width="9.33203125" style="2836" customWidth="1"/>
    <col min="13315" max="13315" width="53.44140625" style="2836" customWidth="1"/>
    <col min="13316" max="13316" width="21.88671875" style="2836" customWidth="1"/>
    <col min="13317" max="13317" width="18.5546875" style="2836" customWidth="1"/>
    <col min="13318" max="13318" width="21.33203125" style="2836" customWidth="1"/>
    <col min="13319" max="13321" width="0" style="2836" hidden="1" customWidth="1"/>
    <col min="13322" max="13322" width="20" style="2836" customWidth="1"/>
    <col min="13323" max="13324" width="0" style="2836" hidden="1" customWidth="1"/>
    <col min="13325" max="13325" width="23.5546875" style="2836" customWidth="1"/>
    <col min="13326" max="13326" width="2.6640625" style="2836" customWidth="1"/>
    <col min="13327" max="13346" width="0" style="2836" hidden="1" customWidth="1"/>
    <col min="13347" max="13347" width="13.44140625" style="2836" customWidth="1"/>
    <col min="13348" max="13568" width="11.44140625" style="2836"/>
    <col min="13569" max="13569" width="17.44140625" style="2836" customWidth="1"/>
    <col min="13570" max="13570" width="9.33203125" style="2836" customWidth="1"/>
    <col min="13571" max="13571" width="53.44140625" style="2836" customWidth="1"/>
    <col min="13572" max="13572" width="21.88671875" style="2836" customWidth="1"/>
    <col min="13573" max="13573" width="18.5546875" style="2836" customWidth="1"/>
    <col min="13574" max="13574" width="21.33203125" style="2836" customWidth="1"/>
    <col min="13575" max="13577" width="0" style="2836" hidden="1" customWidth="1"/>
    <col min="13578" max="13578" width="20" style="2836" customWidth="1"/>
    <col min="13579" max="13580" width="0" style="2836" hidden="1" customWidth="1"/>
    <col min="13581" max="13581" width="23.5546875" style="2836" customWidth="1"/>
    <col min="13582" max="13582" width="2.6640625" style="2836" customWidth="1"/>
    <col min="13583" max="13602" width="0" style="2836" hidden="1" customWidth="1"/>
    <col min="13603" max="13603" width="13.44140625" style="2836" customWidth="1"/>
    <col min="13604" max="13824" width="11.44140625" style="2836"/>
    <col min="13825" max="13825" width="17.44140625" style="2836" customWidth="1"/>
    <col min="13826" max="13826" width="9.33203125" style="2836" customWidth="1"/>
    <col min="13827" max="13827" width="53.44140625" style="2836" customWidth="1"/>
    <col min="13828" max="13828" width="21.88671875" style="2836" customWidth="1"/>
    <col min="13829" max="13829" width="18.5546875" style="2836" customWidth="1"/>
    <col min="13830" max="13830" width="21.33203125" style="2836" customWidth="1"/>
    <col min="13831" max="13833" width="0" style="2836" hidden="1" customWidth="1"/>
    <col min="13834" max="13834" width="20" style="2836" customWidth="1"/>
    <col min="13835" max="13836" width="0" style="2836" hidden="1" customWidth="1"/>
    <col min="13837" max="13837" width="23.5546875" style="2836" customWidth="1"/>
    <col min="13838" max="13838" width="2.6640625" style="2836" customWidth="1"/>
    <col min="13839" max="13858" width="0" style="2836" hidden="1" customWidth="1"/>
    <col min="13859" max="13859" width="13.44140625" style="2836" customWidth="1"/>
    <col min="13860" max="14080" width="11.44140625" style="2836"/>
    <col min="14081" max="14081" width="17.44140625" style="2836" customWidth="1"/>
    <col min="14082" max="14082" width="9.33203125" style="2836" customWidth="1"/>
    <col min="14083" max="14083" width="53.44140625" style="2836" customWidth="1"/>
    <col min="14084" max="14084" width="21.88671875" style="2836" customWidth="1"/>
    <col min="14085" max="14085" width="18.5546875" style="2836" customWidth="1"/>
    <col min="14086" max="14086" width="21.33203125" style="2836" customWidth="1"/>
    <col min="14087" max="14089" width="0" style="2836" hidden="1" customWidth="1"/>
    <col min="14090" max="14090" width="20" style="2836" customWidth="1"/>
    <col min="14091" max="14092" width="0" style="2836" hidden="1" customWidth="1"/>
    <col min="14093" max="14093" width="23.5546875" style="2836" customWidth="1"/>
    <col min="14094" max="14094" width="2.6640625" style="2836" customWidth="1"/>
    <col min="14095" max="14114" width="0" style="2836" hidden="1" customWidth="1"/>
    <col min="14115" max="14115" width="13.44140625" style="2836" customWidth="1"/>
    <col min="14116" max="14336" width="11.44140625" style="2836"/>
    <col min="14337" max="14337" width="17.44140625" style="2836" customWidth="1"/>
    <col min="14338" max="14338" width="9.33203125" style="2836" customWidth="1"/>
    <col min="14339" max="14339" width="53.44140625" style="2836" customWidth="1"/>
    <col min="14340" max="14340" width="21.88671875" style="2836" customWidth="1"/>
    <col min="14341" max="14341" width="18.5546875" style="2836" customWidth="1"/>
    <col min="14342" max="14342" width="21.33203125" style="2836" customWidth="1"/>
    <col min="14343" max="14345" width="0" style="2836" hidden="1" customWidth="1"/>
    <col min="14346" max="14346" width="20" style="2836" customWidth="1"/>
    <col min="14347" max="14348" width="0" style="2836" hidden="1" customWidth="1"/>
    <col min="14349" max="14349" width="23.5546875" style="2836" customWidth="1"/>
    <col min="14350" max="14350" width="2.6640625" style="2836" customWidth="1"/>
    <col min="14351" max="14370" width="0" style="2836" hidden="1" customWidth="1"/>
    <col min="14371" max="14371" width="13.44140625" style="2836" customWidth="1"/>
    <col min="14372" max="14592" width="11.44140625" style="2836"/>
    <col min="14593" max="14593" width="17.44140625" style="2836" customWidth="1"/>
    <col min="14594" max="14594" width="9.33203125" style="2836" customWidth="1"/>
    <col min="14595" max="14595" width="53.44140625" style="2836" customWidth="1"/>
    <col min="14596" max="14596" width="21.88671875" style="2836" customWidth="1"/>
    <col min="14597" max="14597" width="18.5546875" style="2836" customWidth="1"/>
    <col min="14598" max="14598" width="21.33203125" style="2836" customWidth="1"/>
    <col min="14599" max="14601" width="0" style="2836" hidden="1" customWidth="1"/>
    <col min="14602" max="14602" width="20" style="2836" customWidth="1"/>
    <col min="14603" max="14604" width="0" style="2836" hidden="1" customWidth="1"/>
    <col min="14605" max="14605" width="23.5546875" style="2836" customWidth="1"/>
    <col min="14606" max="14606" width="2.6640625" style="2836" customWidth="1"/>
    <col min="14607" max="14626" width="0" style="2836" hidden="1" customWidth="1"/>
    <col min="14627" max="14627" width="13.44140625" style="2836" customWidth="1"/>
    <col min="14628" max="14848" width="11.44140625" style="2836"/>
    <col min="14849" max="14849" width="17.44140625" style="2836" customWidth="1"/>
    <col min="14850" max="14850" width="9.33203125" style="2836" customWidth="1"/>
    <col min="14851" max="14851" width="53.44140625" style="2836" customWidth="1"/>
    <col min="14852" max="14852" width="21.88671875" style="2836" customWidth="1"/>
    <col min="14853" max="14853" width="18.5546875" style="2836" customWidth="1"/>
    <col min="14854" max="14854" width="21.33203125" style="2836" customWidth="1"/>
    <col min="14855" max="14857" width="0" style="2836" hidden="1" customWidth="1"/>
    <col min="14858" max="14858" width="20" style="2836" customWidth="1"/>
    <col min="14859" max="14860" width="0" style="2836" hidden="1" customWidth="1"/>
    <col min="14861" max="14861" width="23.5546875" style="2836" customWidth="1"/>
    <col min="14862" max="14862" width="2.6640625" style="2836" customWidth="1"/>
    <col min="14863" max="14882" width="0" style="2836" hidden="1" customWidth="1"/>
    <col min="14883" max="14883" width="13.44140625" style="2836" customWidth="1"/>
    <col min="14884" max="15104" width="11.44140625" style="2836"/>
    <col min="15105" max="15105" width="17.44140625" style="2836" customWidth="1"/>
    <col min="15106" max="15106" width="9.33203125" style="2836" customWidth="1"/>
    <col min="15107" max="15107" width="53.44140625" style="2836" customWidth="1"/>
    <col min="15108" max="15108" width="21.88671875" style="2836" customWidth="1"/>
    <col min="15109" max="15109" width="18.5546875" style="2836" customWidth="1"/>
    <col min="15110" max="15110" width="21.33203125" style="2836" customWidth="1"/>
    <col min="15111" max="15113" width="0" style="2836" hidden="1" customWidth="1"/>
    <col min="15114" max="15114" width="20" style="2836" customWidth="1"/>
    <col min="15115" max="15116" width="0" style="2836" hidden="1" customWidth="1"/>
    <col min="15117" max="15117" width="23.5546875" style="2836" customWidth="1"/>
    <col min="15118" max="15118" width="2.6640625" style="2836" customWidth="1"/>
    <col min="15119" max="15138" width="0" style="2836" hidden="1" customWidth="1"/>
    <col min="15139" max="15139" width="13.44140625" style="2836" customWidth="1"/>
    <col min="15140" max="15360" width="11.44140625" style="2836"/>
    <col min="15361" max="15361" width="17.44140625" style="2836" customWidth="1"/>
    <col min="15362" max="15362" width="9.33203125" style="2836" customWidth="1"/>
    <col min="15363" max="15363" width="53.44140625" style="2836" customWidth="1"/>
    <col min="15364" max="15364" width="21.88671875" style="2836" customWidth="1"/>
    <col min="15365" max="15365" width="18.5546875" style="2836" customWidth="1"/>
    <col min="15366" max="15366" width="21.33203125" style="2836" customWidth="1"/>
    <col min="15367" max="15369" width="0" style="2836" hidden="1" customWidth="1"/>
    <col min="15370" max="15370" width="20" style="2836" customWidth="1"/>
    <col min="15371" max="15372" width="0" style="2836" hidden="1" customWidth="1"/>
    <col min="15373" max="15373" width="23.5546875" style="2836" customWidth="1"/>
    <col min="15374" max="15374" width="2.6640625" style="2836" customWidth="1"/>
    <col min="15375" max="15394" width="0" style="2836" hidden="1" customWidth="1"/>
    <col min="15395" max="15395" width="13.44140625" style="2836" customWidth="1"/>
    <col min="15396" max="15616" width="11.44140625" style="2836"/>
    <col min="15617" max="15617" width="17.44140625" style="2836" customWidth="1"/>
    <col min="15618" max="15618" width="9.33203125" style="2836" customWidth="1"/>
    <col min="15619" max="15619" width="53.44140625" style="2836" customWidth="1"/>
    <col min="15620" max="15620" width="21.88671875" style="2836" customWidth="1"/>
    <col min="15621" max="15621" width="18.5546875" style="2836" customWidth="1"/>
    <col min="15622" max="15622" width="21.33203125" style="2836" customWidth="1"/>
    <col min="15623" max="15625" width="0" style="2836" hidden="1" customWidth="1"/>
    <col min="15626" max="15626" width="20" style="2836" customWidth="1"/>
    <col min="15627" max="15628" width="0" style="2836" hidden="1" customWidth="1"/>
    <col min="15629" max="15629" width="23.5546875" style="2836" customWidth="1"/>
    <col min="15630" max="15630" width="2.6640625" style="2836" customWidth="1"/>
    <col min="15631" max="15650" width="0" style="2836" hidden="1" customWidth="1"/>
    <col min="15651" max="15651" width="13.44140625" style="2836" customWidth="1"/>
    <col min="15652" max="15872" width="11.44140625" style="2836"/>
    <col min="15873" max="15873" width="17.44140625" style="2836" customWidth="1"/>
    <col min="15874" max="15874" width="9.33203125" style="2836" customWidth="1"/>
    <col min="15875" max="15875" width="53.44140625" style="2836" customWidth="1"/>
    <col min="15876" max="15876" width="21.88671875" style="2836" customWidth="1"/>
    <col min="15877" max="15877" width="18.5546875" style="2836" customWidth="1"/>
    <col min="15878" max="15878" width="21.33203125" style="2836" customWidth="1"/>
    <col min="15879" max="15881" width="0" style="2836" hidden="1" customWidth="1"/>
    <col min="15882" max="15882" width="20" style="2836" customWidth="1"/>
    <col min="15883" max="15884" width="0" style="2836" hidden="1" customWidth="1"/>
    <col min="15885" max="15885" width="23.5546875" style="2836" customWidth="1"/>
    <col min="15886" max="15886" width="2.6640625" style="2836" customWidth="1"/>
    <col min="15887" max="15906" width="0" style="2836" hidden="1" customWidth="1"/>
    <col min="15907" max="15907" width="13.44140625" style="2836" customWidth="1"/>
    <col min="15908" max="16128" width="11.44140625" style="2836"/>
    <col min="16129" max="16129" width="17.44140625" style="2836" customWidth="1"/>
    <col min="16130" max="16130" width="9.33203125" style="2836" customWidth="1"/>
    <col min="16131" max="16131" width="53.44140625" style="2836" customWidth="1"/>
    <col min="16132" max="16132" width="21.88671875" style="2836" customWidth="1"/>
    <col min="16133" max="16133" width="18.5546875" style="2836" customWidth="1"/>
    <col min="16134" max="16134" width="21.33203125" style="2836" customWidth="1"/>
    <col min="16135" max="16137" width="0" style="2836" hidden="1" customWidth="1"/>
    <col min="16138" max="16138" width="20" style="2836" customWidth="1"/>
    <col min="16139" max="16140" width="0" style="2836" hidden="1" customWidth="1"/>
    <col min="16141" max="16141" width="23.5546875" style="2836" customWidth="1"/>
    <col min="16142" max="16142" width="2.6640625" style="2836" customWidth="1"/>
    <col min="16143" max="16162" width="0" style="2836" hidden="1" customWidth="1"/>
    <col min="16163" max="16163" width="13.44140625" style="2836" customWidth="1"/>
    <col min="16164" max="16384" width="11.44140625" style="2836"/>
  </cols>
  <sheetData>
    <row r="1" spans="1:15" ht="15" thickBot="1" x14ac:dyDescent="0.35"/>
    <row r="2" spans="1:15" x14ac:dyDescent="0.3">
      <c r="A2" s="2840"/>
      <c r="B2" s="2841"/>
      <c r="C2" s="2842"/>
      <c r="D2" s="2842"/>
      <c r="E2" s="2843"/>
      <c r="F2" s="2844"/>
      <c r="G2" s="2844"/>
      <c r="H2" s="2844"/>
      <c r="I2" s="2844"/>
      <c r="J2" s="2844"/>
      <c r="K2" s="2844"/>
      <c r="L2" s="2844"/>
      <c r="M2" s="2845"/>
    </row>
    <row r="3" spans="1:15" s="2846" customFormat="1" x14ac:dyDescent="0.3">
      <c r="A3" s="3900" t="s">
        <v>1</v>
      </c>
      <c r="B3" s="3901"/>
      <c r="C3" s="3901"/>
      <c r="D3" s="3901"/>
      <c r="E3" s="3901"/>
      <c r="F3" s="3901"/>
      <c r="G3" s="3901"/>
      <c r="H3" s="3901"/>
      <c r="I3" s="3901"/>
      <c r="J3" s="3901"/>
      <c r="K3" s="3901"/>
      <c r="L3" s="3901"/>
      <c r="M3" s="3902"/>
    </row>
    <row r="4" spans="1:15" s="2846" customFormat="1" x14ac:dyDescent="0.3">
      <c r="A4" s="3900" t="s">
        <v>173</v>
      </c>
      <c r="B4" s="3901"/>
      <c r="C4" s="3901"/>
      <c r="D4" s="3901"/>
      <c r="E4" s="3901"/>
      <c r="F4" s="3901"/>
      <c r="G4" s="3901"/>
      <c r="H4" s="3901"/>
      <c r="I4" s="3901"/>
      <c r="J4" s="3901"/>
      <c r="K4" s="3901"/>
      <c r="L4" s="3901"/>
      <c r="M4" s="3902"/>
    </row>
    <row r="5" spans="1:15" ht="6" customHeight="1" x14ac:dyDescent="0.3">
      <c r="A5" s="2847"/>
      <c r="M5" s="2848"/>
    </row>
    <row r="6" spans="1:15" x14ac:dyDescent="0.3">
      <c r="A6" s="2849" t="s">
        <v>0</v>
      </c>
      <c r="M6" s="2848"/>
    </row>
    <row r="7" spans="1:15" ht="3" customHeight="1" x14ac:dyDescent="0.3">
      <c r="A7" s="2847"/>
      <c r="M7" s="2850"/>
    </row>
    <row r="8" spans="1:15" x14ac:dyDescent="0.3">
      <c r="A8" s="2847" t="s">
        <v>3</v>
      </c>
      <c r="C8" s="2836" t="s">
        <v>4</v>
      </c>
      <c r="F8" s="2839" t="s">
        <v>97</v>
      </c>
      <c r="J8" s="2839" t="s">
        <v>381</v>
      </c>
      <c r="K8" s="2836"/>
      <c r="M8" s="2848" t="s">
        <v>209</v>
      </c>
    </row>
    <row r="9" spans="1:15" ht="6" customHeight="1" thickBot="1" x14ac:dyDescent="0.35">
      <c r="A9" s="2851"/>
      <c r="B9" s="2852"/>
      <c r="C9" s="2853"/>
      <c r="D9" s="2853"/>
      <c r="E9" s="2854"/>
      <c r="F9" s="2855"/>
      <c r="G9" s="2855"/>
      <c r="H9" s="2855"/>
      <c r="I9" s="2855"/>
      <c r="J9" s="2855"/>
      <c r="K9" s="2855"/>
      <c r="L9" s="2855"/>
      <c r="M9" s="2856"/>
    </row>
    <row r="10" spans="1:15" ht="15" thickBot="1" x14ac:dyDescent="0.35">
      <c r="A10" s="3903"/>
      <c r="B10" s="3904"/>
      <c r="C10" s="3904"/>
      <c r="D10" s="3904"/>
      <c r="E10" s="3904"/>
      <c r="F10" s="3904"/>
      <c r="G10" s="3904"/>
      <c r="H10" s="3904"/>
      <c r="I10" s="3904"/>
      <c r="J10" s="3904"/>
      <c r="K10" s="3904"/>
      <c r="L10" s="3904"/>
      <c r="M10" s="3905"/>
    </row>
    <row r="11" spans="1:15" s="2846" customFormat="1" ht="64.95" customHeight="1" thickBot="1" x14ac:dyDescent="0.35">
      <c r="A11" s="2857" t="s">
        <v>351</v>
      </c>
      <c r="B11" s="2858"/>
      <c r="C11" s="2858" t="s">
        <v>352</v>
      </c>
      <c r="D11" s="2859" t="s">
        <v>176</v>
      </c>
      <c r="E11" s="2860" t="s">
        <v>177</v>
      </c>
      <c r="F11" s="2859" t="s">
        <v>178</v>
      </c>
      <c r="G11" s="2859"/>
      <c r="H11" s="2859"/>
      <c r="I11" s="2859"/>
      <c r="J11" s="2859" t="s">
        <v>179</v>
      </c>
      <c r="K11" s="2859" t="s">
        <v>180</v>
      </c>
      <c r="L11" s="2859" t="s">
        <v>181</v>
      </c>
      <c r="M11" s="2861" t="s">
        <v>182</v>
      </c>
    </row>
    <row r="12" spans="1:15" s="2846" customFormat="1" ht="16.2" thickBot="1" x14ac:dyDescent="0.35">
      <c r="A12" s="2862" t="s">
        <v>12</v>
      </c>
      <c r="B12" s="2863"/>
      <c r="C12" s="2864" t="s">
        <v>13</v>
      </c>
      <c r="D12" s="2865">
        <f>+D13+D18</f>
        <v>296737873.88999999</v>
      </c>
      <c r="E12" s="2866">
        <f>+E13+E18</f>
        <v>1498649</v>
      </c>
      <c r="F12" s="2865">
        <f>+F15+F18</f>
        <v>295239224.88999999</v>
      </c>
      <c r="G12" s="2867"/>
      <c r="H12" s="2867"/>
      <c r="I12" s="2867"/>
      <c r="J12" s="2865">
        <f>+J13+J18</f>
        <v>292322702.88999999</v>
      </c>
      <c r="K12" s="2865" t="e">
        <f>+K13+K18+#REF!</f>
        <v>#REF!</v>
      </c>
      <c r="L12" s="2865" t="e">
        <f>+L13+L18+#REF!</f>
        <v>#REF!</v>
      </c>
      <c r="M12" s="2868">
        <f>+M13+M18</f>
        <v>292322702.88999999</v>
      </c>
      <c r="O12" s="2869">
        <f>+M12/F12</f>
        <v>0.9901214955394676</v>
      </c>
    </row>
    <row r="13" spans="1:15" s="2846" customFormat="1" ht="15.6" x14ac:dyDescent="0.3">
      <c r="A13" s="2870">
        <v>1</v>
      </c>
      <c r="B13" s="2871"/>
      <c r="C13" s="2872" t="s">
        <v>14</v>
      </c>
      <c r="D13" s="2873">
        <f>+D14</f>
        <v>292916522</v>
      </c>
      <c r="E13" s="2874">
        <f>+E14</f>
        <v>0</v>
      </c>
      <c r="F13" s="2873">
        <f>+D13-E13</f>
        <v>292916522</v>
      </c>
      <c r="G13" s="2875"/>
      <c r="H13" s="2873"/>
      <c r="I13" s="2873"/>
      <c r="J13" s="2874">
        <f>+J14</f>
        <v>290000000</v>
      </c>
      <c r="K13" s="2874"/>
      <c r="L13" s="2874"/>
      <c r="M13" s="2876">
        <f>+M14</f>
        <v>290000000</v>
      </c>
      <c r="O13" s="2869">
        <f t="shared" ref="O13:O24" si="0">+M13/F13</f>
        <v>0.99004316321904162</v>
      </c>
    </row>
    <row r="14" spans="1:15" s="2846" customFormat="1" ht="15.6" x14ac:dyDescent="0.3">
      <c r="A14" s="2877">
        <v>10</v>
      </c>
      <c r="B14" s="2878"/>
      <c r="C14" s="2879" t="s">
        <v>14</v>
      </c>
      <c r="D14" s="2880">
        <f>+D15</f>
        <v>292916522</v>
      </c>
      <c r="E14" s="2881">
        <f>+E15</f>
        <v>0</v>
      </c>
      <c r="F14" s="2880">
        <f>+D14-E14</f>
        <v>292916522</v>
      </c>
      <c r="G14" s="2882"/>
      <c r="H14" s="2880"/>
      <c r="I14" s="2880"/>
      <c r="J14" s="2881">
        <f>+J15</f>
        <v>290000000</v>
      </c>
      <c r="K14" s="2881"/>
      <c r="L14" s="2881"/>
      <c r="M14" s="2883">
        <f>+M15</f>
        <v>290000000</v>
      </c>
      <c r="O14" s="2869">
        <f t="shared" si="0"/>
        <v>0.99004316321904162</v>
      </c>
    </row>
    <row r="15" spans="1:15" s="2846" customFormat="1" ht="15.6" x14ac:dyDescent="0.3">
      <c r="A15" s="2877">
        <v>102</v>
      </c>
      <c r="B15" s="2878"/>
      <c r="C15" s="2879" t="s">
        <v>31</v>
      </c>
      <c r="D15" s="2880">
        <f>+D16+D17</f>
        <v>292916522</v>
      </c>
      <c r="E15" s="2881">
        <f>+E16+E17</f>
        <v>0</v>
      </c>
      <c r="F15" s="2880">
        <f t="shared" ref="F15:F36" si="1">+D15-E15</f>
        <v>292916522</v>
      </c>
      <c r="G15" s="2882"/>
      <c r="H15" s="2880"/>
      <c r="I15" s="2880"/>
      <c r="J15" s="2881">
        <f>+J16+J17</f>
        <v>290000000</v>
      </c>
      <c r="K15" s="2881"/>
      <c r="L15" s="2881"/>
      <c r="M15" s="2883">
        <f>+M16+M17</f>
        <v>290000000</v>
      </c>
      <c r="O15" s="2869">
        <f t="shared" si="0"/>
        <v>0.99004316321904162</v>
      </c>
    </row>
    <row r="16" spans="1:15" ht="15.6" x14ac:dyDescent="0.3">
      <c r="A16" s="2884">
        <v>10212</v>
      </c>
      <c r="B16" s="2885">
        <v>20</v>
      </c>
      <c r="C16" s="2886" t="s">
        <v>32</v>
      </c>
      <c r="D16" s="2887">
        <v>290000000</v>
      </c>
      <c r="E16" s="2887">
        <v>0</v>
      </c>
      <c r="F16" s="2888">
        <f t="shared" si="1"/>
        <v>290000000</v>
      </c>
      <c r="G16" s="2889"/>
      <c r="H16" s="2888"/>
      <c r="I16" s="2888"/>
      <c r="J16" s="2887">
        <v>290000000</v>
      </c>
      <c r="K16" s="2887" t="e">
        <f>+K22+#REF!+#REF!</f>
        <v>#REF!</v>
      </c>
      <c r="L16" s="2887" t="e">
        <f>+L22+#REF!+#REF!</f>
        <v>#REF!</v>
      </c>
      <c r="M16" s="2890">
        <v>290000000</v>
      </c>
      <c r="O16" s="2891">
        <f t="shared" si="0"/>
        <v>1</v>
      </c>
    </row>
    <row r="17" spans="1:35" ht="15.6" x14ac:dyDescent="0.3">
      <c r="A17" s="2884">
        <v>10214</v>
      </c>
      <c r="B17" s="2885">
        <v>20</v>
      </c>
      <c r="C17" s="2886" t="s">
        <v>33</v>
      </c>
      <c r="D17" s="2887">
        <v>2916522</v>
      </c>
      <c r="E17" s="2887">
        <v>0</v>
      </c>
      <c r="F17" s="2887">
        <f>+D17-E17</f>
        <v>2916522</v>
      </c>
      <c r="G17" s="2887"/>
      <c r="H17" s="2887"/>
      <c r="I17" s="2887"/>
      <c r="J17" s="2887">
        <v>0</v>
      </c>
      <c r="K17" s="2887" t="e">
        <f>+#REF!+#REF!+#REF!</f>
        <v>#REF!</v>
      </c>
      <c r="L17" s="2887" t="e">
        <f>+#REF!+#REF!+#REF!</f>
        <v>#REF!</v>
      </c>
      <c r="M17" s="2890">
        <v>0</v>
      </c>
      <c r="O17" s="2891">
        <f t="shared" si="0"/>
        <v>0</v>
      </c>
      <c r="AI17" s="2838"/>
    </row>
    <row r="18" spans="1:35" s="2846" customFormat="1" ht="15.6" x14ac:dyDescent="0.3">
      <c r="A18" s="2877">
        <v>2</v>
      </c>
      <c r="B18" s="2878"/>
      <c r="C18" s="2879" t="s">
        <v>45</v>
      </c>
      <c r="D18" s="2880">
        <f>+D19</f>
        <v>3821351.89</v>
      </c>
      <c r="E18" s="2881">
        <f>+E19</f>
        <v>1498649</v>
      </c>
      <c r="F18" s="2880">
        <f t="shared" si="1"/>
        <v>2322702.89</v>
      </c>
      <c r="G18" s="2882"/>
      <c r="H18" s="2880"/>
      <c r="I18" s="2880"/>
      <c r="J18" s="2881">
        <f>+J19</f>
        <v>2322702.89</v>
      </c>
      <c r="K18" s="2881"/>
      <c r="L18" s="2881"/>
      <c r="M18" s="2883">
        <f>+M19</f>
        <v>2322702.89</v>
      </c>
      <c r="O18" s="2869">
        <f t="shared" si="0"/>
        <v>1</v>
      </c>
    </row>
    <row r="19" spans="1:35" s="2846" customFormat="1" ht="15.6" x14ac:dyDescent="0.3">
      <c r="A19" s="2877">
        <v>20</v>
      </c>
      <c r="B19" s="2878"/>
      <c r="C19" s="2879" t="s">
        <v>45</v>
      </c>
      <c r="D19" s="2880">
        <f>+D20</f>
        <v>3821351.89</v>
      </c>
      <c r="E19" s="2881">
        <f>+E20</f>
        <v>1498649</v>
      </c>
      <c r="F19" s="2880">
        <f t="shared" si="1"/>
        <v>2322702.89</v>
      </c>
      <c r="G19" s="2882"/>
      <c r="H19" s="2880"/>
      <c r="I19" s="2880"/>
      <c r="J19" s="2881">
        <f>+J20</f>
        <v>2322702.89</v>
      </c>
      <c r="K19" s="2881"/>
      <c r="L19" s="2881"/>
      <c r="M19" s="2883">
        <f>+M20</f>
        <v>2322702.89</v>
      </c>
      <c r="O19" s="2869">
        <f t="shared" si="0"/>
        <v>1</v>
      </c>
    </row>
    <row r="20" spans="1:35" s="2846" customFormat="1" ht="15.6" x14ac:dyDescent="0.3">
      <c r="A20" s="2877">
        <v>204</v>
      </c>
      <c r="B20" s="2878"/>
      <c r="C20" s="2879" t="s">
        <v>46</v>
      </c>
      <c r="D20" s="2880">
        <f>+D21+D23</f>
        <v>3821351.89</v>
      </c>
      <c r="E20" s="2881">
        <f>+E21+E23</f>
        <v>1498649</v>
      </c>
      <c r="F20" s="2880">
        <f>+D20-E20</f>
        <v>2322702.89</v>
      </c>
      <c r="G20" s="2882"/>
      <c r="H20" s="2880"/>
      <c r="I20" s="2880"/>
      <c r="J20" s="2881">
        <f>+J21+J23</f>
        <v>2322702.89</v>
      </c>
      <c r="K20" s="2881" t="e">
        <f>+K21+#REF!+K23+#REF!+#REF!</f>
        <v>#REF!</v>
      </c>
      <c r="L20" s="2881" t="e">
        <f>+L21+#REF!+L23+#REF!+#REF!</f>
        <v>#REF!</v>
      </c>
      <c r="M20" s="2883">
        <f>+M21+M23</f>
        <v>2322702.89</v>
      </c>
      <c r="O20" s="2869">
        <f t="shared" si="0"/>
        <v>1</v>
      </c>
    </row>
    <row r="21" spans="1:35" s="2846" customFormat="1" ht="15.6" x14ac:dyDescent="0.3">
      <c r="A21" s="2877">
        <v>2046</v>
      </c>
      <c r="B21" s="2878"/>
      <c r="C21" s="2879" t="s">
        <v>55</v>
      </c>
      <c r="D21" s="2880">
        <f>+D22</f>
        <v>2322702.89</v>
      </c>
      <c r="E21" s="2881">
        <f>+E22</f>
        <v>0</v>
      </c>
      <c r="F21" s="2880">
        <f t="shared" si="1"/>
        <v>2322702.89</v>
      </c>
      <c r="G21" s="2882"/>
      <c r="H21" s="2880"/>
      <c r="I21" s="2880"/>
      <c r="J21" s="2881">
        <f>+J22</f>
        <v>2322702.89</v>
      </c>
      <c r="K21" s="2881"/>
      <c r="L21" s="2881"/>
      <c r="M21" s="2883">
        <f>+M22</f>
        <v>2322702.89</v>
      </c>
      <c r="O21" s="2869"/>
    </row>
    <row r="22" spans="1:35" ht="15.6" x14ac:dyDescent="0.3">
      <c r="A22" s="2884">
        <v>20465</v>
      </c>
      <c r="B22" s="2885">
        <v>20</v>
      </c>
      <c r="C22" s="2886" t="s">
        <v>57</v>
      </c>
      <c r="D22" s="2888">
        <v>2322702.89</v>
      </c>
      <c r="E22" s="2887">
        <v>0</v>
      </c>
      <c r="F22" s="2888">
        <f t="shared" si="1"/>
        <v>2322702.89</v>
      </c>
      <c r="G22" s="2889"/>
      <c r="H22" s="2888"/>
      <c r="I22" s="2888"/>
      <c r="J22" s="2888">
        <v>2322702.89</v>
      </c>
      <c r="K22" s="2888"/>
      <c r="L22" s="2888"/>
      <c r="M22" s="2892">
        <v>2322702.89</v>
      </c>
      <c r="O22" s="2891"/>
    </row>
    <row r="23" spans="1:35" s="2846" customFormat="1" ht="15.6" x14ac:dyDescent="0.3">
      <c r="A23" s="2877">
        <v>2048</v>
      </c>
      <c r="B23" s="2878"/>
      <c r="C23" s="2879" t="s">
        <v>60</v>
      </c>
      <c r="D23" s="2880">
        <f>+D24</f>
        <v>1498649</v>
      </c>
      <c r="E23" s="2881">
        <f>+E24</f>
        <v>1498649</v>
      </c>
      <c r="F23" s="2880">
        <f t="shared" si="1"/>
        <v>0</v>
      </c>
      <c r="G23" s="2882"/>
      <c r="H23" s="2880"/>
      <c r="I23" s="2880"/>
      <c r="J23" s="2881">
        <f>+J24</f>
        <v>0</v>
      </c>
      <c r="K23" s="2881">
        <v>0</v>
      </c>
      <c r="L23" s="2881">
        <v>0</v>
      </c>
      <c r="M23" s="2883">
        <f>+M24</f>
        <v>0</v>
      </c>
      <c r="O23" s="2869" t="e">
        <f t="shared" si="0"/>
        <v>#DIV/0!</v>
      </c>
    </row>
    <row r="24" spans="1:35" ht="16.2" thickBot="1" x14ac:dyDescent="0.35">
      <c r="A24" s="2893">
        <v>20486</v>
      </c>
      <c r="B24" s="2894">
        <v>20</v>
      </c>
      <c r="C24" s="2895" t="s">
        <v>183</v>
      </c>
      <c r="D24" s="2896">
        <v>1498649</v>
      </c>
      <c r="E24" s="2897">
        <v>1498649</v>
      </c>
      <c r="F24" s="2896">
        <f t="shared" si="1"/>
        <v>0</v>
      </c>
      <c r="G24" s="2898"/>
      <c r="H24" s="2898"/>
      <c r="I24" s="2898"/>
      <c r="J24" s="2897">
        <v>0</v>
      </c>
      <c r="K24" s="2897"/>
      <c r="L24" s="2897"/>
      <c r="M24" s="2899">
        <v>0</v>
      </c>
      <c r="O24" s="2891" t="e">
        <f t="shared" si="0"/>
        <v>#DIV/0!</v>
      </c>
    </row>
    <row r="25" spans="1:35" ht="16.2" thickBot="1" x14ac:dyDescent="0.35">
      <c r="A25" s="2900" t="s">
        <v>71</v>
      </c>
      <c r="B25" s="2863"/>
      <c r="C25" s="2901" t="s">
        <v>72</v>
      </c>
      <c r="D25" s="2902">
        <f>+D26+D32+D48+D51</f>
        <v>412900058467.84998</v>
      </c>
      <c r="E25" s="2902">
        <f>+E26+E32+E48+E51</f>
        <v>5027978367.4200001</v>
      </c>
      <c r="F25" s="2902">
        <f t="shared" si="1"/>
        <v>407872080100.42999</v>
      </c>
      <c r="G25" s="2902"/>
      <c r="H25" s="2902"/>
      <c r="I25" s="2903"/>
      <c r="J25" s="2902">
        <f>+J26+J32+J48+J51</f>
        <v>11567032898.380001</v>
      </c>
      <c r="K25" s="2904" t="e">
        <f>+K26+K48+K51+#REF!</f>
        <v>#REF!</v>
      </c>
      <c r="L25" s="2904" t="e">
        <f>+L26+L48+L51+#REF!</f>
        <v>#REF!</v>
      </c>
      <c r="M25" s="2905">
        <f>+M26+M32+M48+M51</f>
        <v>11567032898.380001</v>
      </c>
      <c r="O25" s="2891">
        <f>+M25/F25</f>
        <v>2.8359462347929919E-2</v>
      </c>
    </row>
    <row r="26" spans="1:35" s="2846" customFormat="1" ht="34.5" customHeight="1" x14ac:dyDescent="0.3">
      <c r="A26" s="2906">
        <v>2401</v>
      </c>
      <c r="B26" s="2907"/>
      <c r="C26" s="2908" t="s">
        <v>149</v>
      </c>
      <c r="D26" s="2909">
        <f>+D27</f>
        <v>396585907049.76001</v>
      </c>
      <c r="E26" s="2910">
        <f>+E27</f>
        <v>4375132797.4200001</v>
      </c>
      <c r="F26" s="2911">
        <f t="shared" si="1"/>
        <v>392210774252.34003</v>
      </c>
      <c r="G26" s="2909"/>
      <c r="H26" s="2909"/>
      <c r="I26" s="2911"/>
      <c r="J26" s="2910">
        <f>+J27</f>
        <v>88778571.719999999</v>
      </c>
      <c r="K26" s="2910">
        <v>0</v>
      </c>
      <c r="L26" s="2910">
        <v>0</v>
      </c>
      <c r="M26" s="2912">
        <f>+M27</f>
        <v>88778571.719999999</v>
      </c>
      <c r="O26" s="2869">
        <f>+M26/F26</f>
        <v>2.26354239985467E-4</v>
      </c>
    </row>
    <row r="27" spans="1:35" s="2846" customFormat="1" ht="15" customHeight="1" x14ac:dyDescent="0.3">
      <c r="A27" s="2877">
        <v>2401600</v>
      </c>
      <c r="B27" s="2878"/>
      <c r="C27" s="2913" t="s">
        <v>73</v>
      </c>
      <c r="D27" s="2882">
        <f>SUM(D28:D31)</f>
        <v>396585907049.76001</v>
      </c>
      <c r="E27" s="2881">
        <f>SUM(E28:E31)</f>
        <v>4375132797.4200001</v>
      </c>
      <c r="F27" s="2880">
        <f t="shared" si="1"/>
        <v>392210774252.34003</v>
      </c>
      <c r="G27" s="2882"/>
      <c r="H27" s="2882"/>
      <c r="I27" s="2880"/>
      <c r="J27" s="2881">
        <f>SUM(J28:J31)</f>
        <v>88778571.719999999</v>
      </c>
      <c r="K27" s="2881">
        <f>SUM(K28:K30)</f>
        <v>0</v>
      </c>
      <c r="L27" s="2881">
        <f>SUM(L28:L30)</f>
        <v>0</v>
      </c>
      <c r="M27" s="2883">
        <f>SUM(M28:M31)</f>
        <v>88778571.719999999</v>
      </c>
      <c r="O27" s="2869">
        <f>+M27/F27</f>
        <v>2.26354239985467E-4</v>
      </c>
    </row>
    <row r="28" spans="1:35" ht="45" customHeight="1" x14ac:dyDescent="0.3">
      <c r="A28" s="2884">
        <v>240106003</v>
      </c>
      <c r="B28" s="2885">
        <v>11</v>
      </c>
      <c r="C28" s="2914" t="s">
        <v>81</v>
      </c>
      <c r="D28" s="2889">
        <v>2893969159.4200001</v>
      </c>
      <c r="E28" s="2887">
        <v>2893969159.4200001</v>
      </c>
      <c r="F28" s="2888">
        <f t="shared" si="1"/>
        <v>0</v>
      </c>
      <c r="G28" s="2889"/>
      <c r="H28" s="2889"/>
      <c r="I28" s="2888"/>
      <c r="J28" s="2887">
        <v>0</v>
      </c>
      <c r="K28" s="2887">
        <v>0</v>
      </c>
      <c r="L28" s="2887">
        <v>0</v>
      </c>
      <c r="M28" s="2890">
        <v>0</v>
      </c>
      <c r="O28" s="2891" t="e">
        <f>+M28/F28</f>
        <v>#DIV/0!</v>
      </c>
    </row>
    <row r="29" spans="1:35" ht="45" customHeight="1" x14ac:dyDescent="0.3">
      <c r="A29" s="2884">
        <v>240106003</v>
      </c>
      <c r="B29" s="2885">
        <v>13</v>
      </c>
      <c r="C29" s="2914" t="s">
        <v>81</v>
      </c>
      <c r="D29" s="2889">
        <v>2540310928.3400002</v>
      </c>
      <c r="E29" s="2887">
        <v>0</v>
      </c>
      <c r="F29" s="2888">
        <f t="shared" si="1"/>
        <v>2540310928.3400002</v>
      </c>
      <c r="G29" s="2889"/>
      <c r="H29" s="2889"/>
      <c r="I29" s="2888"/>
      <c r="J29" s="2887">
        <v>88778571.719999999</v>
      </c>
      <c r="K29" s="2887">
        <v>0</v>
      </c>
      <c r="L29" s="2887">
        <v>0</v>
      </c>
      <c r="M29" s="2890">
        <v>88778571.719999999</v>
      </c>
      <c r="O29" s="2891"/>
    </row>
    <row r="30" spans="1:35" ht="45" customHeight="1" x14ac:dyDescent="0.3">
      <c r="A30" s="2884">
        <v>240106003</v>
      </c>
      <c r="B30" s="2885">
        <v>20</v>
      </c>
      <c r="C30" s="2914" t="s">
        <v>81</v>
      </c>
      <c r="D30" s="2889">
        <v>1481163638</v>
      </c>
      <c r="E30" s="2887">
        <f>122955559+1358208079</f>
        <v>1481163638</v>
      </c>
      <c r="F30" s="2888">
        <f t="shared" si="1"/>
        <v>0</v>
      </c>
      <c r="G30" s="2889"/>
      <c r="H30" s="2889"/>
      <c r="I30" s="2888"/>
      <c r="J30" s="2887">
        <v>0</v>
      </c>
      <c r="K30" s="2887">
        <v>0</v>
      </c>
      <c r="L30" s="2887">
        <v>0</v>
      </c>
      <c r="M30" s="2890">
        <v>0</v>
      </c>
      <c r="O30" s="2891"/>
    </row>
    <row r="31" spans="1:35" ht="45" customHeight="1" x14ac:dyDescent="0.3">
      <c r="A31" s="2884">
        <v>2401060012</v>
      </c>
      <c r="B31" s="2885">
        <v>11</v>
      </c>
      <c r="C31" s="2914" t="s">
        <v>76</v>
      </c>
      <c r="D31" s="2889">
        <v>389670463324</v>
      </c>
      <c r="E31" s="2887">
        <v>0</v>
      </c>
      <c r="F31" s="2888">
        <f t="shared" si="1"/>
        <v>389670463324</v>
      </c>
      <c r="G31" s="2889"/>
      <c r="H31" s="2889"/>
      <c r="I31" s="2888"/>
      <c r="J31" s="2887">
        <v>0</v>
      </c>
      <c r="K31" s="2887"/>
      <c r="L31" s="2887"/>
      <c r="M31" s="2890">
        <v>0</v>
      </c>
      <c r="O31" s="2891"/>
    </row>
    <row r="32" spans="1:35" s="2846" customFormat="1" ht="33" customHeight="1" x14ac:dyDescent="0.3">
      <c r="A32" s="2877">
        <v>2404</v>
      </c>
      <c r="B32" s="2878"/>
      <c r="C32" s="2913" t="s">
        <v>157</v>
      </c>
      <c r="D32" s="2882">
        <f>+D33</f>
        <v>1828209102</v>
      </c>
      <c r="E32" s="2881">
        <f>+E33</f>
        <v>0</v>
      </c>
      <c r="F32" s="2880">
        <f t="shared" si="1"/>
        <v>1828209102</v>
      </c>
      <c r="G32" s="2882"/>
      <c r="H32" s="2882"/>
      <c r="I32" s="2880"/>
      <c r="J32" s="2881">
        <f>+J33</f>
        <v>1642596511</v>
      </c>
      <c r="K32" s="2881">
        <v>0</v>
      </c>
      <c r="L32" s="2881">
        <v>0</v>
      </c>
      <c r="M32" s="2883">
        <f>+M33</f>
        <v>1642596511</v>
      </c>
      <c r="O32" s="2869"/>
    </row>
    <row r="33" spans="1:15" s="2846" customFormat="1" ht="33" customHeight="1" x14ac:dyDescent="0.3">
      <c r="A33" s="2877">
        <v>2404600</v>
      </c>
      <c r="B33" s="2878"/>
      <c r="C33" s="2913" t="s">
        <v>73</v>
      </c>
      <c r="D33" s="2882">
        <f>SUM(D34:D36)</f>
        <v>1828209102</v>
      </c>
      <c r="E33" s="2881">
        <f>SUM(E34:E36)</f>
        <v>0</v>
      </c>
      <c r="F33" s="2880">
        <f t="shared" si="1"/>
        <v>1828209102</v>
      </c>
      <c r="G33" s="2882"/>
      <c r="H33" s="2882"/>
      <c r="I33" s="2880"/>
      <c r="J33" s="2882">
        <f>+J34+J35+J36</f>
        <v>1642596511</v>
      </c>
      <c r="K33" s="2882">
        <f>SUM(K34:K36)</f>
        <v>0</v>
      </c>
      <c r="L33" s="2882">
        <f>SUM(L34:L36)</f>
        <v>0</v>
      </c>
      <c r="M33" s="2882">
        <f>+M34+M35+M36</f>
        <v>1642596511</v>
      </c>
      <c r="O33" s="2869"/>
    </row>
    <row r="34" spans="1:15" ht="52.5" customHeight="1" x14ac:dyDescent="0.3">
      <c r="A34" s="2884">
        <v>240406001</v>
      </c>
      <c r="B34" s="2885">
        <v>10</v>
      </c>
      <c r="C34" s="2914" t="s">
        <v>77</v>
      </c>
      <c r="D34" s="2889">
        <v>370845778</v>
      </c>
      <c r="E34" s="2887">
        <v>0</v>
      </c>
      <c r="F34" s="2888">
        <f t="shared" si="1"/>
        <v>370845778</v>
      </c>
      <c r="G34" s="2889"/>
      <c r="H34" s="2889"/>
      <c r="I34" s="2888"/>
      <c r="J34" s="2887">
        <v>185422890</v>
      </c>
      <c r="K34" s="2887"/>
      <c r="L34" s="2887"/>
      <c r="M34" s="2890">
        <v>185422890</v>
      </c>
      <c r="O34" s="2891"/>
    </row>
    <row r="35" spans="1:15" ht="57" customHeight="1" x14ac:dyDescent="0.3">
      <c r="A35" s="2884">
        <v>240406001</v>
      </c>
      <c r="B35" s="2885">
        <v>13</v>
      </c>
      <c r="C35" s="2914" t="s">
        <v>77</v>
      </c>
      <c r="D35" s="2889">
        <v>318759268</v>
      </c>
      <c r="E35" s="2887">
        <v>0</v>
      </c>
      <c r="F35" s="2888">
        <f t="shared" si="1"/>
        <v>318759268</v>
      </c>
      <c r="G35" s="2889"/>
      <c r="H35" s="2889"/>
      <c r="I35" s="2888"/>
      <c r="J35" s="2887">
        <v>318759268</v>
      </c>
      <c r="K35" s="2887"/>
      <c r="L35" s="2887"/>
      <c r="M35" s="2890">
        <v>318759268</v>
      </c>
      <c r="O35" s="2891"/>
    </row>
    <row r="36" spans="1:15" ht="57" customHeight="1" thickBot="1" x14ac:dyDescent="0.35">
      <c r="A36" s="2915">
        <v>240406001</v>
      </c>
      <c r="B36" s="2916">
        <v>20</v>
      </c>
      <c r="C36" s="2917" t="s">
        <v>77</v>
      </c>
      <c r="D36" s="2918">
        <v>1138604056</v>
      </c>
      <c r="E36" s="2919">
        <v>0</v>
      </c>
      <c r="F36" s="2920">
        <f t="shared" si="1"/>
        <v>1138604056</v>
      </c>
      <c r="G36" s="2918"/>
      <c r="H36" s="2918"/>
      <c r="I36" s="2920"/>
      <c r="J36" s="2919">
        <v>1138414353</v>
      </c>
      <c r="K36" s="2919">
        <v>0</v>
      </c>
      <c r="L36" s="2919">
        <v>0</v>
      </c>
      <c r="M36" s="2921">
        <v>1138414353</v>
      </c>
      <c r="O36" s="2891"/>
    </row>
    <row r="37" spans="1:15" ht="22.5" customHeight="1" x14ac:dyDescent="0.3">
      <c r="A37" s="2922"/>
      <c r="B37" s="2923"/>
      <c r="C37" s="2924"/>
      <c r="D37" s="2925"/>
      <c r="E37" s="2926"/>
      <c r="F37" s="2927"/>
      <c r="G37" s="2925"/>
      <c r="H37" s="2925"/>
      <c r="I37" s="2927"/>
      <c r="J37" s="2927"/>
      <c r="K37" s="2927"/>
      <c r="L37" s="2927"/>
      <c r="M37" s="2927"/>
      <c r="O37" s="2891"/>
    </row>
    <row r="38" spans="1:15" ht="12.75" customHeight="1" thickBot="1" x14ac:dyDescent="0.35">
      <c r="A38" s="2928"/>
      <c r="C38" s="2929"/>
      <c r="D38" s="2930"/>
      <c r="E38" s="2931"/>
      <c r="F38" s="2932"/>
      <c r="G38" s="2930"/>
      <c r="H38" s="2930"/>
      <c r="I38" s="2932"/>
      <c r="J38" s="2932"/>
      <c r="K38" s="2932"/>
      <c r="L38" s="2932"/>
      <c r="M38" s="2932"/>
      <c r="O38" s="2891"/>
    </row>
    <row r="39" spans="1:15" x14ac:dyDescent="0.3">
      <c r="A39" s="3906" t="s">
        <v>1</v>
      </c>
      <c r="B39" s="3907"/>
      <c r="C39" s="3907"/>
      <c r="D39" s="3907"/>
      <c r="E39" s="3907"/>
      <c r="F39" s="3907"/>
      <c r="G39" s="3907"/>
      <c r="H39" s="3907"/>
      <c r="I39" s="3907"/>
      <c r="J39" s="3907"/>
      <c r="K39" s="3907"/>
      <c r="L39" s="3907"/>
      <c r="M39" s="3908"/>
    </row>
    <row r="40" spans="1:15" x14ac:dyDescent="0.3">
      <c r="A40" s="3900" t="s">
        <v>173</v>
      </c>
      <c r="B40" s="3901"/>
      <c r="C40" s="3901"/>
      <c r="D40" s="3901"/>
      <c r="E40" s="3901"/>
      <c r="F40" s="3901"/>
      <c r="G40" s="3901"/>
      <c r="H40" s="3901"/>
      <c r="I40" s="3901"/>
      <c r="J40" s="3901"/>
      <c r="K40" s="3901"/>
      <c r="L40" s="3901"/>
      <c r="M40" s="3902"/>
    </row>
    <row r="41" spans="1:15" ht="3" customHeight="1" x14ac:dyDescent="0.3">
      <c r="A41" s="2847"/>
      <c r="M41" s="2848"/>
    </row>
    <row r="42" spans="1:15" ht="13.5" customHeight="1" x14ac:dyDescent="0.3">
      <c r="A42" s="2849" t="s">
        <v>0</v>
      </c>
      <c r="D42" s="2933"/>
      <c r="M42" s="2848"/>
    </row>
    <row r="43" spans="1:15" ht="2.25" customHeight="1" x14ac:dyDescent="0.3">
      <c r="A43" s="2847"/>
      <c r="M43" s="2850"/>
    </row>
    <row r="44" spans="1:15" ht="18.75" customHeight="1" x14ac:dyDescent="0.3">
      <c r="A44" s="2847" t="s">
        <v>3</v>
      </c>
      <c r="C44" s="2836" t="s">
        <v>4</v>
      </c>
      <c r="F44" s="2839" t="str">
        <f>F8</f>
        <v>MES:</v>
      </c>
      <c r="J44" s="2839" t="str">
        <f>J8</f>
        <v>OCTUBRE</v>
      </c>
      <c r="K44" s="2836"/>
      <c r="M44" s="2848" t="str">
        <f>M8</f>
        <v>VIGENCIA: 2018</v>
      </c>
    </row>
    <row r="45" spans="1:15" ht="4.5" customHeight="1" thickBot="1" x14ac:dyDescent="0.35">
      <c r="A45" s="2851"/>
      <c r="B45" s="2852"/>
      <c r="C45" s="2853"/>
      <c r="D45" s="2853"/>
      <c r="E45" s="2854"/>
      <c r="F45" s="2855"/>
      <c r="G45" s="2855"/>
      <c r="H45" s="2855"/>
      <c r="I45" s="2855"/>
      <c r="J45" s="2855"/>
      <c r="K45" s="2855"/>
      <c r="L45" s="2855"/>
      <c r="M45" s="2856"/>
    </row>
    <row r="46" spans="1:15" ht="14.25" customHeight="1" thickBot="1" x14ac:dyDescent="0.35">
      <c r="A46" s="3909"/>
      <c r="B46" s="3910"/>
      <c r="C46" s="3910"/>
      <c r="D46" s="3910"/>
      <c r="E46" s="3910"/>
      <c r="F46" s="3910"/>
      <c r="G46" s="3910"/>
      <c r="H46" s="3910"/>
      <c r="I46" s="3910"/>
      <c r="J46" s="3910"/>
      <c r="K46" s="3910"/>
      <c r="L46" s="3910"/>
      <c r="M46" s="3911"/>
    </row>
    <row r="47" spans="1:15" s="2846" customFormat="1" ht="64.5" customHeight="1" thickBot="1" x14ac:dyDescent="0.35">
      <c r="A47" s="2857" t="s">
        <v>351</v>
      </c>
      <c r="B47" s="2858"/>
      <c r="C47" s="2858" t="s">
        <v>352</v>
      </c>
      <c r="D47" s="2934" t="s">
        <v>176</v>
      </c>
      <c r="E47" s="2935" t="s">
        <v>177</v>
      </c>
      <c r="F47" s="2934" t="s">
        <v>178</v>
      </c>
      <c r="G47" s="2934"/>
      <c r="H47" s="2934"/>
      <c r="I47" s="2934"/>
      <c r="J47" s="2934" t="s">
        <v>179</v>
      </c>
      <c r="K47" s="2934" t="s">
        <v>180</v>
      </c>
      <c r="L47" s="2934" t="s">
        <v>181</v>
      </c>
      <c r="M47" s="2936" t="s">
        <v>182</v>
      </c>
    </row>
    <row r="48" spans="1:15" s="2943" customFormat="1" ht="33" customHeight="1" x14ac:dyDescent="0.3">
      <c r="A48" s="2937">
        <v>2405</v>
      </c>
      <c r="B48" s="2938"/>
      <c r="C48" s="2939" t="s">
        <v>158</v>
      </c>
      <c r="D48" s="2940">
        <f>+D49</f>
        <v>183746710.66</v>
      </c>
      <c r="E48" s="2874">
        <f>+E49</f>
        <v>2319752</v>
      </c>
      <c r="F48" s="2873">
        <f t="shared" ref="F48:F59" si="2">+D48-E48</f>
        <v>181426958.66</v>
      </c>
      <c r="G48" s="2940"/>
      <c r="H48" s="2940"/>
      <c r="I48" s="2941"/>
      <c r="J48" s="2873">
        <f>+J49</f>
        <v>181426958.66</v>
      </c>
      <c r="K48" s="2873"/>
      <c r="L48" s="2873"/>
      <c r="M48" s="2942">
        <f>+M49</f>
        <v>181426958.66</v>
      </c>
      <c r="O48" s="2869">
        <f t="shared" ref="O48:O54" si="3">+M48/F48</f>
        <v>1</v>
      </c>
    </row>
    <row r="49" spans="1:16" s="2943" customFormat="1" ht="23.25" customHeight="1" x14ac:dyDescent="0.3">
      <c r="A49" s="2944">
        <v>2405600</v>
      </c>
      <c r="B49" s="2945"/>
      <c r="C49" s="2913" t="s">
        <v>73</v>
      </c>
      <c r="D49" s="2946">
        <f>+D50</f>
        <v>183746710.66</v>
      </c>
      <c r="E49" s="2881">
        <f>+E50</f>
        <v>2319752</v>
      </c>
      <c r="F49" s="2880">
        <f t="shared" si="2"/>
        <v>181426958.66</v>
      </c>
      <c r="G49" s="2946"/>
      <c r="H49" s="2946"/>
      <c r="I49" s="2947"/>
      <c r="J49" s="2880">
        <f>+J50</f>
        <v>181426958.66</v>
      </c>
      <c r="K49" s="2880"/>
      <c r="L49" s="2880"/>
      <c r="M49" s="2948">
        <f>+M50</f>
        <v>181426958.66</v>
      </c>
      <c r="O49" s="2869">
        <f t="shared" si="3"/>
        <v>1</v>
      </c>
    </row>
    <row r="50" spans="1:16" s="2929" customFormat="1" ht="62.25" customHeight="1" x14ac:dyDescent="0.3">
      <c r="A50" s="2949">
        <v>24056001</v>
      </c>
      <c r="B50" s="2950">
        <v>20</v>
      </c>
      <c r="C50" s="2914" t="s">
        <v>78</v>
      </c>
      <c r="D50" s="2951">
        <v>183746710.66</v>
      </c>
      <c r="E50" s="2887">
        <v>2319752</v>
      </c>
      <c r="F50" s="2888">
        <f t="shared" si="2"/>
        <v>181426958.66</v>
      </c>
      <c r="G50" s="2951"/>
      <c r="H50" s="2951"/>
      <c r="I50" s="2952"/>
      <c r="J50" s="2888">
        <v>181426958.66</v>
      </c>
      <c r="K50" s="2888"/>
      <c r="L50" s="2888"/>
      <c r="M50" s="2892">
        <v>181426958.66</v>
      </c>
      <c r="O50" s="2891">
        <f t="shared" si="3"/>
        <v>1</v>
      </c>
    </row>
    <row r="51" spans="1:16" s="2943" customFormat="1" ht="57.75" customHeight="1" x14ac:dyDescent="0.3">
      <c r="A51" s="2944">
        <v>2499</v>
      </c>
      <c r="B51" s="2945"/>
      <c r="C51" s="2913" t="s">
        <v>159</v>
      </c>
      <c r="D51" s="2946">
        <f>+D52</f>
        <v>14302195605.43</v>
      </c>
      <c r="E51" s="2880">
        <f>+E52</f>
        <v>650525818</v>
      </c>
      <c r="F51" s="2946">
        <f t="shared" si="2"/>
        <v>13651669787.43</v>
      </c>
      <c r="G51" s="2946"/>
      <c r="H51" s="2946"/>
      <c r="I51" s="2947"/>
      <c r="J51" s="2880">
        <f>+J52</f>
        <v>9654230857</v>
      </c>
      <c r="K51" s="2880">
        <f>+K52</f>
        <v>0</v>
      </c>
      <c r="L51" s="2880">
        <f>+L52</f>
        <v>0</v>
      </c>
      <c r="M51" s="2948">
        <f>+M52</f>
        <v>9654230857</v>
      </c>
      <c r="O51" s="2869">
        <f t="shared" si="3"/>
        <v>0.70718315102298268</v>
      </c>
      <c r="P51" s="2953">
        <f>+M51-10384330698</f>
        <v>-730099841</v>
      </c>
    </row>
    <row r="52" spans="1:16" s="2943" customFormat="1" ht="15.75" customHeight="1" x14ac:dyDescent="0.3">
      <c r="A52" s="2944">
        <v>2499600</v>
      </c>
      <c r="B52" s="2945"/>
      <c r="C52" s="2913" t="s">
        <v>73</v>
      </c>
      <c r="D52" s="2946">
        <f>SUM(D53:D58)</f>
        <v>14302195605.43</v>
      </c>
      <c r="E52" s="2880">
        <f>SUM(E53:E58)</f>
        <v>650525818</v>
      </c>
      <c r="F52" s="2946">
        <f t="shared" si="2"/>
        <v>13651669787.43</v>
      </c>
      <c r="G52" s="2946"/>
      <c r="H52" s="2946"/>
      <c r="I52" s="2947"/>
      <c r="J52" s="2946">
        <f>SUM(J53:J58)</f>
        <v>9654230857</v>
      </c>
      <c r="K52" s="2880">
        <v>0</v>
      </c>
      <c r="L52" s="2880">
        <v>0</v>
      </c>
      <c r="M52" s="2954">
        <f>SUM(M53:M58)</f>
        <v>9654230857</v>
      </c>
      <c r="O52" s="2869">
        <f t="shared" si="3"/>
        <v>0.70718315102298268</v>
      </c>
    </row>
    <row r="53" spans="1:16" s="2929" customFormat="1" ht="32.25" customHeight="1" x14ac:dyDescent="0.3">
      <c r="A53" s="2949">
        <v>249906001</v>
      </c>
      <c r="B53" s="2950">
        <v>10</v>
      </c>
      <c r="C53" s="2914" t="s">
        <v>80</v>
      </c>
      <c r="D53" s="2951">
        <v>2607722263</v>
      </c>
      <c r="E53" s="2887">
        <f>7080500+0+35985600</f>
        <v>43066100</v>
      </c>
      <c r="F53" s="2888">
        <f t="shared" si="2"/>
        <v>2564656163</v>
      </c>
      <c r="G53" s="2951"/>
      <c r="H53" s="2951"/>
      <c r="I53" s="2952"/>
      <c r="J53" s="2955">
        <v>1676241500</v>
      </c>
      <c r="K53" s="2955"/>
      <c r="L53" s="2955"/>
      <c r="M53" s="2956">
        <v>1676241500</v>
      </c>
      <c r="O53" s="2891">
        <f t="shared" si="3"/>
        <v>0.65359307192244465</v>
      </c>
    </row>
    <row r="54" spans="1:16" s="2929" customFormat="1" ht="45" customHeight="1" x14ac:dyDescent="0.3">
      <c r="A54" s="2949">
        <v>249906001</v>
      </c>
      <c r="B54" s="2950">
        <v>13</v>
      </c>
      <c r="C54" s="2914" t="s">
        <v>80</v>
      </c>
      <c r="D54" s="2951">
        <v>459103190</v>
      </c>
      <c r="E54" s="2887">
        <v>11454497</v>
      </c>
      <c r="F54" s="2888">
        <f t="shared" si="2"/>
        <v>447648693</v>
      </c>
      <c r="G54" s="2951"/>
      <c r="H54" s="2951"/>
      <c r="I54" s="2952"/>
      <c r="J54" s="2955">
        <v>258878693</v>
      </c>
      <c r="K54" s="2955"/>
      <c r="L54" s="2955"/>
      <c r="M54" s="2956">
        <v>258878693</v>
      </c>
      <c r="O54" s="2891">
        <f t="shared" si="3"/>
        <v>0.57830771551029636</v>
      </c>
    </row>
    <row r="55" spans="1:16" s="2929" customFormat="1" ht="39" customHeight="1" x14ac:dyDescent="0.3">
      <c r="A55" s="2949">
        <v>249906001</v>
      </c>
      <c r="B55" s="2950">
        <v>20</v>
      </c>
      <c r="C55" s="2914" t="s">
        <v>80</v>
      </c>
      <c r="D55" s="2951">
        <v>8783151039</v>
      </c>
      <c r="E55" s="2887">
        <f>14955774+1017939+11819496</f>
        <v>27793209</v>
      </c>
      <c r="F55" s="2888">
        <f t="shared" si="2"/>
        <v>8755357830</v>
      </c>
      <c r="G55" s="2951"/>
      <c r="H55" s="2951"/>
      <c r="I55" s="2952"/>
      <c r="J55" s="2955">
        <v>6735809070</v>
      </c>
      <c r="K55" s="2955"/>
      <c r="L55" s="2955"/>
      <c r="M55" s="2956">
        <v>6735809070</v>
      </c>
      <c r="O55" s="2891"/>
    </row>
    <row r="56" spans="1:16" s="2929" customFormat="1" ht="52.5" customHeight="1" x14ac:dyDescent="0.3">
      <c r="A56" s="2949">
        <v>249906002</v>
      </c>
      <c r="B56" s="2950">
        <v>21</v>
      </c>
      <c r="C56" s="2914" t="s">
        <v>160</v>
      </c>
      <c r="D56" s="2951">
        <v>18914800</v>
      </c>
      <c r="E56" s="2887">
        <v>2016800</v>
      </c>
      <c r="F56" s="2888">
        <f t="shared" si="2"/>
        <v>16898000</v>
      </c>
      <c r="G56" s="2951"/>
      <c r="H56" s="2951"/>
      <c r="I56" s="2952"/>
      <c r="J56" s="2888">
        <v>16898000</v>
      </c>
      <c r="K56" s="2888"/>
      <c r="L56" s="2888"/>
      <c r="M56" s="2892">
        <v>16898000</v>
      </c>
      <c r="O56" s="2891"/>
    </row>
    <row r="57" spans="1:16" s="2929" customFormat="1" ht="63.75" customHeight="1" x14ac:dyDescent="0.3">
      <c r="A57" s="2949">
        <v>249906003</v>
      </c>
      <c r="B57" s="2950">
        <v>20</v>
      </c>
      <c r="C57" s="2914" t="s">
        <v>79</v>
      </c>
      <c r="D57" s="2951">
        <v>820725497.42999995</v>
      </c>
      <c r="E57" s="2887">
        <v>18312430</v>
      </c>
      <c r="F57" s="2888">
        <f t="shared" si="2"/>
        <v>802413067.42999995</v>
      </c>
      <c r="G57" s="2951"/>
      <c r="H57" s="2951"/>
      <c r="I57" s="2952"/>
      <c r="J57" s="2888">
        <v>451965507</v>
      </c>
      <c r="K57" s="2888"/>
      <c r="L57" s="2888"/>
      <c r="M57" s="2892">
        <v>451965507</v>
      </c>
      <c r="O57" s="2891"/>
    </row>
    <row r="58" spans="1:16" s="2929" customFormat="1" ht="37.950000000000003" customHeight="1" thickBot="1" x14ac:dyDescent="0.35">
      <c r="A58" s="2957">
        <v>249906004</v>
      </c>
      <c r="B58" s="2958">
        <v>20</v>
      </c>
      <c r="C58" s="2917" t="s">
        <v>161</v>
      </c>
      <c r="D58" s="2959">
        <v>1612578816</v>
      </c>
      <c r="E58" s="2919">
        <f>2453972+7445424+40752633+28144999+459884940+9200814</f>
        <v>547882782</v>
      </c>
      <c r="F58" s="2920">
        <f t="shared" si="2"/>
        <v>1064696034</v>
      </c>
      <c r="G58" s="2959"/>
      <c r="H58" s="2959"/>
      <c r="I58" s="2960"/>
      <c r="J58" s="2961">
        <v>514438087</v>
      </c>
      <c r="K58" s="2920"/>
      <c r="L58" s="2920"/>
      <c r="M58" s="2962">
        <v>514438087</v>
      </c>
      <c r="O58" s="2891">
        <f>+M58/F58</f>
        <v>0.48317836318717799</v>
      </c>
    </row>
    <row r="59" spans="1:16" ht="16.2" thickBot="1" x14ac:dyDescent="0.35">
      <c r="A59" s="3897" t="s">
        <v>184</v>
      </c>
      <c r="B59" s="3898"/>
      <c r="C59" s="3898"/>
      <c r="D59" s="2963">
        <f>+D12+D25</f>
        <v>413196796341.73999</v>
      </c>
      <c r="E59" s="2963">
        <f>+E12+E25</f>
        <v>5029477016.4200001</v>
      </c>
      <c r="F59" s="2963">
        <f t="shared" si="2"/>
        <v>408167319325.32001</v>
      </c>
      <c r="G59" s="2964"/>
      <c r="H59" s="2964"/>
      <c r="I59" s="2965" t="e">
        <f>+I20+#REF!+#REF!+I26+I51+#REF!</f>
        <v>#REF!</v>
      </c>
      <c r="J59" s="2966">
        <f>+J12+J25</f>
        <v>11859355601.27</v>
      </c>
      <c r="K59" s="2963" t="e">
        <f>+K12+K25</f>
        <v>#REF!</v>
      </c>
      <c r="L59" s="2963" t="e">
        <f>+L12+L25</f>
        <v>#REF!</v>
      </c>
      <c r="M59" s="2966">
        <f>+M12+M25</f>
        <v>11859355601.27</v>
      </c>
      <c r="O59" s="2891">
        <f>+M59/F59</f>
        <v>2.9055132637451027E-2</v>
      </c>
    </row>
    <row r="60" spans="1:16" ht="10.5" customHeight="1" x14ac:dyDescent="0.3">
      <c r="A60" s="2840"/>
      <c r="B60" s="2841"/>
      <c r="C60" s="2842"/>
      <c r="D60" s="2844"/>
      <c r="E60" s="2967"/>
      <c r="F60" s="2844"/>
      <c r="G60" s="2845"/>
      <c r="H60" s="2844"/>
      <c r="I60" s="2844" t="s">
        <v>185</v>
      </c>
      <c r="J60" s="2844"/>
      <c r="K60" s="2844" t="s">
        <v>186</v>
      </c>
      <c r="L60" s="2844"/>
      <c r="M60" s="2845"/>
    </row>
    <row r="61" spans="1:16" x14ac:dyDescent="0.3">
      <c r="A61" s="2847"/>
      <c r="D61" s="2839"/>
      <c r="E61" s="2931"/>
      <c r="G61" s="2848"/>
      <c r="M61" s="2848"/>
    </row>
    <row r="62" spans="1:16" x14ac:dyDescent="0.3">
      <c r="A62" s="2847"/>
      <c r="D62" s="2839"/>
      <c r="E62" s="2931"/>
      <c r="F62" s="2968"/>
      <c r="G62" s="2848"/>
      <c r="M62" s="2848"/>
    </row>
    <row r="63" spans="1:16" x14ac:dyDescent="0.3">
      <c r="A63" s="2847"/>
      <c r="D63" s="2839"/>
      <c r="E63" s="2931"/>
      <c r="G63" s="2848"/>
      <c r="M63" s="2848"/>
    </row>
    <row r="64" spans="1:16" x14ac:dyDescent="0.3">
      <c r="A64" s="2969" t="s">
        <v>83</v>
      </c>
      <c r="B64" s="2970"/>
      <c r="C64" s="2971"/>
      <c r="D64" s="2971"/>
      <c r="E64" s="2972"/>
      <c r="F64" s="2972" t="s">
        <v>84</v>
      </c>
      <c r="G64" s="2972"/>
      <c r="H64" s="2973"/>
      <c r="I64" s="2974"/>
      <c r="J64" s="2975"/>
      <c r="K64" s="2976"/>
      <c r="L64" s="2975"/>
      <c r="M64" s="2977"/>
      <c r="N64" s="2974"/>
    </row>
    <row r="65" spans="1:14" x14ac:dyDescent="0.3">
      <c r="A65" s="2978" t="s">
        <v>193</v>
      </c>
      <c r="B65" s="2970"/>
      <c r="C65" s="2971"/>
      <c r="D65" s="2971"/>
      <c r="E65" s="2979"/>
      <c r="F65" s="2979" t="s">
        <v>85</v>
      </c>
      <c r="G65" s="2979"/>
      <c r="H65" s="2980"/>
      <c r="I65" s="2974"/>
      <c r="J65" s="2975"/>
      <c r="K65" s="2981"/>
      <c r="L65" s="2975"/>
      <c r="M65" s="2977"/>
      <c r="N65" s="2974"/>
    </row>
    <row r="66" spans="1:14" x14ac:dyDescent="0.3">
      <c r="A66" s="2978" t="s">
        <v>194</v>
      </c>
      <c r="B66" s="2970"/>
      <c r="C66" s="2971"/>
      <c r="D66" s="2971"/>
      <c r="E66" s="2982"/>
      <c r="F66" s="2982" t="s">
        <v>86</v>
      </c>
      <c r="G66" s="2972"/>
      <c r="H66" s="2973"/>
      <c r="I66" s="2974"/>
      <c r="J66" s="2975"/>
      <c r="K66" s="2976"/>
      <c r="L66" s="2975"/>
      <c r="M66" s="2977"/>
      <c r="N66" s="2974"/>
    </row>
    <row r="67" spans="1:14" x14ac:dyDescent="0.3">
      <c r="A67" s="2978"/>
      <c r="B67" s="2970"/>
      <c r="C67" s="2971"/>
      <c r="D67" s="2971"/>
      <c r="E67" s="2979"/>
      <c r="F67" s="2979"/>
      <c r="G67" s="2979"/>
      <c r="H67" s="2980"/>
      <c r="I67" s="2975"/>
      <c r="J67" s="2975"/>
      <c r="K67" s="2975"/>
      <c r="L67" s="2975"/>
      <c r="M67" s="2977"/>
      <c r="N67" s="2974"/>
    </row>
    <row r="68" spans="1:14" x14ac:dyDescent="0.3">
      <c r="A68" s="2969"/>
      <c r="B68" s="2970"/>
      <c r="C68" s="2971"/>
      <c r="D68" s="2982"/>
      <c r="E68" s="2983"/>
      <c r="F68" s="2982"/>
      <c r="G68" s="2973"/>
      <c r="H68" s="2975"/>
      <c r="I68" s="2975"/>
      <c r="J68" s="2975"/>
      <c r="K68" s="2975"/>
      <c r="L68" s="2975"/>
      <c r="M68" s="2977"/>
      <c r="N68" s="2974"/>
    </row>
    <row r="69" spans="1:14" x14ac:dyDescent="0.3">
      <c r="A69" s="2969"/>
      <c r="B69" s="3899" t="s">
        <v>353</v>
      </c>
      <c r="C69" s="3899"/>
      <c r="D69" s="2979" t="s">
        <v>88</v>
      </c>
      <c r="E69" s="2979"/>
      <c r="F69" s="2982"/>
      <c r="G69" s="2982"/>
      <c r="H69" s="2982"/>
      <c r="I69" s="2984"/>
      <c r="J69" s="2979" t="s">
        <v>191</v>
      </c>
      <c r="K69" s="2979"/>
      <c r="L69" s="2979"/>
      <c r="M69" s="2980"/>
      <c r="N69" s="2974"/>
    </row>
    <row r="70" spans="1:14" x14ac:dyDescent="0.3">
      <c r="A70" s="2978"/>
      <c r="B70" s="3899" t="s">
        <v>354</v>
      </c>
      <c r="C70" s="3899"/>
      <c r="D70" s="2979" t="s">
        <v>90</v>
      </c>
      <c r="E70" s="2979"/>
      <c r="F70" s="2979"/>
      <c r="G70" s="2979"/>
      <c r="H70" s="2979"/>
      <c r="I70" s="2980"/>
      <c r="J70" s="2982" t="s">
        <v>188</v>
      </c>
      <c r="K70" s="2982"/>
      <c r="L70" s="2982"/>
      <c r="M70" s="2984"/>
      <c r="N70" s="2974"/>
    </row>
    <row r="71" spans="1:14" x14ac:dyDescent="0.3">
      <c r="A71" s="2969"/>
      <c r="B71" s="2985" t="s">
        <v>355</v>
      </c>
      <c r="C71" s="2986"/>
      <c r="D71" s="2979" t="s">
        <v>93</v>
      </c>
      <c r="E71" s="2979"/>
      <c r="F71" s="2982"/>
      <c r="G71" s="2982"/>
      <c r="H71" s="2982"/>
      <c r="I71" s="2984"/>
      <c r="J71" s="2979" t="s">
        <v>172</v>
      </c>
      <c r="K71" s="2979"/>
      <c r="L71" s="2979"/>
      <c r="M71" s="2980"/>
      <c r="N71" s="2974"/>
    </row>
    <row r="72" spans="1:14" x14ac:dyDescent="0.3">
      <c r="A72" s="2978"/>
      <c r="B72" s="2970"/>
      <c r="C72" s="2979"/>
      <c r="D72" s="2979"/>
      <c r="E72" s="2979"/>
      <c r="F72" s="2979"/>
      <c r="G72" s="2979"/>
      <c r="H72" s="2979"/>
      <c r="I72" s="2980"/>
      <c r="J72" s="2982"/>
      <c r="K72" s="2982"/>
      <c r="L72" s="2982"/>
      <c r="M72" s="2984"/>
      <c r="N72" s="2974"/>
    </row>
    <row r="73" spans="1:14" ht="6.75" customHeight="1" thickBot="1" x14ac:dyDescent="0.35">
      <c r="A73" s="2851"/>
      <c r="B73" s="2852"/>
      <c r="C73" s="2987"/>
      <c r="D73" s="2987"/>
      <c r="E73" s="2988"/>
      <c r="F73" s="2989"/>
      <c r="G73" s="2989"/>
      <c r="H73" s="2989"/>
      <c r="I73" s="2989"/>
      <c r="J73" s="2989"/>
      <c r="K73" s="2989"/>
      <c r="L73" s="2989"/>
      <c r="M73" s="2990"/>
      <c r="N73" s="2974"/>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05CF8-1FD5-4100-9638-F46F7AD1B433}">
  <dimension ref="A1:AI73"/>
  <sheetViews>
    <sheetView zoomScale="87" zoomScaleNormal="87" workbookViewId="0">
      <selection activeCell="A3" sqref="A3:M3"/>
    </sheetView>
  </sheetViews>
  <sheetFormatPr baseColWidth="10" defaultColWidth="11.44140625" defaultRowHeight="14.4" x14ac:dyDescent="0.3"/>
  <cols>
    <col min="1" max="1" width="17.44140625" style="3159" customWidth="1"/>
    <col min="2" max="2" width="9.33203125" style="3160" customWidth="1"/>
    <col min="3" max="3" width="53.44140625" style="3159" customWidth="1"/>
    <col min="4" max="4" width="21.88671875" style="3159" customWidth="1"/>
    <col min="5" max="5" width="18.5546875" style="3161" customWidth="1"/>
    <col min="6" max="6" width="21.33203125" style="3162" customWidth="1"/>
    <col min="7" max="7" width="17.88671875" style="3162" hidden="1" customWidth="1"/>
    <col min="8" max="8" width="21" style="3162" hidden="1" customWidth="1"/>
    <col min="9" max="9" width="1.109375" style="3162" hidden="1" customWidth="1"/>
    <col min="10" max="10" width="20" style="3162" customWidth="1"/>
    <col min="11" max="12" width="17.44140625" style="3162" hidden="1" customWidth="1"/>
    <col min="13" max="13" width="23.5546875" style="3162" customWidth="1"/>
    <col min="14" max="14" width="2.6640625" style="3159" customWidth="1"/>
    <col min="15" max="15" width="19.5546875" style="3159" hidden="1" customWidth="1"/>
    <col min="16" max="16" width="15.44140625" style="3159" hidden="1" customWidth="1"/>
    <col min="17" max="34" width="0" style="3159" hidden="1" customWidth="1"/>
    <col min="35" max="35" width="13.44140625" style="3159" customWidth="1"/>
    <col min="36" max="256" width="11.44140625" style="3159"/>
    <col min="257" max="257" width="17.44140625" style="3159" customWidth="1"/>
    <col min="258" max="258" width="9.33203125" style="3159" customWidth="1"/>
    <col min="259" max="259" width="53.44140625" style="3159" customWidth="1"/>
    <col min="260" max="260" width="21.88671875" style="3159" customWidth="1"/>
    <col min="261" max="261" width="18.5546875" style="3159" customWidth="1"/>
    <col min="262" max="262" width="21.33203125" style="3159" customWidth="1"/>
    <col min="263" max="265" width="0" style="3159" hidden="1" customWidth="1"/>
    <col min="266" max="266" width="20" style="3159" customWidth="1"/>
    <col min="267" max="268" width="0" style="3159" hidden="1" customWidth="1"/>
    <col min="269" max="269" width="23.5546875" style="3159" customWidth="1"/>
    <col min="270" max="270" width="2.6640625" style="3159" customWidth="1"/>
    <col min="271" max="290" width="0" style="3159" hidden="1" customWidth="1"/>
    <col min="291" max="291" width="13.44140625" style="3159" customWidth="1"/>
    <col min="292" max="512" width="11.44140625" style="3159"/>
    <col min="513" max="513" width="17.44140625" style="3159" customWidth="1"/>
    <col min="514" max="514" width="9.33203125" style="3159" customWidth="1"/>
    <col min="515" max="515" width="53.44140625" style="3159" customWidth="1"/>
    <col min="516" max="516" width="21.88671875" style="3159" customWidth="1"/>
    <col min="517" max="517" width="18.5546875" style="3159" customWidth="1"/>
    <col min="518" max="518" width="21.33203125" style="3159" customWidth="1"/>
    <col min="519" max="521" width="0" style="3159" hidden="1" customWidth="1"/>
    <col min="522" max="522" width="20" style="3159" customWidth="1"/>
    <col min="523" max="524" width="0" style="3159" hidden="1" customWidth="1"/>
    <col min="525" max="525" width="23.5546875" style="3159" customWidth="1"/>
    <col min="526" max="526" width="2.6640625" style="3159" customWidth="1"/>
    <col min="527" max="546" width="0" style="3159" hidden="1" customWidth="1"/>
    <col min="547" max="547" width="13.44140625" style="3159" customWidth="1"/>
    <col min="548" max="768" width="11.44140625" style="3159"/>
    <col min="769" max="769" width="17.44140625" style="3159" customWidth="1"/>
    <col min="770" max="770" width="9.33203125" style="3159" customWidth="1"/>
    <col min="771" max="771" width="53.44140625" style="3159" customWidth="1"/>
    <col min="772" max="772" width="21.88671875" style="3159" customWidth="1"/>
    <col min="773" max="773" width="18.5546875" style="3159" customWidth="1"/>
    <col min="774" max="774" width="21.33203125" style="3159" customWidth="1"/>
    <col min="775" max="777" width="0" style="3159" hidden="1" customWidth="1"/>
    <col min="778" max="778" width="20" style="3159" customWidth="1"/>
    <col min="779" max="780" width="0" style="3159" hidden="1" customWidth="1"/>
    <col min="781" max="781" width="23.5546875" style="3159" customWidth="1"/>
    <col min="782" max="782" width="2.6640625" style="3159" customWidth="1"/>
    <col min="783" max="802" width="0" style="3159" hidden="1" customWidth="1"/>
    <col min="803" max="803" width="13.44140625" style="3159" customWidth="1"/>
    <col min="804" max="1024" width="11.44140625" style="3159"/>
    <col min="1025" max="1025" width="17.44140625" style="3159" customWidth="1"/>
    <col min="1026" max="1026" width="9.33203125" style="3159" customWidth="1"/>
    <col min="1027" max="1027" width="53.44140625" style="3159" customWidth="1"/>
    <col min="1028" max="1028" width="21.88671875" style="3159" customWidth="1"/>
    <col min="1029" max="1029" width="18.5546875" style="3159" customWidth="1"/>
    <col min="1030" max="1030" width="21.33203125" style="3159" customWidth="1"/>
    <col min="1031" max="1033" width="0" style="3159" hidden="1" customWidth="1"/>
    <col min="1034" max="1034" width="20" style="3159" customWidth="1"/>
    <col min="1035" max="1036" width="0" style="3159" hidden="1" customWidth="1"/>
    <col min="1037" max="1037" width="23.5546875" style="3159" customWidth="1"/>
    <col min="1038" max="1038" width="2.6640625" style="3159" customWidth="1"/>
    <col min="1039" max="1058" width="0" style="3159" hidden="1" customWidth="1"/>
    <col min="1059" max="1059" width="13.44140625" style="3159" customWidth="1"/>
    <col min="1060" max="1280" width="11.44140625" style="3159"/>
    <col min="1281" max="1281" width="17.44140625" style="3159" customWidth="1"/>
    <col min="1282" max="1282" width="9.33203125" style="3159" customWidth="1"/>
    <col min="1283" max="1283" width="53.44140625" style="3159" customWidth="1"/>
    <col min="1284" max="1284" width="21.88671875" style="3159" customWidth="1"/>
    <col min="1285" max="1285" width="18.5546875" style="3159" customWidth="1"/>
    <col min="1286" max="1286" width="21.33203125" style="3159" customWidth="1"/>
    <col min="1287" max="1289" width="0" style="3159" hidden="1" customWidth="1"/>
    <col min="1290" max="1290" width="20" style="3159" customWidth="1"/>
    <col min="1291" max="1292" width="0" style="3159" hidden="1" customWidth="1"/>
    <col min="1293" max="1293" width="23.5546875" style="3159" customWidth="1"/>
    <col min="1294" max="1294" width="2.6640625" style="3159" customWidth="1"/>
    <col min="1295" max="1314" width="0" style="3159" hidden="1" customWidth="1"/>
    <col min="1315" max="1315" width="13.44140625" style="3159" customWidth="1"/>
    <col min="1316" max="1536" width="11.44140625" style="3159"/>
    <col min="1537" max="1537" width="17.44140625" style="3159" customWidth="1"/>
    <col min="1538" max="1538" width="9.33203125" style="3159" customWidth="1"/>
    <col min="1539" max="1539" width="53.44140625" style="3159" customWidth="1"/>
    <col min="1540" max="1540" width="21.88671875" style="3159" customWidth="1"/>
    <col min="1541" max="1541" width="18.5546875" style="3159" customWidth="1"/>
    <col min="1542" max="1542" width="21.33203125" style="3159" customWidth="1"/>
    <col min="1543" max="1545" width="0" style="3159" hidden="1" customWidth="1"/>
    <col min="1546" max="1546" width="20" style="3159" customWidth="1"/>
    <col min="1547" max="1548" width="0" style="3159" hidden="1" customWidth="1"/>
    <col min="1549" max="1549" width="23.5546875" style="3159" customWidth="1"/>
    <col min="1550" max="1550" width="2.6640625" style="3159" customWidth="1"/>
    <col min="1551" max="1570" width="0" style="3159" hidden="1" customWidth="1"/>
    <col min="1571" max="1571" width="13.44140625" style="3159" customWidth="1"/>
    <col min="1572" max="1792" width="11.44140625" style="3159"/>
    <col min="1793" max="1793" width="17.44140625" style="3159" customWidth="1"/>
    <col min="1794" max="1794" width="9.33203125" style="3159" customWidth="1"/>
    <col min="1795" max="1795" width="53.44140625" style="3159" customWidth="1"/>
    <col min="1796" max="1796" width="21.88671875" style="3159" customWidth="1"/>
    <col min="1797" max="1797" width="18.5546875" style="3159" customWidth="1"/>
    <col min="1798" max="1798" width="21.33203125" style="3159" customWidth="1"/>
    <col min="1799" max="1801" width="0" style="3159" hidden="1" customWidth="1"/>
    <col min="1802" max="1802" width="20" style="3159" customWidth="1"/>
    <col min="1803" max="1804" width="0" style="3159" hidden="1" customWidth="1"/>
    <col min="1805" max="1805" width="23.5546875" style="3159" customWidth="1"/>
    <col min="1806" max="1806" width="2.6640625" style="3159" customWidth="1"/>
    <col min="1807" max="1826" width="0" style="3159" hidden="1" customWidth="1"/>
    <col min="1827" max="1827" width="13.44140625" style="3159" customWidth="1"/>
    <col min="1828" max="2048" width="11.44140625" style="3159"/>
    <col min="2049" max="2049" width="17.44140625" style="3159" customWidth="1"/>
    <col min="2050" max="2050" width="9.33203125" style="3159" customWidth="1"/>
    <col min="2051" max="2051" width="53.44140625" style="3159" customWidth="1"/>
    <col min="2052" max="2052" width="21.88671875" style="3159" customWidth="1"/>
    <col min="2053" max="2053" width="18.5546875" style="3159" customWidth="1"/>
    <col min="2054" max="2054" width="21.33203125" style="3159" customWidth="1"/>
    <col min="2055" max="2057" width="0" style="3159" hidden="1" customWidth="1"/>
    <col min="2058" max="2058" width="20" style="3159" customWidth="1"/>
    <col min="2059" max="2060" width="0" style="3159" hidden="1" customWidth="1"/>
    <col min="2061" max="2061" width="23.5546875" style="3159" customWidth="1"/>
    <col min="2062" max="2062" width="2.6640625" style="3159" customWidth="1"/>
    <col min="2063" max="2082" width="0" style="3159" hidden="1" customWidth="1"/>
    <col min="2083" max="2083" width="13.44140625" style="3159" customWidth="1"/>
    <col min="2084" max="2304" width="11.44140625" style="3159"/>
    <col min="2305" max="2305" width="17.44140625" style="3159" customWidth="1"/>
    <col min="2306" max="2306" width="9.33203125" style="3159" customWidth="1"/>
    <col min="2307" max="2307" width="53.44140625" style="3159" customWidth="1"/>
    <col min="2308" max="2308" width="21.88671875" style="3159" customWidth="1"/>
    <col min="2309" max="2309" width="18.5546875" style="3159" customWidth="1"/>
    <col min="2310" max="2310" width="21.33203125" style="3159" customWidth="1"/>
    <col min="2311" max="2313" width="0" style="3159" hidden="1" customWidth="1"/>
    <col min="2314" max="2314" width="20" style="3159" customWidth="1"/>
    <col min="2315" max="2316" width="0" style="3159" hidden="1" customWidth="1"/>
    <col min="2317" max="2317" width="23.5546875" style="3159" customWidth="1"/>
    <col min="2318" max="2318" width="2.6640625" style="3159" customWidth="1"/>
    <col min="2319" max="2338" width="0" style="3159" hidden="1" customWidth="1"/>
    <col min="2339" max="2339" width="13.44140625" style="3159" customWidth="1"/>
    <col min="2340" max="2560" width="11.44140625" style="3159"/>
    <col min="2561" max="2561" width="17.44140625" style="3159" customWidth="1"/>
    <col min="2562" max="2562" width="9.33203125" style="3159" customWidth="1"/>
    <col min="2563" max="2563" width="53.44140625" style="3159" customWidth="1"/>
    <col min="2564" max="2564" width="21.88671875" style="3159" customWidth="1"/>
    <col min="2565" max="2565" width="18.5546875" style="3159" customWidth="1"/>
    <col min="2566" max="2566" width="21.33203125" style="3159" customWidth="1"/>
    <col min="2567" max="2569" width="0" style="3159" hidden="1" customWidth="1"/>
    <col min="2570" max="2570" width="20" style="3159" customWidth="1"/>
    <col min="2571" max="2572" width="0" style="3159" hidden="1" customWidth="1"/>
    <col min="2573" max="2573" width="23.5546875" style="3159" customWidth="1"/>
    <col min="2574" max="2574" width="2.6640625" style="3159" customWidth="1"/>
    <col min="2575" max="2594" width="0" style="3159" hidden="1" customWidth="1"/>
    <col min="2595" max="2595" width="13.44140625" style="3159" customWidth="1"/>
    <col min="2596" max="2816" width="11.44140625" style="3159"/>
    <col min="2817" max="2817" width="17.44140625" style="3159" customWidth="1"/>
    <col min="2818" max="2818" width="9.33203125" style="3159" customWidth="1"/>
    <col min="2819" max="2819" width="53.44140625" style="3159" customWidth="1"/>
    <col min="2820" max="2820" width="21.88671875" style="3159" customWidth="1"/>
    <col min="2821" max="2821" width="18.5546875" style="3159" customWidth="1"/>
    <col min="2822" max="2822" width="21.33203125" style="3159" customWidth="1"/>
    <col min="2823" max="2825" width="0" style="3159" hidden="1" customWidth="1"/>
    <col min="2826" max="2826" width="20" style="3159" customWidth="1"/>
    <col min="2827" max="2828" width="0" style="3159" hidden="1" customWidth="1"/>
    <col min="2829" max="2829" width="23.5546875" style="3159" customWidth="1"/>
    <col min="2830" max="2830" width="2.6640625" style="3159" customWidth="1"/>
    <col min="2831" max="2850" width="0" style="3159" hidden="1" customWidth="1"/>
    <col min="2851" max="2851" width="13.44140625" style="3159" customWidth="1"/>
    <col min="2852" max="3072" width="11.44140625" style="3159"/>
    <col min="3073" max="3073" width="17.44140625" style="3159" customWidth="1"/>
    <col min="3074" max="3074" width="9.33203125" style="3159" customWidth="1"/>
    <col min="3075" max="3075" width="53.44140625" style="3159" customWidth="1"/>
    <col min="3076" max="3076" width="21.88671875" style="3159" customWidth="1"/>
    <col min="3077" max="3077" width="18.5546875" style="3159" customWidth="1"/>
    <col min="3078" max="3078" width="21.33203125" style="3159" customWidth="1"/>
    <col min="3079" max="3081" width="0" style="3159" hidden="1" customWidth="1"/>
    <col min="3082" max="3082" width="20" style="3159" customWidth="1"/>
    <col min="3083" max="3084" width="0" style="3159" hidden="1" customWidth="1"/>
    <col min="3085" max="3085" width="23.5546875" style="3159" customWidth="1"/>
    <col min="3086" max="3086" width="2.6640625" style="3159" customWidth="1"/>
    <col min="3087" max="3106" width="0" style="3159" hidden="1" customWidth="1"/>
    <col min="3107" max="3107" width="13.44140625" style="3159" customWidth="1"/>
    <col min="3108" max="3328" width="11.44140625" style="3159"/>
    <col min="3329" max="3329" width="17.44140625" style="3159" customWidth="1"/>
    <col min="3330" max="3330" width="9.33203125" style="3159" customWidth="1"/>
    <col min="3331" max="3331" width="53.44140625" style="3159" customWidth="1"/>
    <col min="3332" max="3332" width="21.88671875" style="3159" customWidth="1"/>
    <col min="3333" max="3333" width="18.5546875" style="3159" customWidth="1"/>
    <col min="3334" max="3334" width="21.33203125" style="3159" customWidth="1"/>
    <col min="3335" max="3337" width="0" style="3159" hidden="1" customWidth="1"/>
    <col min="3338" max="3338" width="20" style="3159" customWidth="1"/>
    <col min="3339" max="3340" width="0" style="3159" hidden="1" customWidth="1"/>
    <col min="3341" max="3341" width="23.5546875" style="3159" customWidth="1"/>
    <col min="3342" max="3342" width="2.6640625" style="3159" customWidth="1"/>
    <col min="3343" max="3362" width="0" style="3159" hidden="1" customWidth="1"/>
    <col min="3363" max="3363" width="13.44140625" style="3159" customWidth="1"/>
    <col min="3364" max="3584" width="11.44140625" style="3159"/>
    <col min="3585" max="3585" width="17.44140625" style="3159" customWidth="1"/>
    <col min="3586" max="3586" width="9.33203125" style="3159" customWidth="1"/>
    <col min="3587" max="3587" width="53.44140625" style="3159" customWidth="1"/>
    <col min="3588" max="3588" width="21.88671875" style="3159" customWidth="1"/>
    <col min="3589" max="3589" width="18.5546875" style="3159" customWidth="1"/>
    <col min="3590" max="3590" width="21.33203125" style="3159" customWidth="1"/>
    <col min="3591" max="3593" width="0" style="3159" hidden="1" customWidth="1"/>
    <col min="3594" max="3594" width="20" style="3159" customWidth="1"/>
    <col min="3595" max="3596" width="0" style="3159" hidden="1" customWidth="1"/>
    <col min="3597" max="3597" width="23.5546875" style="3159" customWidth="1"/>
    <col min="3598" max="3598" width="2.6640625" style="3159" customWidth="1"/>
    <col min="3599" max="3618" width="0" style="3159" hidden="1" customWidth="1"/>
    <col min="3619" max="3619" width="13.44140625" style="3159" customWidth="1"/>
    <col min="3620" max="3840" width="11.44140625" style="3159"/>
    <col min="3841" max="3841" width="17.44140625" style="3159" customWidth="1"/>
    <col min="3842" max="3842" width="9.33203125" style="3159" customWidth="1"/>
    <col min="3843" max="3843" width="53.44140625" style="3159" customWidth="1"/>
    <col min="3844" max="3844" width="21.88671875" style="3159" customWidth="1"/>
    <col min="3845" max="3845" width="18.5546875" style="3159" customWidth="1"/>
    <col min="3846" max="3846" width="21.33203125" style="3159" customWidth="1"/>
    <col min="3847" max="3849" width="0" style="3159" hidden="1" customWidth="1"/>
    <col min="3850" max="3850" width="20" style="3159" customWidth="1"/>
    <col min="3851" max="3852" width="0" style="3159" hidden="1" customWidth="1"/>
    <col min="3853" max="3853" width="23.5546875" style="3159" customWidth="1"/>
    <col min="3854" max="3854" width="2.6640625" style="3159" customWidth="1"/>
    <col min="3855" max="3874" width="0" style="3159" hidden="1" customWidth="1"/>
    <col min="3875" max="3875" width="13.44140625" style="3159" customWidth="1"/>
    <col min="3876" max="4096" width="11.44140625" style="3159"/>
    <col min="4097" max="4097" width="17.44140625" style="3159" customWidth="1"/>
    <col min="4098" max="4098" width="9.33203125" style="3159" customWidth="1"/>
    <col min="4099" max="4099" width="53.44140625" style="3159" customWidth="1"/>
    <col min="4100" max="4100" width="21.88671875" style="3159" customWidth="1"/>
    <col min="4101" max="4101" width="18.5546875" style="3159" customWidth="1"/>
    <col min="4102" max="4102" width="21.33203125" style="3159" customWidth="1"/>
    <col min="4103" max="4105" width="0" style="3159" hidden="1" customWidth="1"/>
    <col min="4106" max="4106" width="20" style="3159" customWidth="1"/>
    <col min="4107" max="4108" width="0" style="3159" hidden="1" customWidth="1"/>
    <col min="4109" max="4109" width="23.5546875" style="3159" customWidth="1"/>
    <col min="4110" max="4110" width="2.6640625" style="3159" customWidth="1"/>
    <col min="4111" max="4130" width="0" style="3159" hidden="1" customWidth="1"/>
    <col min="4131" max="4131" width="13.44140625" style="3159" customWidth="1"/>
    <col min="4132" max="4352" width="11.44140625" style="3159"/>
    <col min="4353" max="4353" width="17.44140625" style="3159" customWidth="1"/>
    <col min="4354" max="4354" width="9.33203125" style="3159" customWidth="1"/>
    <col min="4355" max="4355" width="53.44140625" style="3159" customWidth="1"/>
    <col min="4356" max="4356" width="21.88671875" style="3159" customWidth="1"/>
    <col min="4357" max="4357" width="18.5546875" style="3159" customWidth="1"/>
    <col min="4358" max="4358" width="21.33203125" style="3159" customWidth="1"/>
    <col min="4359" max="4361" width="0" style="3159" hidden="1" customWidth="1"/>
    <col min="4362" max="4362" width="20" style="3159" customWidth="1"/>
    <col min="4363" max="4364" width="0" style="3159" hidden="1" customWidth="1"/>
    <col min="4365" max="4365" width="23.5546875" style="3159" customWidth="1"/>
    <col min="4366" max="4366" width="2.6640625" style="3159" customWidth="1"/>
    <col min="4367" max="4386" width="0" style="3159" hidden="1" customWidth="1"/>
    <col min="4387" max="4387" width="13.44140625" style="3159" customWidth="1"/>
    <col min="4388" max="4608" width="11.44140625" style="3159"/>
    <col min="4609" max="4609" width="17.44140625" style="3159" customWidth="1"/>
    <col min="4610" max="4610" width="9.33203125" style="3159" customWidth="1"/>
    <col min="4611" max="4611" width="53.44140625" style="3159" customWidth="1"/>
    <col min="4612" max="4612" width="21.88671875" style="3159" customWidth="1"/>
    <col min="4613" max="4613" width="18.5546875" style="3159" customWidth="1"/>
    <col min="4614" max="4614" width="21.33203125" style="3159" customWidth="1"/>
    <col min="4615" max="4617" width="0" style="3159" hidden="1" customWidth="1"/>
    <col min="4618" max="4618" width="20" style="3159" customWidth="1"/>
    <col min="4619" max="4620" width="0" style="3159" hidden="1" customWidth="1"/>
    <col min="4621" max="4621" width="23.5546875" style="3159" customWidth="1"/>
    <col min="4622" max="4622" width="2.6640625" style="3159" customWidth="1"/>
    <col min="4623" max="4642" width="0" style="3159" hidden="1" customWidth="1"/>
    <col min="4643" max="4643" width="13.44140625" style="3159" customWidth="1"/>
    <col min="4644" max="4864" width="11.44140625" style="3159"/>
    <col min="4865" max="4865" width="17.44140625" style="3159" customWidth="1"/>
    <col min="4866" max="4866" width="9.33203125" style="3159" customWidth="1"/>
    <col min="4867" max="4867" width="53.44140625" style="3159" customWidth="1"/>
    <col min="4868" max="4868" width="21.88671875" style="3159" customWidth="1"/>
    <col min="4869" max="4869" width="18.5546875" style="3159" customWidth="1"/>
    <col min="4870" max="4870" width="21.33203125" style="3159" customWidth="1"/>
    <col min="4871" max="4873" width="0" style="3159" hidden="1" customWidth="1"/>
    <col min="4874" max="4874" width="20" style="3159" customWidth="1"/>
    <col min="4875" max="4876" width="0" style="3159" hidden="1" customWidth="1"/>
    <col min="4877" max="4877" width="23.5546875" style="3159" customWidth="1"/>
    <col min="4878" max="4878" width="2.6640625" style="3159" customWidth="1"/>
    <col min="4879" max="4898" width="0" style="3159" hidden="1" customWidth="1"/>
    <col min="4899" max="4899" width="13.44140625" style="3159" customWidth="1"/>
    <col min="4900" max="5120" width="11.44140625" style="3159"/>
    <col min="5121" max="5121" width="17.44140625" style="3159" customWidth="1"/>
    <col min="5122" max="5122" width="9.33203125" style="3159" customWidth="1"/>
    <col min="5123" max="5123" width="53.44140625" style="3159" customWidth="1"/>
    <col min="5124" max="5124" width="21.88671875" style="3159" customWidth="1"/>
    <col min="5125" max="5125" width="18.5546875" style="3159" customWidth="1"/>
    <col min="5126" max="5126" width="21.33203125" style="3159" customWidth="1"/>
    <col min="5127" max="5129" width="0" style="3159" hidden="1" customWidth="1"/>
    <col min="5130" max="5130" width="20" style="3159" customWidth="1"/>
    <col min="5131" max="5132" width="0" style="3159" hidden="1" customWidth="1"/>
    <col min="5133" max="5133" width="23.5546875" style="3159" customWidth="1"/>
    <col min="5134" max="5134" width="2.6640625" style="3159" customWidth="1"/>
    <col min="5135" max="5154" width="0" style="3159" hidden="1" customWidth="1"/>
    <col min="5155" max="5155" width="13.44140625" style="3159" customWidth="1"/>
    <col min="5156" max="5376" width="11.44140625" style="3159"/>
    <col min="5377" max="5377" width="17.44140625" style="3159" customWidth="1"/>
    <col min="5378" max="5378" width="9.33203125" style="3159" customWidth="1"/>
    <col min="5379" max="5379" width="53.44140625" style="3159" customWidth="1"/>
    <col min="5380" max="5380" width="21.88671875" style="3159" customWidth="1"/>
    <col min="5381" max="5381" width="18.5546875" style="3159" customWidth="1"/>
    <col min="5382" max="5382" width="21.33203125" style="3159" customWidth="1"/>
    <col min="5383" max="5385" width="0" style="3159" hidden="1" customWidth="1"/>
    <col min="5386" max="5386" width="20" style="3159" customWidth="1"/>
    <col min="5387" max="5388" width="0" style="3159" hidden="1" customWidth="1"/>
    <col min="5389" max="5389" width="23.5546875" style="3159" customWidth="1"/>
    <col min="5390" max="5390" width="2.6640625" style="3159" customWidth="1"/>
    <col min="5391" max="5410" width="0" style="3159" hidden="1" customWidth="1"/>
    <col min="5411" max="5411" width="13.44140625" style="3159" customWidth="1"/>
    <col min="5412" max="5632" width="11.44140625" style="3159"/>
    <col min="5633" max="5633" width="17.44140625" style="3159" customWidth="1"/>
    <col min="5634" max="5634" width="9.33203125" style="3159" customWidth="1"/>
    <col min="5635" max="5635" width="53.44140625" style="3159" customWidth="1"/>
    <col min="5636" max="5636" width="21.88671875" style="3159" customWidth="1"/>
    <col min="5637" max="5637" width="18.5546875" style="3159" customWidth="1"/>
    <col min="5638" max="5638" width="21.33203125" style="3159" customWidth="1"/>
    <col min="5639" max="5641" width="0" style="3159" hidden="1" customWidth="1"/>
    <col min="5642" max="5642" width="20" style="3159" customWidth="1"/>
    <col min="5643" max="5644" width="0" style="3159" hidden="1" customWidth="1"/>
    <col min="5645" max="5645" width="23.5546875" style="3159" customWidth="1"/>
    <col min="5646" max="5646" width="2.6640625" style="3159" customWidth="1"/>
    <col min="5647" max="5666" width="0" style="3159" hidden="1" customWidth="1"/>
    <col min="5667" max="5667" width="13.44140625" style="3159" customWidth="1"/>
    <col min="5668" max="5888" width="11.44140625" style="3159"/>
    <col min="5889" max="5889" width="17.44140625" style="3159" customWidth="1"/>
    <col min="5890" max="5890" width="9.33203125" style="3159" customWidth="1"/>
    <col min="5891" max="5891" width="53.44140625" style="3159" customWidth="1"/>
    <col min="5892" max="5892" width="21.88671875" style="3159" customWidth="1"/>
    <col min="5893" max="5893" width="18.5546875" style="3159" customWidth="1"/>
    <col min="5894" max="5894" width="21.33203125" style="3159" customWidth="1"/>
    <col min="5895" max="5897" width="0" style="3159" hidden="1" customWidth="1"/>
    <col min="5898" max="5898" width="20" style="3159" customWidth="1"/>
    <col min="5899" max="5900" width="0" style="3159" hidden="1" customWidth="1"/>
    <col min="5901" max="5901" width="23.5546875" style="3159" customWidth="1"/>
    <col min="5902" max="5902" width="2.6640625" style="3159" customWidth="1"/>
    <col min="5903" max="5922" width="0" style="3159" hidden="1" customWidth="1"/>
    <col min="5923" max="5923" width="13.44140625" style="3159" customWidth="1"/>
    <col min="5924" max="6144" width="11.44140625" style="3159"/>
    <col min="6145" max="6145" width="17.44140625" style="3159" customWidth="1"/>
    <col min="6146" max="6146" width="9.33203125" style="3159" customWidth="1"/>
    <col min="6147" max="6147" width="53.44140625" style="3159" customWidth="1"/>
    <col min="6148" max="6148" width="21.88671875" style="3159" customWidth="1"/>
    <col min="6149" max="6149" width="18.5546875" style="3159" customWidth="1"/>
    <col min="6150" max="6150" width="21.33203125" style="3159" customWidth="1"/>
    <col min="6151" max="6153" width="0" style="3159" hidden="1" customWidth="1"/>
    <col min="6154" max="6154" width="20" style="3159" customWidth="1"/>
    <col min="6155" max="6156" width="0" style="3159" hidden="1" customWidth="1"/>
    <col min="6157" max="6157" width="23.5546875" style="3159" customWidth="1"/>
    <col min="6158" max="6158" width="2.6640625" style="3159" customWidth="1"/>
    <col min="6159" max="6178" width="0" style="3159" hidden="1" customWidth="1"/>
    <col min="6179" max="6179" width="13.44140625" style="3159" customWidth="1"/>
    <col min="6180" max="6400" width="11.44140625" style="3159"/>
    <col min="6401" max="6401" width="17.44140625" style="3159" customWidth="1"/>
    <col min="6402" max="6402" width="9.33203125" style="3159" customWidth="1"/>
    <col min="6403" max="6403" width="53.44140625" style="3159" customWidth="1"/>
    <col min="6404" max="6404" width="21.88671875" style="3159" customWidth="1"/>
    <col min="6405" max="6405" width="18.5546875" style="3159" customWidth="1"/>
    <col min="6406" max="6406" width="21.33203125" style="3159" customWidth="1"/>
    <col min="6407" max="6409" width="0" style="3159" hidden="1" customWidth="1"/>
    <col min="6410" max="6410" width="20" style="3159" customWidth="1"/>
    <col min="6411" max="6412" width="0" style="3159" hidden="1" customWidth="1"/>
    <col min="6413" max="6413" width="23.5546875" style="3159" customWidth="1"/>
    <col min="6414" max="6414" width="2.6640625" style="3159" customWidth="1"/>
    <col min="6415" max="6434" width="0" style="3159" hidden="1" customWidth="1"/>
    <col min="6435" max="6435" width="13.44140625" style="3159" customWidth="1"/>
    <col min="6436" max="6656" width="11.44140625" style="3159"/>
    <col min="6657" max="6657" width="17.44140625" style="3159" customWidth="1"/>
    <col min="6658" max="6658" width="9.33203125" style="3159" customWidth="1"/>
    <col min="6659" max="6659" width="53.44140625" style="3159" customWidth="1"/>
    <col min="6660" max="6660" width="21.88671875" style="3159" customWidth="1"/>
    <col min="6661" max="6661" width="18.5546875" style="3159" customWidth="1"/>
    <col min="6662" max="6662" width="21.33203125" style="3159" customWidth="1"/>
    <col min="6663" max="6665" width="0" style="3159" hidden="1" customWidth="1"/>
    <col min="6666" max="6666" width="20" style="3159" customWidth="1"/>
    <col min="6667" max="6668" width="0" style="3159" hidden="1" customWidth="1"/>
    <col min="6669" max="6669" width="23.5546875" style="3159" customWidth="1"/>
    <col min="6670" max="6670" width="2.6640625" style="3159" customWidth="1"/>
    <col min="6671" max="6690" width="0" style="3159" hidden="1" customWidth="1"/>
    <col min="6691" max="6691" width="13.44140625" style="3159" customWidth="1"/>
    <col min="6692" max="6912" width="11.44140625" style="3159"/>
    <col min="6913" max="6913" width="17.44140625" style="3159" customWidth="1"/>
    <col min="6914" max="6914" width="9.33203125" style="3159" customWidth="1"/>
    <col min="6915" max="6915" width="53.44140625" style="3159" customWidth="1"/>
    <col min="6916" max="6916" width="21.88671875" style="3159" customWidth="1"/>
    <col min="6917" max="6917" width="18.5546875" style="3159" customWidth="1"/>
    <col min="6918" max="6918" width="21.33203125" style="3159" customWidth="1"/>
    <col min="6919" max="6921" width="0" style="3159" hidden="1" customWidth="1"/>
    <col min="6922" max="6922" width="20" style="3159" customWidth="1"/>
    <col min="6923" max="6924" width="0" style="3159" hidden="1" customWidth="1"/>
    <col min="6925" max="6925" width="23.5546875" style="3159" customWidth="1"/>
    <col min="6926" max="6926" width="2.6640625" style="3159" customWidth="1"/>
    <col min="6927" max="6946" width="0" style="3159" hidden="1" customWidth="1"/>
    <col min="6947" max="6947" width="13.44140625" style="3159" customWidth="1"/>
    <col min="6948" max="7168" width="11.44140625" style="3159"/>
    <col min="7169" max="7169" width="17.44140625" style="3159" customWidth="1"/>
    <col min="7170" max="7170" width="9.33203125" style="3159" customWidth="1"/>
    <col min="7171" max="7171" width="53.44140625" style="3159" customWidth="1"/>
    <col min="7172" max="7172" width="21.88671875" style="3159" customWidth="1"/>
    <col min="7173" max="7173" width="18.5546875" style="3159" customWidth="1"/>
    <col min="7174" max="7174" width="21.33203125" style="3159" customWidth="1"/>
    <col min="7175" max="7177" width="0" style="3159" hidden="1" customWidth="1"/>
    <col min="7178" max="7178" width="20" style="3159" customWidth="1"/>
    <col min="7179" max="7180" width="0" style="3159" hidden="1" customWidth="1"/>
    <col min="7181" max="7181" width="23.5546875" style="3159" customWidth="1"/>
    <col min="7182" max="7182" width="2.6640625" style="3159" customWidth="1"/>
    <col min="7183" max="7202" width="0" style="3159" hidden="1" customWidth="1"/>
    <col min="7203" max="7203" width="13.44140625" style="3159" customWidth="1"/>
    <col min="7204" max="7424" width="11.44140625" style="3159"/>
    <col min="7425" max="7425" width="17.44140625" style="3159" customWidth="1"/>
    <col min="7426" max="7426" width="9.33203125" style="3159" customWidth="1"/>
    <col min="7427" max="7427" width="53.44140625" style="3159" customWidth="1"/>
    <col min="7428" max="7428" width="21.88671875" style="3159" customWidth="1"/>
    <col min="7429" max="7429" width="18.5546875" style="3159" customWidth="1"/>
    <col min="7430" max="7430" width="21.33203125" style="3159" customWidth="1"/>
    <col min="7431" max="7433" width="0" style="3159" hidden="1" customWidth="1"/>
    <col min="7434" max="7434" width="20" style="3159" customWidth="1"/>
    <col min="7435" max="7436" width="0" style="3159" hidden="1" customWidth="1"/>
    <col min="7437" max="7437" width="23.5546875" style="3159" customWidth="1"/>
    <col min="7438" max="7438" width="2.6640625" style="3159" customWidth="1"/>
    <col min="7439" max="7458" width="0" style="3159" hidden="1" customWidth="1"/>
    <col min="7459" max="7459" width="13.44140625" style="3159" customWidth="1"/>
    <col min="7460" max="7680" width="11.44140625" style="3159"/>
    <col min="7681" max="7681" width="17.44140625" style="3159" customWidth="1"/>
    <col min="7682" max="7682" width="9.33203125" style="3159" customWidth="1"/>
    <col min="7683" max="7683" width="53.44140625" style="3159" customWidth="1"/>
    <col min="7684" max="7684" width="21.88671875" style="3159" customWidth="1"/>
    <col min="7685" max="7685" width="18.5546875" style="3159" customWidth="1"/>
    <col min="7686" max="7686" width="21.33203125" style="3159" customWidth="1"/>
    <col min="7687" max="7689" width="0" style="3159" hidden="1" customWidth="1"/>
    <col min="7690" max="7690" width="20" style="3159" customWidth="1"/>
    <col min="7691" max="7692" width="0" style="3159" hidden="1" customWidth="1"/>
    <col min="7693" max="7693" width="23.5546875" style="3159" customWidth="1"/>
    <col min="7694" max="7694" width="2.6640625" style="3159" customWidth="1"/>
    <col min="7695" max="7714" width="0" style="3159" hidden="1" customWidth="1"/>
    <col min="7715" max="7715" width="13.44140625" style="3159" customWidth="1"/>
    <col min="7716" max="7936" width="11.44140625" style="3159"/>
    <col min="7937" max="7937" width="17.44140625" style="3159" customWidth="1"/>
    <col min="7938" max="7938" width="9.33203125" style="3159" customWidth="1"/>
    <col min="7939" max="7939" width="53.44140625" style="3159" customWidth="1"/>
    <col min="7940" max="7940" width="21.88671875" style="3159" customWidth="1"/>
    <col min="7941" max="7941" width="18.5546875" style="3159" customWidth="1"/>
    <col min="7942" max="7942" width="21.33203125" style="3159" customWidth="1"/>
    <col min="7943" max="7945" width="0" style="3159" hidden="1" customWidth="1"/>
    <col min="7946" max="7946" width="20" style="3159" customWidth="1"/>
    <col min="7947" max="7948" width="0" style="3159" hidden="1" customWidth="1"/>
    <col min="7949" max="7949" width="23.5546875" style="3159" customWidth="1"/>
    <col min="7950" max="7950" width="2.6640625" style="3159" customWidth="1"/>
    <col min="7951" max="7970" width="0" style="3159" hidden="1" customWidth="1"/>
    <col min="7971" max="7971" width="13.44140625" style="3159" customWidth="1"/>
    <col min="7972" max="8192" width="11.44140625" style="3159"/>
    <col min="8193" max="8193" width="17.44140625" style="3159" customWidth="1"/>
    <col min="8194" max="8194" width="9.33203125" style="3159" customWidth="1"/>
    <col min="8195" max="8195" width="53.44140625" style="3159" customWidth="1"/>
    <col min="8196" max="8196" width="21.88671875" style="3159" customWidth="1"/>
    <col min="8197" max="8197" width="18.5546875" style="3159" customWidth="1"/>
    <col min="8198" max="8198" width="21.33203125" style="3159" customWidth="1"/>
    <col min="8199" max="8201" width="0" style="3159" hidden="1" customWidth="1"/>
    <col min="8202" max="8202" width="20" style="3159" customWidth="1"/>
    <col min="8203" max="8204" width="0" style="3159" hidden="1" customWidth="1"/>
    <col min="8205" max="8205" width="23.5546875" style="3159" customWidth="1"/>
    <col min="8206" max="8206" width="2.6640625" style="3159" customWidth="1"/>
    <col min="8207" max="8226" width="0" style="3159" hidden="1" customWidth="1"/>
    <col min="8227" max="8227" width="13.44140625" style="3159" customWidth="1"/>
    <col min="8228" max="8448" width="11.44140625" style="3159"/>
    <col min="8449" max="8449" width="17.44140625" style="3159" customWidth="1"/>
    <col min="8450" max="8450" width="9.33203125" style="3159" customWidth="1"/>
    <col min="8451" max="8451" width="53.44140625" style="3159" customWidth="1"/>
    <col min="8452" max="8452" width="21.88671875" style="3159" customWidth="1"/>
    <col min="8453" max="8453" width="18.5546875" style="3159" customWidth="1"/>
    <col min="8454" max="8454" width="21.33203125" style="3159" customWidth="1"/>
    <col min="8455" max="8457" width="0" style="3159" hidden="1" customWidth="1"/>
    <col min="8458" max="8458" width="20" style="3159" customWidth="1"/>
    <col min="8459" max="8460" width="0" style="3159" hidden="1" customWidth="1"/>
    <col min="8461" max="8461" width="23.5546875" style="3159" customWidth="1"/>
    <col min="8462" max="8462" width="2.6640625" style="3159" customWidth="1"/>
    <col min="8463" max="8482" width="0" style="3159" hidden="1" customWidth="1"/>
    <col min="8483" max="8483" width="13.44140625" style="3159" customWidth="1"/>
    <col min="8484" max="8704" width="11.44140625" style="3159"/>
    <col min="8705" max="8705" width="17.44140625" style="3159" customWidth="1"/>
    <col min="8706" max="8706" width="9.33203125" style="3159" customWidth="1"/>
    <col min="8707" max="8707" width="53.44140625" style="3159" customWidth="1"/>
    <col min="8708" max="8708" width="21.88671875" style="3159" customWidth="1"/>
    <col min="8709" max="8709" width="18.5546875" style="3159" customWidth="1"/>
    <col min="8710" max="8710" width="21.33203125" style="3159" customWidth="1"/>
    <col min="8711" max="8713" width="0" style="3159" hidden="1" customWidth="1"/>
    <col min="8714" max="8714" width="20" style="3159" customWidth="1"/>
    <col min="8715" max="8716" width="0" style="3159" hidden="1" customWidth="1"/>
    <col min="8717" max="8717" width="23.5546875" style="3159" customWidth="1"/>
    <col min="8718" max="8718" width="2.6640625" style="3159" customWidth="1"/>
    <col min="8719" max="8738" width="0" style="3159" hidden="1" customWidth="1"/>
    <col min="8739" max="8739" width="13.44140625" style="3159" customWidth="1"/>
    <col min="8740" max="8960" width="11.44140625" style="3159"/>
    <col min="8961" max="8961" width="17.44140625" style="3159" customWidth="1"/>
    <col min="8962" max="8962" width="9.33203125" style="3159" customWidth="1"/>
    <col min="8963" max="8963" width="53.44140625" style="3159" customWidth="1"/>
    <col min="8964" max="8964" width="21.88671875" style="3159" customWidth="1"/>
    <col min="8965" max="8965" width="18.5546875" style="3159" customWidth="1"/>
    <col min="8966" max="8966" width="21.33203125" style="3159" customWidth="1"/>
    <col min="8967" max="8969" width="0" style="3159" hidden="1" customWidth="1"/>
    <col min="8970" max="8970" width="20" style="3159" customWidth="1"/>
    <col min="8971" max="8972" width="0" style="3159" hidden="1" customWidth="1"/>
    <col min="8973" max="8973" width="23.5546875" style="3159" customWidth="1"/>
    <col min="8974" max="8974" width="2.6640625" style="3159" customWidth="1"/>
    <col min="8975" max="8994" width="0" style="3159" hidden="1" customWidth="1"/>
    <col min="8995" max="8995" width="13.44140625" style="3159" customWidth="1"/>
    <col min="8996" max="9216" width="11.44140625" style="3159"/>
    <col min="9217" max="9217" width="17.44140625" style="3159" customWidth="1"/>
    <col min="9218" max="9218" width="9.33203125" style="3159" customWidth="1"/>
    <col min="9219" max="9219" width="53.44140625" style="3159" customWidth="1"/>
    <col min="9220" max="9220" width="21.88671875" style="3159" customWidth="1"/>
    <col min="9221" max="9221" width="18.5546875" style="3159" customWidth="1"/>
    <col min="9222" max="9222" width="21.33203125" style="3159" customWidth="1"/>
    <col min="9223" max="9225" width="0" style="3159" hidden="1" customWidth="1"/>
    <col min="9226" max="9226" width="20" style="3159" customWidth="1"/>
    <col min="9227" max="9228" width="0" style="3159" hidden="1" customWidth="1"/>
    <col min="9229" max="9229" width="23.5546875" style="3159" customWidth="1"/>
    <col min="9230" max="9230" width="2.6640625" style="3159" customWidth="1"/>
    <col min="9231" max="9250" width="0" style="3159" hidden="1" customWidth="1"/>
    <col min="9251" max="9251" width="13.44140625" style="3159" customWidth="1"/>
    <col min="9252" max="9472" width="11.44140625" style="3159"/>
    <col min="9473" max="9473" width="17.44140625" style="3159" customWidth="1"/>
    <col min="9474" max="9474" width="9.33203125" style="3159" customWidth="1"/>
    <col min="9475" max="9475" width="53.44140625" style="3159" customWidth="1"/>
    <col min="9476" max="9476" width="21.88671875" style="3159" customWidth="1"/>
    <col min="9477" max="9477" width="18.5546875" style="3159" customWidth="1"/>
    <col min="9478" max="9478" width="21.33203125" style="3159" customWidth="1"/>
    <col min="9479" max="9481" width="0" style="3159" hidden="1" customWidth="1"/>
    <col min="9482" max="9482" width="20" style="3159" customWidth="1"/>
    <col min="9483" max="9484" width="0" style="3159" hidden="1" customWidth="1"/>
    <col min="9485" max="9485" width="23.5546875" style="3159" customWidth="1"/>
    <col min="9486" max="9486" width="2.6640625" style="3159" customWidth="1"/>
    <col min="9487" max="9506" width="0" style="3159" hidden="1" customWidth="1"/>
    <col min="9507" max="9507" width="13.44140625" style="3159" customWidth="1"/>
    <col min="9508" max="9728" width="11.44140625" style="3159"/>
    <col min="9729" max="9729" width="17.44140625" style="3159" customWidth="1"/>
    <col min="9730" max="9730" width="9.33203125" style="3159" customWidth="1"/>
    <col min="9731" max="9731" width="53.44140625" style="3159" customWidth="1"/>
    <col min="9732" max="9732" width="21.88671875" style="3159" customWidth="1"/>
    <col min="9733" max="9733" width="18.5546875" style="3159" customWidth="1"/>
    <col min="9734" max="9734" width="21.33203125" style="3159" customWidth="1"/>
    <col min="9735" max="9737" width="0" style="3159" hidden="1" customWidth="1"/>
    <col min="9738" max="9738" width="20" style="3159" customWidth="1"/>
    <col min="9739" max="9740" width="0" style="3159" hidden="1" customWidth="1"/>
    <col min="9741" max="9741" width="23.5546875" style="3159" customWidth="1"/>
    <col min="9742" max="9742" width="2.6640625" style="3159" customWidth="1"/>
    <col min="9743" max="9762" width="0" style="3159" hidden="1" customWidth="1"/>
    <col min="9763" max="9763" width="13.44140625" style="3159" customWidth="1"/>
    <col min="9764" max="9984" width="11.44140625" style="3159"/>
    <col min="9985" max="9985" width="17.44140625" style="3159" customWidth="1"/>
    <col min="9986" max="9986" width="9.33203125" style="3159" customWidth="1"/>
    <col min="9987" max="9987" width="53.44140625" style="3159" customWidth="1"/>
    <col min="9988" max="9988" width="21.88671875" style="3159" customWidth="1"/>
    <col min="9989" max="9989" width="18.5546875" style="3159" customWidth="1"/>
    <col min="9990" max="9990" width="21.33203125" style="3159" customWidth="1"/>
    <col min="9991" max="9993" width="0" style="3159" hidden="1" customWidth="1"/>
    <col min="9994" max="9994" width="20" style="3159" customWidth="1"/>
    <col min="9995" max="9996" width="0" style="3159" hidden="1" customWidth="1"/>
    <col min="9997" max="9997" width="23.5546875" style="3159" customWidth="1"/>
    <col min="9998" max="9998" width="2.6640625" style="3159" customWidth="1"/>
    <col min="9999" max="10018" width="0" style="3159" hidden="1" customWidth="1"/>
    <col min="10019" max="10019" width="13.44140625" style="3159" customWidth="1"/>
    <col min="10020" max="10240" width="11.44140625" style="3159"/>
    <col min="10241" max="10241" width="17.44140625" style="3159" customWidth="1"/>
    <col min="10242" max="10242" width="9.33203125" style="3159" customWidth="1"/>
    <col min="10243" max="10243" width="53.44140625" style="3159" customWidth="1"/>
    <col min="10244" max="10244" width="21.88671875" style="3159" customWidth="1"/>
    <col min="10245" max="10245" width="18.5546875" style="3159" customWidth="1"/>
    <col min="10246" max="10246" width="21.33203125" style="3159" customWidth="1"/>
    <col min="10247" max="10249" width="0" style="3159" hidden="1" customWidth="1"/>
    <col min="10250" max="10250" width="20" style="3159" customWidth="1"/>
    <col min="10251" max="10252" width="0" style="3159" hidden="1" customWidth="1"/>
    <col min="10253" max="10253" width="23.5546875" style="3159" customWidth="1"/>
    <col min="10254" max="10254" width="2.6640625" style="3159" customWidth="1"/>
    <col min="10255" max="10274" width="0" style="3159" hidden="1" customWidth="1"/>
    <col min="10275" max="10275" width="13.44140625" style="3159" customWidth="1"/>
    <col min="10276" max="10496" width="11.44140625" style="3159"/>
    <col min="10497" max="10497" width="17.44140625" style="3159" customWidth="1"/>
    <col min="10498" max="10498" width="9.33203125" style="3159" customWidth="1"/>
    <col min="10499" max="10499" width="53.44140625" style="3159" customWidth="1"/>
    <col min="10500" max="10500" width="21.88671875" style="3159" customWidth="1"/>
    <col min="10501" max="10501" width="18.5546875" style="3159" customWidth="1"/>
    <col min="10502" max="10502" width="21.33203125" style="3159" customWidth="1"/>
    <col min="10503" max="10505" width="0" style="3159" hidden="1" customWidth="1"/>
    <col min="10506" max="10506" width="20" style="3159" customWidth="1"/>
    <col min="10507" max="10508" width="0" style="3159" hidden="1" customWidth="1"/>
    <col min="10509" max="10509" width="23.5546875" style="3159" customWidth="1"/>
    <col min="10510" max="10510" width="2.6640625" style="3159" customWidth="1"/>
    <col min="10511" max="10530" width="0" style="3159" hidden="1" customWidth="1"/>
    <col min="10531" max="10531" width="13.44140625" style="3159" customWidth="1"/>
    <col min="10532" max="10752" width="11.44140625" style="3159"/>
    <col min="10753" max="10753" width="17.44140625" style="3159" customWidth="1"/>
    <col min="10754" max="10754" width="9.33203125" style="3159" customWidth="1"/>
    <col min="10755" max="10755" width="53.44140625" style="3159" customWidth="1"/>
    <col min="10756" max="10756" width="21.88671875" style="3159" customWidth="1"/>
    <col min="10757" max="10757" width="18.5546875" style="3159" customWidth="1"/>
    <col min="10758" max="10758" width="21.33203125" style="3159" customWidth="1"/>
    <col min="10759" max="10761" width="0" style="3159" hidden="1" customWidth="1"/>
    <col min="10762" max="10762" width="20" style="3159" customWidth="1"/>
    <col min="10763" max="10764" width="0" style="3159" hidden="1" customWidth="1"/>
    <col min="10765" max="10765" width="23.5546875" style="3159" customWidth="1"/>
    <col min="10766" max="10766" width="2.6640625" style="3159" customWidth="1"/>
    <col min="10767" max="10786" width="0" style="3159" hidden="1" customWidth="1"/>
    <col min="10787" max="10787" width="13.44140625" style="3159" customWidth="1"/>
    <col min="10788" max="11008" width="11.44140625" style="3159"/>
    <col min="11009" max="11009" width="17.44140625" style="3159" customWidth="1"/>
    <col min="11010" max="11010" width="9.33203125" style="3159" customWidth="1"/>
    <col min="11011" max="11011" width="53.44140625" style="3159" customWidth="1"/>
    <col min="11012" max="11012" width="21.88671875" style="3159" customWidth="1"/>
    <col min="11013" max="11013" width="18.5546875" style="3159" customWidth="1"/>
    <col min="11014" max="11014" width="21.33203125" style="3159" customWidth="1"/>
    <col min="11015" max="11017" width="0" style="3159" hidden="1" customWidth="1"/>
    <col min="11018" max="11018" width="20" style="3159" customWidth="1"/>
    <col min="11019" max="11020" width="0" style="3159" hidden="1" customWidth="1"/>
    <col min="11021" max="11021" width="23.5546875" style="3159" customWidth="1"/>
    <col min="11022" max="11022" width="2.6640625" style="3159" customWidth="1"/>
    <col min="11023" max="11042" width="0" style="3159" hidden="1" customWidth="1"/>
    <col min="11043" max="11043" width="13.44140625" style="3159" customWidth="1"/>
    <col min="11044" max="11264" width="11.44140625" style="3159"/>
    <col min="11265" max="11265" width="17.44140625" style="3159" customWidth="1"/>
    <col min="11266" max="11266" width="9.33203125" style="3159" customWidth="1"/>
    <col min="11267" max="11267" width="53.44140625" style="3159" customWidth="1"/>
    <col min="11268" max="11268" width="21.88671875" style="3159" customWidth="1"/>
    <col min="11269" max="11269" width="18.5546875" style="3159" customWidth="1"/>
    <col min="11270" max="11270" width="21.33203125" style="3159" customWidth="1"/>
    <col min="11271" max="11273" width="0" style="3159" hidden="1" customWidth="1"/>
    <col min="11274" max="11274" width="20" style="3159" customWidth="1"/>
    <col min="11275" max="11276" width="0" style="3159" hidden="1" customWidth="1"/>
    <col min="11277" max="11277" width="23.5546875" style="3159" customWidth="1"/>
    <col min="11278" max="11278" width="2.6640625" style="3159" customWidth="1"/>
    <col min="11279" max="11298" width="0" style="3159" hidden="1" customWidth="1"/>
    <col min="11299" max="11299" width="13.44140625" style="3159" customWidth="1"/>
    <col min="11300" max="11520" width="11.44140625" style="3159"/>
    <col min="11521" max="11521" width="17.44140625" style="3159" customWidth="1"/>
    <col min="11522" max="11522" width="9.33203125" style="3159" customWidth="1"/>
    <col min="11523" max="11523" width="53.44140625" style="3159" customWidth="1"/>
    <col min="11524" max="11524" width="21.88671875" style="3159" customWidth="1"/>
    <col min="11525" max="11525" width="18.5546875" style="3159" customWidth="1"/>
    <col min="11526" max="11526" width="21.33203125" style="3159" customWidth="1"/>
    <col min="11527" max="11529" width="0" style="3159" hidden="1" customWidth="1"/>
    <col min="11530" max="11530" width="20" style="3159" customWidth="1"/>
    <col min="11531" max="11532" width="0" style="3159" hidden="1" customWidth="1"/>
    <col min="11533" max="11533" width="23.5546875" style="3159" customWidth="1"/>
    <col min="11534" max="11534" width="2.6640625" style="3159" customWidth="1"/>
    <col min="11535" max="11554" width="0" style="3159" hidden="1" customWidth="1"/>
    <col min="11555" max="11555" width="13.44140625" style="3159" customWidth="1"/>
    <col min="11556" max="11776" width="11.44140625" style="3159"/>
    <col min="11777" max="11777" width="17.44140625" style="3159" customWidth="1"/>
    <col min="11778" max="11778" width="9.33203125" style="3159" customWidth="1"/>
    <col min="11779" max="11779" width="53.44140625" style="3159" customWidth="1"/>
    <col min="11780" max="11780" width="21.88671875" style="3159" customWidth="1"/>
    <col min="11781" max="11781" width="18.5546875" style="3159" customWidth="1"/>
    <col min="11782" max="11782" width="21.33203125" style="3159" customWidth="1"/>
    <col min="11783" max="11785" width="0" style="3159" hidden="1" customWidth="1"/>
    <col min="11786" max="11786" width="20" style="3159" customWidth="1"/>
    <col min="11787" max="11788" width="0" style="3159" hidden="1" customWidth="1"/>
    <col min="11789" max="11789" width="23.5546875" style="3159" customWidth="1"/>
    <col min="11790" max="11790" width="2.6640625" style="3159" customWidth="1"/>
    <col min="11791" max="11810" width="0" style="3159" hidden="1" customWidth="1"/>
    <col min="11811" max="11811" width="13.44140625" style="3159" customWidth="1"/>
    <col min="11812" max="12032" width="11.44140625" style="3159"/>
    <col min="12033" max="12033" width="17.44140625" style="3159" customWidth="1"/>
    <col min="12034" max="12034" width="9.33203125" style="3159" customWidth="1"/>
    <col min="12035" max="12035" width="53.44140625" style="3159" customWidth="1"/>
    <col min="12036" max="12036" width="21.88671875" style="3159" customWidth="1"/>
    <col min="12037" max="12037" width="18.5546875" style="3159" customWidth="1"/>
    <col min="12038" max="12038" width="21.33203125" style="3159" customWidth="1"/>
    <col min="12039" max="12041" width="0" style="3159" hidden="1" customWidth="1"/>
    <col min="12042" max="12042" width="20" style="3159" customWidth="1"/>
    <col min="12043" max="12044" width="0" style="3159" hidden="1" customWidth="1"/>
    <col min="12045" max="12045" width="23.5546875" style="3159" customWidth="1"/>
    <col min="12046" max="12046" width="2.6640625" style="3159" customWidth="1"/>
    <col min="12047" max="12066" width="0" style="3159" hidden="1" customWidth="1"/>
    <col min="12067" max="12067" width="13.44140625" style="3159" customWidth="1"/>
    <col min="12068" max="12288" width="11.44140625" style="3159"/>
    <col min="12289" max="12289" width="17.44140625" style="3159" customWidth="1"/>
    <col min="12290" max="12290" width="9.33203125" style="3159" customWidth="1"/>
    <col min="12291" max="12291" width="53.44140625" style="3159" customWidth="1"/>
    <col min="12292" max="12292" width="21.88671875" style="3159" customWidth="1"/>
    <col min="12293" max="12293" width="18.5546875" style="3159" customWidth="1"/>
    <col min="12294" max="12294" width="21.33203125" style="3159" customWidth="1"/>
    <col min="12295" max="12297" width="0" style="3159" hidden="1" customWidth="1"/>
    <col min="12298" max="12298" width="20" style="3159" customWidth="1"/>
    <col min="12299" max="12300" width="0" style="3159" hidden="1" customWidth="1"/>
    <col min="12301" max="12301" width="23.5546875" style="3159" customWidth="1"/>
    <col min="12302" max="12302" width="2.6640625" style="3159" customWidth="1"/>
    <col min="12303" max="12322" width="0" style="3159" hidden="1" customWidth="1"/>
    <col min="12323" max="12323" width="13.44140625" style="3159" customWidth="1"/>
    <col min="12324" max="12544" width="11.44140625" style="3159"/>
    <col min="12545" max="12545" width="17.44140625" style="3159" customWidth="1"/>
    <col min="12546" max="12546" width="9.33203125" style="3159" customWidth="1"/>
    <col min="12547" max="12547" width="53.44140625" style="3159" customWidth="1"/>
    <col min="12548" max="12548" width="21.88671875" style="3159" customWidth="1"/>
    <col min="12549" max="12549" width="18.5546875" style="3159" customWidth="1"/>
    <col min="12550" max="12550" width="21.33203125" style="3159" customWidth="1"/>
    <col min="12551" max="12553" width="0" style="3159" hidden="1" customWidth="1"/>
    <col min="12554" max="12554" width="20" style="3159" customWidth="1"/>
    <col min="12555" max="12556" width="0" style="3159" hidden="1" customWidth="1"/>
    <col min="12557" max="12557" width="23.5546875" style="3159" customWidth="1"/>
    <col min="12558" max="12558" width="2.6640625" style="3159" customWidth="1"/>
    <col min="12559" max="12578" width="0" style="3159" hidden="1" customWidth="1"/>
    <col min="12579" max="12579" width="13.44140625" style="3159" customWidth="1"/>
    <col min="12580" max="12800" width="11.44140625" style="3159"/>
    <col min="12801" max="12801" width="17.44140625" style="3159" customWidth="1"/>
    <col min="12802" max="12802" width="9.33203125" style="3159" customWidth="1"/>
    <col min="12803" max="12803" width="53.44140625" style="3159" customWidth="1"/>
    <col min="12804" max="12804" width="21.88671875" style="3159" customWidth="1"/>
    <col min="12805" max="12805" width="18.5546875" style="3159" customWidth="1"/>
    <col min="12806" max="12806" width="21.33203125" style="3159" customWidth="1"/>
    <col min="12807" max="12809" width="0" style="3159" hidden="1" customWidth="1"/>
    <col min="12810" max="12810" width="20" style="3159" customWidth="1"/>
    <col min="12811" max="12812" width="0" style="3159" hidden="1" customWidth="1"/>
    <col min="12813" max="12813" width="23.5546875" style="3159" customWidth="1"/>
    <col min="12814" max="12814" width="2.6640625" style="3159" customWidth="1"/>
    <col min="12815" max="12834" width="0" style="3159" hidden="1" customWidth="1"/>
    <col min="12835" max="12835" width="13.44140625" style="3159" customWidth="1"/>
    <col min="12836" max="13056" width="11.44140625" style="3159"/>
    <col min="13057" max="13057" width="17.44140625" style="3159" customWidth="1"/>
    <col min="13058" max="13058" width="9.33203125" style="3159" customWidth="1"/>
    <col min="13059" max="13059" width="53.44140625" style="3159" customWidth="1"/>
    <col min="13060" max="13060" width="21.88671875" style="3159" customWidth="1"/>
    <col min="13061" max="13061" width="18.5546875" style="3159" customWidth="1"/>
    <col min="13062" max="13062" width="21.33203125" style="3159" customWidth="1"/>
    <col min="13063" max="13065" width="0" style="3159" hidden="1" customWidth="1"/>
    <col min="13066" max="13066" width="20" style="3159" customWidth="1"/>
    <col min="13067" max="13068" width="0" style="3159" hidden="1" customWidth="1"/>
    <col min="13069" max="13069" width="23.5546875" style="3159" customWidth="1"/>
    <col min="13070" max="13070" width="2.6640625" style="3159" customWidth="1"/>
    <col min="13071" max="13090" width="0" style="3159" hidden="1" customWidth="1"/>
    <col min="13091" max="13091" width="13.44140625" style="3159" customWidth="1"/>
    <col min="13092" max="13312" width="11.44140625" style="3159"/>
    <col min="13313" max="13313" width="17.44140625" style="3159" customWidth="1"/>
    <col min="13314" max="13314" width="9.33203125" style="3159" customWidth="1"/>
    <col min="13315" max="13315" width="53.44140625" style="3159" customWidth="1"/>
    <col min="13316" max="13316" width="21.88671875" style="3159" customWidth="1"/>
    <col min="13317" max="13317" width="18.5546875" style="3159" customWidth="1"/>
    <col min="13318" max="13318" width="21.33203125" style="3159" customWidth="1"/>
    <col min="13319" max="13321" width="0" style="3159" hidden="1" customWidth="1"/>
    <col min="13322" max="13322" width="20" style="3159" customWidth="1"/>
    <col min="13323" max="13324" width="0" style="3159" hidden="1" customWidth="1"/>
    <col min="13325" max="13325" width="23.5546875" style="3159" customWidth="1"/>
    <col min="13326" max="13326" width="2.6640625" style="3159" customWidth="1"/>
    <col min="13327" max="13346" width="0" style="3159" hidden="1" customWidth="1"/>
    <col min="13347" max="13347" width="13.44140625" style="3159" customWidth="1"/>
    <col min="13348" max="13568" width="11.44140625" style="3159"/>
    <col min="13569" max="13569" width="17.44140625" style="3159" customWidth="1"/>
    <col min="13570" max="13570" width="9.33203125" style="3159" customWidth="1"/>
    <col min="13571" max="13571" width="53.44140625" style="3159" customWidth="1"/>
    <col min="13572" max="13572" width="21.88671875" style="3159" customWidth="1"/>
    <col min="13573" max="13573" width="18.5546875" style="3159" customWidth="1"/>
    <col min="13574" max="13574" width="21.33203125" style="3159" customWidth="1"/>
    <col min="13575" max="13577" width="0" style="3159" hidden="1" customWidth="1"/>
    <col min="13578" max="13578" width="20" style="3159" customWidth="1"/>
    <col min="13579" max="13580" width="0" style="3159" hidden="1" customWidth="1"/>
    <col min="13581" max="13581" width="23.5546875" style="3159" customWidth="1"/>
    <col min="13582" max="13582" width="2.6640625" style="3159" customWidth="1"/>
    <col min="13583" max="13602" width="0" style="3159" hidden="1" customWidth="1"/>
    <col min="13603" max="13603" width="13.44140625" style="3159" customWidth="1"/>
    <col min="13604" max="13824" width="11.44140625" style="3159"/>
    <col min="13825" max="13825" width="17.44140625" style="3159" customWidth="1"/>
    <col min="13826" max="13826" width="9.33203125" style="3159" customWidth="1"/>
    <col min="13827" max="13827" width="53.44140625" style="3159" customWidth="1"/>
    <col min="13828" max="13828" width="21.88671875" style="3159" customWidth="1"/>
    <col min="13829" max="13829" width="18.5546875" style="3159" customWidth="1"/>
    <col min="13830" max="13830" width="21.33203125" style="3159" customWidth="1"/>
    <col min="13831" max="13833" width="0" style="3159" hidden="1" customWidth="1"/>
    <col min="13834" max="13834" width="20" style="3159" customWidth="1"/>
    <col min="13835" max="13836" width="0" style="3159" hidden="1" customWidth="1"/>
    <col min="13837" max="13837" width="23.5546875" style="3159" customWidth="1"/>
    <col min="13838" max="13838" width="2.6640625" style="3159" customWidth="1"/>
    <col min="13839" max="13858" width="0" style="3159" hidden="1" customWidth="1"/>
    <col min="13859" max="13859" width="13.44140625" style="3159" customWidth="1"/>
    <col min="13860" max="14080" width="11.44140625" style="3159"/>
    <col min="14081" max="14081" width="17.44140625" style="3159" customWidth="1"/>
    <col min="14082" max="14082" width="9.33203125" style="3159" customWidth="1"/>
    <col min="14083" max="14083" width="53.44140625" style="3159" customWidth="1"/>
    <col min="14084" max="14084" width="21.88671875" style="3159" customWidth="1"/>
    <col min="14085" max="14085" width="18.5546875" style="3159" customWidth="1"/>
    <col min="14086" max="14086" width="21.33203125" style="3159" customWidth="1"/>
    <col min="14087" max="14089" width="0" style="3159" hidden="1" customWidth="1"/>
    <col min="14090" max="14090" width="20" style="3159" customWidth="1"/>
    <col min="14091" max="14092" width="0" style="3159" hidden="1" customWidth="1"/>
    <col min="14093" max="14093" width="23.5546875" style="3159" customWidth="1"/>
    <col min="14094" max="14094" width="2.6640625" style="3159" customWidth="1"/>
    <col min="14095" max="14114" width="0" style="3159" hidden="1" customWidth="1"/>
    <col min="14115" max="14115" width="13.44140625" style="3159" customWidth="1"/>
    <col min="14116" max="14336" width="11.44140625" style="3159"/>
    <col min="14337" max="14337" width="17.44140625" style="3159" customWidth="1"/>
    <col min="14338" max="14338" width="9.33203125" style="3159" customWidth="1"/>
    <col min="14339" max="14339" width="53.44140625" style="3159" customWidth="1"/>
    <col min="14340" max="14340" width="21.88671875" style="3159" customWidth="1"/>
    <col min="14341" max="14341" width="18.5546875" style="3159" customWidth="1"/>
    <col min="14342" max="14342" width="21.33203125" style="3159" customWidth="1"/>
    <col min="14343" max="14345" width="0" style="3159" hidden="1" customWidth="1"/>
    <col min="14346" max="14346" width="20" style="3159" customWidth="1"/>
    <col min="14347" max="14348" width="0" style="3159" hidden="1" customWidth="1"/>
    <col min="14349" max="14349" width="23.5546875" style="3159" customWidth="1"/>
    <col min="14350" max="14350" width="2.6640625" style="3159" customWidth="1"/>
    <col min="14351" max="14370" width="0" style="3159" hidden="1" customWidth="1"/>
    <col min="14371" max="14371" width="13.44140625" style="3159" customWidth="1"/>
    <col min="14372" max="14592" width="11.44140625" style="3159"/>
    <col min="14593" max="14593" width="17.44140625" style="3159" customWidth="1"/>
    <col min="14594" max="14594" width="9.33203125" style="3159" customWidth="1"/>
    <col min="14595" max="14595" width="53.44140625" style="3159" customWidth="1"/>
    <col min="14596" max="14596" width="21.88671875" style="3159" customWidth="1"/>
    <col min="14597" max="14597" width="18.5546875" style="3159" customWidth="1"/>
    <col min="14598" max="14598" width="21.33203125" style="3159" customWidth="1"/>
    <col min="14599" max="14601" width="0" style="3159" hidden="1" customWidth="1"/>
    <col min="14602" max="14602" width="20" style="3159" customWidth="1"/>
    <col min="14603" max="14604" width="0" style="3159" hidden="1" customWidth="1"/>
    <col min="14605" max="14605" width="23.5546875" style="3159" customWidth="1"/>
    <col min="14606" max="14606" width="2.6640625" style="3159" customWidth="1"/>
    <col min="14607" max="14626" width="0" style="3159" hidden="1" customWidth="1"/>
    <col min="14627" max="14627" width="13.44140625" style="3159" customWidth="1"/>
    <col min="14628" max="14848" width="11.44140625" style="3159"/>
    <col min="14849" max="14849" width="17.44140625" style="3159" customWidth="1"/>
    <col min="14850" max="14850" width="9.33203125" style="3159" customWidth="1"/>
    <col min="14851" max="14851" width="53.44140625" style="3159" customWidth="1"/>
    <col min="14852" max="14852" width="21.88671875" style="3159" customWidth="1"/>
    <col min="14853" max="14853" width="18.5546875" style="3159" customWidth="1"/>
    <col min="14854" max="14854" width="21.33203125" style="3159" customWidth="1"/>
    <col min="14855" max="14857" width="0" style="3159" hidden="1" customWidth="1"/>
    <col min="14858" max="14858" width="20" style="3159" customWidth="1"/>
    <col min="14859" max="14860" width="0" style="3159" hidden="1" customWidth="1"/>
    <col min="14861" max="14861" width="23.5546875" style="3159" customWidth="1"/>
    <col min="14862" max="14862" width="2.6640625" style="3159" customWidth="1"/>
    <col min="14863" max="14882" width="0" style="3159" hidden="1" customWidth="1"/>
    <col min="14883" max="14883" width="13.44140625" style="3159" customWidth="1"/>
    <col min="14884" max="15104" width="11.44140625" style="3159"/>
    <col min="15105" max="15105" width="17.44140625" style="3159" customWidth="1"/>
    <col min="15106" max="15106" width="9.33203125" style="3159" customWidth="1"/>
    <col min="15107" max="15107" width="53.44140625" style="3159" customWidth="1"/>
    <col min="15108" max="15108" width="21.88671875" style="3159" customWidth="1"/>
    <col min="15109" max="15109" width="18.5546875" style="3159" customWidth="1"/>
    <col min="15110" max="15110" width="21.33203125" style="3159" customWidth="1"/>
    <col min="15111" max="15113" width="0" style="3159" hidden="1" customWidth="1"/>
    <col min="15114" max="15114" width="20" style="3159" customWidth="1"/>
    <col min="15115" max="15116" width="0" style="3159" hidden="1" customWidth="1"/>
    <col min="15117" max="15117" width="23.5546875" style="3159" customWidth="1"/>
    <col min="15118" max="15118" width="2.6640625" style="3159" customWidth="1"/>
    <col min="15119" max="15138" width="0" style="3159" hidden="1" customWidth="1"/>
    <col min="15139" max="15139" width="13.44140625" style="3159" customWidth="1"/>
    <col min="15140" max="15360" width="11.44140625" style="3159"/>
    <col min="15361" max="15361" width="17.44140625" style="3159" customWidth="1"/>
    <col min="15362" max="15362" width="9.33203125" style="3159" customWidth="1"/>
    <col min="15363" max="15363" width="53.44140625" style="3159" customWidth="1"/>
    <col min="15364" max="15364" width="21.88671875" style="3159" customWidth="1"/>
    <col min="15365" max="15365" width="18.5546875" style="3159" customWidth="1"/>
    <col min="15366" max="15366" width="21.33203125" style="3159" customWidth="1"/>
    <col min="15367" max="15369" width="0" style="3159" hidden="1" customWidth="1"/>
    <col min="15370" max="15370" width="20" style="3159" customWidth="1"/>
    <col min="15371" max="15372" width="0" style="3159" hidden="1" customWidth="1"/>
    <col min="15373" max="15373" width="23.5546875" style="3159" customWidth="1"/>
    <col min="15374" max="15374" width="2.6640625" style="3159" customWidth="1"/>
    <col min="15375" max="15394" width="0" style="3159" hidden="1" customWidth="1"/>
    <col min="15395" max="15395" width="13.44140625" style="3159" customWidth="1"/>
    <col min="15396" max="15616" width="11.44140625" style="3159"/>
    <col min="15617" max="15617" width="17.44140625" style="3159" customWidth="1"/>
    <col min="15618" max="15618" width="9.33203125" style="3159" customWidth="1"/>
    <col min="15619" max="15619" width="53.44140625" style="3159" customWidth="1"/>
    <col min="15620" max="15620" width="21.88671875" style="3159" customWidth="1"/>
    <col min="15621" max="15621" width="18.5546875" style="3159" customWidth="1"/>
    <col min="15622" max="15622" width="21.33203125" style="3159" customWidth="1"/>
    <col min="15623" max="15625" width="0" style="3159" hidden="1" customWidth="1"/>
    <col min="15626" max="15626" width="20" style="3159" customWidth="1"/>
    <col min="15627" max="15628" width="0" style="3159" hidden="1" customWidth="1"/>
    <col min="15629" max="15629" width="23.5546875" style="3159" customWidth="1"/>
    <col min="15630" max="15630" width="2.6640625" style="3159" customWidth="1"/>
    <col min="15631" max="15650" width="0" style="3159" hidden="1" customWidth="1"/>
    <col min="15651" max="15651" width="13.44140625" style="3159" customWidth="1"/>
    <col min="15652" max="15872" width="11.44140625" style="3159"/>
    <col min="15873" max="15873" width="17.44140625" style="3159" customWidth="1"/>
    <col min="15874" max="15874" width="9.33203125" style="3159" customWidth="1"/>
    <col min="15875" max="15875" width="53.44140625" style="3159" customWidth="1"/>
    <col min="15876" max="15876" width="21.88671875" style="3159" customWidth="1"/>
    <col min="15877" max="15877" width="18.5546875" style="3159" customWidth="1"/>
    <col min="15878" max="15878" width="21.33203125" style="3159" customWidth="1"/>
    <col min="15879" max="15881" width="0" style="3159" hidden="1" customWidth="1"/>
    <col min="15882" max="15882" width="20" style="3159" customWidth="1"/>
    <col min="15883" max="15884" width="0" style="3159" hidden="1" customWidth="1"/>
    <col min="15885" max="15885" width="23.5546875" style="3159" customWidth="1"/>
    <col min="15886" max="15886" width="2.6640625" style="3159" customWidth="1"/>
    <col min="15887" max="15906" width="0" style="3159" hidden="1" customWidth="1"/>
    <col min="15907" max="15907" width="13.44140625" style="3159" customWidth="1"/>
    <col min="15908" max="16128" width="11.44140625" style="3159"/>
    <col min="16129" max="16129" width="17.44140625" style="3159" customWidth="1"/>
    <col min="16130" max="16130" width="9.33203125" style="3159" customWidth="1"/>
    <col min="16131" max="16131" width="53.44140625" style="3159" customWidth="1"/>
    <col min="16132" max="16132" width="21.88671875" style="3159" customWidth="1"/>
    <col min="16133" max="16133" width="18.5546875" style="3159" customWidth="1"/>
    <col min="16134" max="16134" width="21.33203125" style="3159" customWidth="1"/>
    <col min="16135" max="16137" width="0" style="3159" hidden="1" customWidth="1"/>
    <col min="16138" max="16138" width="20" style="3159" customWidth="1"/>
    <col min="16139" max="16140" width="0" style="3159" hidden="1" customWidth="1"/>
    <col min="16141" max="16141" width="23.5546875" style="3159" customWidth="1"/>
    <col min="16142" max="16142" width="2.6640625" style="3159" customWidth="1"/>
    <col min="16143" max="16162" width="0" style="3159" hidden="1" customWidth="1"/>
    <col min="16163" max="16163" width="13.44140625" style="3159" customWidth="1"/>
    <col min="16164" max="16384" width="11.44140625" style="3159"/>
  </cols>
  <sheetData>
    <row r="1" spans="1:15" ht="15" thickBot="1" x14ac:dyDescent="0.35"/>
    <row r="2" spans="1:15" x14ac:dyDescent="0.3">
      <c r="A2" s="3163"/>
      <c r="B2" s="3164"/>
      <c r="C2" s="3165"/>
      <c r="D2" s="3165"/>
      <c r="E2" s="3166"/>
      <c r="F2" s="3167"/>
      <c r="G2" s="3167"/>
      <c r="H2" s="3167"/>
      <c r="I2" s="3167"/>
      <c r="J2" s="3167"/>
      <c r="K2" s="3167"/>
      <c r="L2" s="3167"/>
      <c r="M2" s="3168"/>
    </row>
    <row r="3" spans="1:15" s="3169" customFormat="1" x14ac:dyDescent="0.3">
      <c r="A3" s="3915" t="s">
        <v>1</v>
      </c>
      <c r="B3" s="3916"/>
      <c r="C3" s="3916"/>
      <c r="D3" s="3916"/>
      <c r="E3" s="3916"/>
      <c r="F3" s="3916"/>
      <c r="G3" s="3916"/>
      <c r="H3" s="3916"/>
      <c r="I3" s="3916"/>
      <c r="J3" s="3916"/>
      <c r="K3" s="3916"/>
      <c r="L3" s="3916"/>
      <c r="M3" s="3917"/>
    </row>
    <row r="4" spans="1:15" s="3169" customFormat="1" x14ac:dyDescent="0.3">
      <c r="A4" s="3915" t="s">
        <v>173</v>
      </c>
      <c r="B4" s="3916"/>
      <c r="C4" s="3916"/>
      <c r="D4" s="3916"/>
      <c r="E4" s="3916"/>
      <c r="F4" s="3916"/>
      <c r="G4" s="3916"/>
      <c r="H4" s="3916"/>
      <c r="I4" s="3916"/>
      <c r="J4" s="3916"/>
      <c r="K4" s="3916"/>
      <c r="L4" s="3916"/>
      <c r="M4" s="3917"/>
    </row>
    <row r="5" spans="1:15" ht="6" customHeight="1" x14ac:dyDescent="0.3">
      <c r="A5" s="3170"/>
      <c r="M5" s="3171"/>
    </row>
    <row r="6" spans="1:15" x14ac:dyDescent="0.3">
      <c r="A6" s="3172" t="s">
        <v>0</v>
      </c>
      <c r="M6" s="3171"/>
    </row>
    <row r="7" spans="1:15" ht="3" customHeight="1" x14ac:dyDescent="0.3">
      <c r="A7" s="3170"/>
      <c r="M7" s="3173"/>
    </row>
    <row r="8" spans="1:15" x14ac:dyDescent="0.3">
      <c r="A8" s="3170" t="s">
        <v>3</v>
      </c>
      <c r="C8" s="3159" t="s">
        <v>4</v>
      </c>
      <c r="F8" s="3162" t="s">
        <v>97</v>
      </c>
      <c r="J8" s="3162" t="s">
        <v>385</v>
      </c>
      <c r="K8" s="3159"/>
      <c r="M8" s="3171" t="s">
        <v>209</v>
      </c>
    </row>
    <row r="9" spans="1:15" ht="6" customHeight="1" thickBot="1" x14ac:dyDescent="0.35">
      <c r="A9" s="3174"/>
      <c r="B9" s="3175"/>
      <c r="C9" s="3176"/>
      <c r="D9" s="3176"/>
      <c r="E9" s="3177"/>
      <c r="F9" s="3178"/>
      <c r="G9" s="3178"/>
      <c r="H9" s="3178"/>
      <c r="I9" s="3178"/>
      <c r="J9" s="3178"/>
      <c r="K9" s="3178"/>
      <c r="L9" s="3178"/>
      <c r="M9" s="3179"/>
    </row>
    <row r="10" spans="1:15" ht="15" thickBot="1" x14ac:dyDescent="0.35">
      <c r="A10" s="3918"/>
      <c r="B10" s="3919"/>
      <c r="C10" s="3919"/>
      <c r="D10" s="3919"/>
      <c r="E10" s="3919"/>
      <c r="F10" s="3919"/>
      <c r="G10" s="3919"/>
      <c r="H10" s="3919"/>
      <c r="I10" s="3919"/>
      <c r="J10" s="3919"/>
      <c r="K10" s="3919"/>
      <c r="L10" s="3919"/>
      <c r="M10" s="3920"/>
    </row>
    <row r="11" spans="1:15" s="3169" customFormat="1" ht="64.95" customHeight="1" thickBot="1" x14ac:dyDescent="0.35">
      <c r="A11" s="3180" t="s">
        <v>351</v>
      </c>
      <c r="B11" s="3181"/>
      <c r="C11" s="3181" t="s">
        <v>352</v>
      </c>
      <c r="D11" s="3182" t="s">
        <v>176</v>
      </c>
      <c r="E11" s="3183" t="s">
        <v>177</v>
      </c>
      <c r="F11" s="3182" t="s">
        <v>178</v>
      </c>
      <c r="G11" s="3182"/>
      <c r="H11" s="3182"/>
      <c r="I11" s="3182"/>
      <c r="J11" s="3182" t="s">
        <v>179</v>
      </c>
      <c r="K11" s="3182" t="s">
        <v>180</v>
      </c>
      <c r="L11" s="3182" t="s">
        <v>181</v>
      </c>
      <c r="M11" s="3184" t="s">
        <v>182</v>
      </c>
    </row>
    <row r="12" spans="1:15" s="3169" customFormat="1" ht="16.2" thickBot="1" x14ac:dyDescent="0.35">
      <c r="A12" s="3185" t="s">
        <v>12</v>
      </c>
      <c r="B12" s="3186"/>
      <c r="C12" s="3187" t="s">
        <v>13</v>
      </c>
      <c r="D12" s="3188">
        <f>+D13+D18</f>
        <v>296737873.88999999</v>
      </c>
      <c r="E12" s="3189">
        <f>+E13+E18</f>
        <v>1498649</v>
      </c>
      <c r="F12" s="3188">
        <f>+F15+F18</f>
        <v>295239224.88999999</v>
      </c>
      <c r="G12" s="3190"/>
      <c r="H12" s="3190"/>
      <c r="I12" s="3190"/>
      <c r="J12" s="3188">
        <f>+J13+J18</f>
        <v>292322702.88999999</v>
      </c>
      <c r="K12" s="3188" t="e">
        <f>+K13+K18+#REF!</f>
        <v>#REF!</v>
      </c>
      <c r="L12" s="3188" t="e">
        <f>+L13+L18+#REF!</f>
        <v>#REF!</v>
      </c>
      <c r="M12" s="3191">
        <f>+M13+M18</f>
        <v>292322702.88999999</v>
      </c>
      <c r="O12" s="3192">
        <f>+M12/F12</f>
        <v>0.9901214955394676</v>
      </c>
    </row>
    <row r="13" spans="1:15" s="3169" customFormat="1" ht="15.6" x14ac:dyDescent="0.3">
      <c r="A13" s="3193">
        <v>1</v>
      </c>
      <c r="B13" s="3194"/>
      <c r="C13" s="3195" t="s">
        <v>14</v>
      </c>
      <c r="D13" s="3196">
        <f>+D14</f>
        <v>292916522</v>
      </c>
      <c r="E13" s="3197">
        <f>+E14</f>
        <v>0</v>
      </c>
      <c r="F13" s="3196">
        <f>+D13-E13</f>
        <v>292916522</v>
      </c>
      <c r="G13" s="3198"/>
      <c r="H13" s="3196"/>
      <c r="I13" s="3196"/>
      <c r="J13" s="3197">
        <f>+J14</f>
        <v>290000000</v>
      </c>
      <c r="K13" s="3197"/>
      <c r="L13" s="3197"/>
      <c r="M13" s="3199">
        <f>+M14</f>
        <v>290000000</v>
      </c>
      <c r="O13" s="3192">
        <f t="shared" ref="O13:O24" si="0">+M13/F13</f>
        <v>0.99004316321904162</v>
      </c>
    </row>
    <row r="14" spans="1:15" s="3169" customFormat="1" ht="15.6" x14ac:dyDescent="0.3">
      <c r="A14" s="3200">
        <v>10</v>
      </c>
      <c r="B14" s="3201"/>
      <c r="C14" s="3202" t="s">
        <v>14</v>
      </c>
      <c r="D14" s="3203">
        <f>+D15</f>
        <v>292916522</v>
      </c>
      <c r="E14" s="3204">
        <f>+E15</f>
        <v>0</v>
      </c>
      <c r="F14" s="3203">
        <f>+D14-E14</f>
        <v>292916522</v>
      </c>
      <c r="G14" s="3205"/>
      <c r="H14" s="3203"/>
      <c r="I14" s="3203"/>
      <c r="J14" s="3204">
        <f>+J15</f>
        <v>290000000</v>
      </c>
      <c r="K14" s="3204"/>
      <c r="L14" s="3204"/>
      <c r="M14" s="3206">
        <f>+M15</f>
        <v>290000000</v>
      </c>
      <c r="O14" s="3192">
        <f t="shared" si="0"/>
        <v>0.99004316321904162</v>
      </c>
    </row>
    <row r="15" spans="1:15" s="3169" customFormat="1" ht="15.6" x14ac:dyDescent="0.3">
      <c r="A15" s="3200">
        <v>102</v>
      </c>
      <c r="B15" s="3201"/>
      <c r="C15" s="3202" t="s">
        <v>31</v>
      </c>
      <c r="D15" s="3203">
        <f>+D16+D17</f>
        <v>292916522</v>
      </c>
      <c r="E15" s="3204">
        <f>+E16+E17</f>
        <v>0</v>
      </c>
      <c r="F15" s="3203">
        <f t="shared" ref="F15:F36" si="1">+D15-E15</f>
        <v>292916522</v>
      </c>
      <c r="G15" s="3205"/>
      <c r="H15" s="3203"/>
      <c r="I15" s="3203"/>
      <c r="J15" s="3204">
        <f>+J16+J17</f>
        <v>290000000</v>
      </c>
      <c r="K15" s="3204"/>
      <c r="L15" s="3204"/>
      <c r="M15" s="3206">
        <f>+M16+M17</f>
        <v>290000000</v>
      </c>
      <c r="O15" s="3192">
        <f t="shared" si="0"/>
        <v>0.99004316321904162</v>
      </c>
    </row>
    <row r="16" spans="1:15" ht="15.6" x14ac:dyDescent="0.3">
      <c r="A16" s="3207">
        <v>10212</v>
      </c>
      <c r="B16" s="3208">
        <v>20</v>
      </c>
      <c r="C16" s="3209" t="s">
        <v>32</v>
      </c>
      <c r="D16" s="3210">
        <v>290000000</v>
      </c>
      <c r="E16" s="3210">
        <v>0</v>
      </c>
      <c r="F16" s="3211">
        <f t="shared" si="1"/>
        <v>290000000</v>
      </c>
      <c r="G16" s="3212"/>
      <c r="H16" s="3211"/>
      <c r="I16" s="3211"/>
      <c r="J16" s="3210">
        <v>290000000</v>
      </c>
      <c r="K16" s="3210" t="e">
        <f>+K22+#REF!+#REF!</f>
        <v>#REF!</v>
      </c>
      <c r="L16" s="3210" t="e">
        <f>+L22+#REF!+#REF!</f>
        <v>#REF!</v>
      </c>
      <c r="M16" s="3213">
        <v>290000000</v>
      </c>
      <c r="O16" s="3214">
        <f t="shared" si="0"/>
        <v>1</v>
      </c>
    </row>
    <row r="17" spans="1:35" ht="15.6" x14ac:dyDescent="0.3">
      <c r="A17" s="3207">
        <v>10214</v>
      </c>
      <c r="B17" s="3208">
        <v>20</v>
      </c>
      <c r="C17" s="3209" t="s">
        <v>33</v>
      </c>
      <c r="D17" s="3210">
        <v>2916522</v>
      </c>
      <c r="E17" s="3210">
        <v>0</v>
      </c>
      <c r="F17" s="3210">
        <f>+D17-E17</f>
        <v>2916522</v>
      </c>
      <c r="G17" s="3210"/>
      <c r="H17" s="3210"/>
      <c r="I17" s="3210"/>
      <c r="J17" s="3210">
        <v>0</v>
      </c>
      <c r="K17" s="3210" t="e">
        <f>+#REF!+#REF!+#REF!</f>
        <v>#REF!</v>
      </c>
      <c r="L17" s="3210" t="e">
        <f>+#REF!+#REF!+#REF!</f>
        <v>#REF!</v>
      </c>
      <c r="M17" s="3213">
        <v>0</v>
      </c>
      <c r="O17" s="3214">
        <f t="shared" si="0"/>
        <v>0</v>
      </c>
      <c r="AI17" s="3161"/>
    </row>
    <row r="18" spans="1:35" s="3169" customFormat="1" ht="15.6" x14ac:dyDescent="0.3">
      <c r="A18" s="3200">
        <v>2</v>
      </c>
      <c r="B18" s="3201"/>
      <c r="C18" s="3202" t="s">
        <v>45</v>
      </c>
      <c r="D18" s="3203">
        <f>+D19</f>
        <v>3821351.89</v>
      </c>
      <c r="E18" s="3204">
        <f>+E19</f>
        <v>1498649</v>
      </c>
      <c r="F18" s="3203">
        <f t="shared" si="1"/>
        <v>2322702.89</v>
      </c>
      <c r="G18" s="3205"/>
      <c r="H18" s="3203"/>
      <c r="I18" s="3203"/>
      <c r="J18" s="3204">
        <f>+J19</f>
        <v>2322702.89</v>
      </c>
      <c r="K18" s="3204"/>
      <c r="L18" s="3204"/>
      <c r="M18" s="3206">
        <f>+M19</f>
        <v>2322702.89</v>
      </c>
      <c r="O18" s="3192">
        <f t="shared" si="0"/>
        <v>1</v>
      </c>
    </row>
    <row r="19" spans="1:35" s="3169" customFormat="1" ht="15.6" x14ac:dyDescent="0.3">
      <c r="A19" s="3200">
        <v>20</v>
      </c>
      <c r="B19" s="3201"/>
      <c r="C19" s="3202" t="s">
        <v>45</v>
      </c>
      <c r="D19" s="3203">
        <f>+D20</f>
        <v>3821351.89</v>
      </c>
      <c r="E19" s="3204">
        <f>+E20</f>
        <v>1498649</v>
      </c>
      <c r="F19" s="3203">
        <f t="shared" si="1"/>
        <v>2322702.89</v>
      </c>
      <c r="G19" s="3205"/>
      <c r="H19" s="3203"/>
      <c r="I19" s="3203"/>
      <c r="J19" s="3204">
        <f>+J20</f>
        <v>2322702.89</v>
      </c>
      <c r="K19" s="3204"/>
      <c r="L19" s="3204"/>
      <c r="M19" s="3206">
        <f>+M20</f>
        <v>2322702.89</v>
      </c>
      <c r="O19" s="3192">
        <f t="shared" si="0"/>
        <v>1</v>
      </c>
    </row>
    <row r="20" spans="1:35" s="3169" customFormat="1" ht="15.6" x14ac:dyDescent="0.3">
      <c r="A20" s="3200">
        <v>204</v>
      </c>
      <c r="B20" s="3201"/>
      <c r="C20" s="3202" t="s">
        <v>46</v>
      </c>
      <c r="D20" s="3203">
        <f>+D21+D23</f>
        <v>3821351.89</v>
      </c>
      <c r="E20" s="3204">
        <f>+E21+E23</f>
        <v>1498649</v>
      </c>
      <c r="F20" s="3203">
        <f>+D20-E20</f>
        <v>2322702.89</v>
      </c>
      <c r="G20" s="3205"/>
      <c r="H20" s="3203"/>
      <c r="I20" s="3203"/>
      <c r="J20" s="3204">
        <f>+J21+J23</f>
        <v>2322702.89</v>
      </c>
      <c r="K20" s="3204" t="e">
        <f>+K21+#REF!+K23+#REF!+#REF!</f>
        <v>#REF!</v>
      </c>
      <c r="L20" s="3204" t="e">
        <f>+L21+#REF!+L23+#REF!+#REF!</f>
        <v>#REF!</v>
      </c>
      <c r="M20" s="3206">
        <f>+M21+M23</f>
        <v>2322702.89</v>
      </c>
      <c r="O20" s="3192">
        <f t="shared" si="0"/>
        <v>1</v>
      </c>
    </row>
    <row r="21" spans="1:35" s="3169" customFormat="1" ht="15.6" x14ac:dyDescent="0.3">
      <c r="A21" s="3200">
        <v>2046</v>
      </c>
      <c r="B21" s="3201"/>
      <c r="C21" s="3202" t="s">
        <v>55</v>
      </c>
      <c r="D21" s="3203">
        <f>+D22</f>
        <v>2322702.89</v>
      </c>
      <c r="E21" s="3204">
        <f>+E22</f>
        <v>0</v>
      </c>
      <c r="F21" s="3203">
        <f t="shared" si="1"/>
        <v>2322702.89</v>
      </c>
      <c r="G21" s="3205"/>
      <c r="H21" s="3203"/>
      <c r="I21" s="3203"/>
      <c r="J21" s="3204">
        <f>+J22</f>
        <v>2322702.89</v>
      </c>
      <c r="K21" s="3204"/>
      <c r="L21" s="3204"/>
      <c r="M21" s="3206">
        <f>+M22</f>
        <v>2322702.89</v>
      </c>
      <c r="O21" s="3192"/>
    </row>
    <row r="22" spans="1:35" ht="15.6" x14ac:dyDescent="0.3">
      <c r="A22" s="3207">
        <v>20465</v>
      </c>
      <c r="B22" s="3208">
        <v>20</v>
      </c>
      <c r="C22" s="3209" t="s">
        <v>57</v>
      </c>
      <c r="D22" s="3211">
        <v>2322702.89</v>
      </c>
      <c r="E22" s="3210">
        <v>0</v>
      </c>
      <c r="F22" s="3211">
        <f t="shared" si="1"/>
        <v>2322702.89</v>
      </c>
      <c r="G22" s="3212"/>
      <c r="H22" s="3211"/>
      <c r="I22" s="3211"/>
      <c r="J22" s="3211">
        <v>2322702.89</v>
      </c>
      <c r="K22" s="3211"/>
      <c r="L22" s="3211"/>
      <c r="M22" s="3215">
        <v>2322702.89</v>
      </c>
      <c r="O22" s="3214"/>
    </row>
    <row r="23" spans="1:35" s="3169" customFormat="1" ht="15.6" x14ac:dyDescent="0.3">
      <c r="A23" s="3200">
        <v>2048</v>
      </c>
      <c r="B23" s="3201"/>
      <c r="C23" s="3202" t="s">
        <v>60</v>
      </c>
      <c r="D23" s="3203">
        <f>+D24</f>
        <v>1498649</v>
      </c>
      <c r="E23" s="3204">
        <f>+E24</f>
        <v>1498649</v>
      </c>
      <c r="F23" s="3203">
        <f t="shared" si="1"/>
        <v>0</v>
      </c>
      <c r="G23" s="3205"/>
      <c r="H23" s="3203"/>
      <c r="I23" s="3203"/>
      <c r="J23" s="3204">
        <f>+J24</f>
        <v>0</v>
      </c>
      <c r="K23" s="3204">
        <v>0</v>
      </c>
      <c r="L23" s="3204">
        <v>0</v>
      </c>
      <c r="M23" s="3206">
        <f>+M24</f>
        <v>0</v>
      </c>
      <c r="O23" s="3192" t="e">
        <f t="shared" si="0"/>
        <v>#DIV/0!</v>
      </c>
    </row>
    <row r="24" spans="1:35" ht="16.2" thickBot="1" x14ac:dyDescent="0.35">
      <c r="A24" s="3216">
        <v>20486</v>
      </c>
      <c r="B24" s="3217">
        <v>20</v>
      </c>
      <c r="C24" s="3218" t="s">
        <v>183</v>
      </c>
      <c r="D24" s="3219">
        <v>1498649</v>
      </c>
      <c r="E24" s="3220">
        <v>1498649</v>
      </c>
      <c r="F24" s="3219">
        <f t="shared" si="1"/>
        <v>0</v>
      </c>
      <c r="G24" s="3221"/>
      <c r="H24" s="3221"/>
      <c r="I24" s="3221"/>
      <c r="J24" s="3220">
        <v>0</v>
      </c>
      <c r="K24" s="3220"/>
      <c r="L24" s="3220"/>
      <c r="M24" s="3222">
        <v>0</v>
      </c>
      <c r="O24" s="3214" t="e">
        <f t="shared" si="0"/>
        <v>#DIV/0!</v>
      </c>
    </row>
    <row r="25" spans="1:35" ht="16.2" thickBot="1" x14ac:dyDescent="0.35">
      <c r="A25" s="3223" t="s">
        <v>71</v>
      </c>
      <c r="B25" s="3186"/>
      <c r="C25" s="3224" t="s">
        <v>72</v>
      </c>
      <c r="D25" s="3225">
        <f>+D26+D32+D48+D51</f>
        <v>412900058467.84998</v>
      </c>
      <c r="E25" s="3225">
        <f>+E26+E32+E48+E51</f>
        <v>5132728015.4200001</v>
      </c>
      <c r="F25" s="3225">
        <f t="shared" si="1"/>
        <v>407767330452.42999</v>
      </c>
      <c r="G25" s="3225"/>
      <c r="H25" s="3225"/>
      <c r="I25" s="3226"/>
      <c r="J25" s="3225">
        <f>+J26+J32+J48+J51</f>
        <v>12519540154.380001</v>
      </c>
      <c r="K25" s="3227" t="e">
        <f>+K26+K48+K51+#REF!</f>
        <v>#REF!</v>
      </c>
      <c r="L25" s="3227" t="e">
        <f>+L26+L48+L51+#REF!</f>
        <v>#REF!</v>
      </c>
      <c r="M25" s="3228">
        <f>+M26+M32+M48+M51</f>
        <v>12519540154.380001</v>
      </c>
      <c r="O25" s="3214">
        <f>+M25/F25</f>
        <v>3.070265619486779E-2</v>
      </c>
    </row>
    <row r="26" spans="1:35" s="3169" customFormat="1" ht="34.5" customHeight="1" x14ac:dyDescent="0.3">
      <c r="A26" s="3229">
        <v>2401</v>
      </c>
      <c r="B26" s="3230"/>
      <c r="C26" s="3231" t="s">
        <v>149</v>
      </c>
      <c r="D26" s="3232">
        <f>+D27</f>
        <v>396585907049.76001</v>
      </c>
      <c r="E26" s="3233">
        <f>+E27</f>
        <v>4453107561.4200001</v>
      </c>
      <c r="F26" s="3234">
        <f t="shared" si="1"/>
        <v>392132799488.34003</v>
      </c>
      <c r="G26" s="3232"/>
      <c r="H26" s="3232"/>
      <c r="I26" s="3234"/>
      <c r="J26" s="3233">
        <f>+J27</f>
        <v>88778571.719999999</v>
      </c>
      <c r="K26" s="3233">
        <v>0</v>
      </c>
      <c r="L26" s="3233">
        <v>0</v>
      </c>
      <c r="M26" s="3235">
        <f>+M27</f>
        <v>88778571.719999999</v>
      </c>
      <c r="O26" s="3192">
        <f>+M26/F26</f>
        <v>2.2639925003937298E-4</v>
      </c>
    </row>
    <row r="27" spans="1:35" s="3169" customFormat="1" ht="15" customHeight="1" x14ac:dyDescent="0.3">
      <c r="A27" s="3200">
        <v>2401600</v>
      </c>
      <c r="B27" s="3201"/>
      <c r="C27" s="3236" t="s">
        <v>73</v>
      </c>
      <c r="D27" s="3205">
        <f>SUM(D28:D31)</f>
        <v>396585907049.76001</v>
      </c>
      <c r="E27" s="3204">
        <f>SUM(E28:E31)</f>
        <v>4453107561.4200001</v>
      </c>
      <c r="F27" s="3203">
        <f t="shared" si="1"/>
        <v>392132799488.34003</v>
      </c>
      <c r="G27" s="3205"/>
      <c r="H27" s="3205"/>
      <c r="I27" s="3203"/>
      <c r="J27" s="3204">
        <f>SUM(J28:J31)</f>
        <v>88778571.719999999</v>
      </c>
      <c r="K27" s="3204">
        <f>SUM(K28:K30)</f>
        <v>0</v>
      </c>
      <c r="L27" s="3204">
        <f>SUM(L28:L30)</f>
        <v>0</v>
      </c>
      <c r="M27" s="3206">
        <f>SUM(M28:M31)</f>
        <v>88778571.719999999</v>
      </c>
      <c r="O27" s="3192">
        <f>+M27/F27</f>
        <v>2.2639925003937298E-4</v>
      </c>
    </row>
    <row r="28" spans="1:35" ht="45" customHeight="1" x14ac:dyDescent="0.3">
      <c r="A28" s="3207">
        <v>240106003</v>
      </c>
      <c r="B28" s="3208">
        <v>11</v>
      </c>
      <c r="C28" s="3237" t="s">
        <v>81</v>
      </c>
      <c r="D28" s="3212">
        <v>2893969159.4200001</v>
      </c>
      <c r="E28" s="3210">
        <v>2893969159.4200001</v>
      </c>
      <c r="F28" s="3211">
        <f t="shared" si="1"/>
        <v>0</v>
      </c>
      <c r="G28" s="3212"/>
      <c r="H28" s="3212"/>
      <c r="I28" s="3211"/>
      <c r="J28" s="3210">
        <v>0</v>
      </c>
      <c r="K28" s="3210">
        <v>0</v>
      </c>
      <c r="L28" s="3210">
        <v>0</v>
      </c>
      <c r="M28" s="3213">
        <v>0</v>
      </c>
      <c r="O28" s="3214" t="e">
        <f>+M28/F28</f>
        <v>#DIV/0!</v>
      </c>
    </row>
    <row r="29" spans="1:35" ht="45" customHeight="1" x14ac:dyDescent="0.3">
      <c r="A29" s="3207">
        <v>240106003</v>
      </c>
      <c r="B29" s="3208">
        <v>13</v>
      </c>
      <c r="C29" s="3237" t="s">
        <v>81</v>
      </c>
      <c r="D29" s="3212">
        <v>2540310928.3400002</v>
      </c>
      <c r="E29" s="3210">
        <v>77974764</v>
      </c>
      <c r="F29" s="3211">
        <f t="shared" si="1"/>
        <v>2462336164.3400002</v>
      </c>
      <c r="G29" s="3212"/>
      <c r="H29" s="3212"/>
      <c r="I29" s="3211"/>
      <c r="J29" s="3210">
        <v>88778571.719999999</v>
      </c>
      <c r="K29" s="3210">
        <v>0</v>
      </c>
      <c r="L29" s="3210">
        <v>0</v>
      </c>
      <c r="M29" s="3213">
        <v>88778571.719999999</v>
      </c>
      <c r="O29" s="3214"/>
    </row>
    <row r="30" spans="1:35" ht="45" customHeight="1" x14ac:dyDescent="0.3">
      <c r="A30" s="3207">
        <v>240106003</v>
      </c>
      <c r="B30" s="3208">
        <v>20</v>
      </c>
      <c r="C30" s="3237" t="s">
        <v>81</v>
      </c>
      <c r="D30" s="3212">
        <v>1481163638</v>
      </c>
      <c r="E30" s="3210">
        <f>122955559+1358208079</f>
        <v>1481163638</v>
      </c>
      <c r="F30" s="3211">
        <f t="shared" si="1"/>
        <v>0</v>
      </c>
      <c r="G30" s="3212"/>
      <c r="H30" s="3212"/>
      <c r="I30" s="3211"/>
      <c r="J30" s="3210">
        <v>0</v>
      </c>
      <c r="K30" s="3210">
        <v>0</v>
      </c>
      <c r="L30" s="3210">
        <v>0</v>
      </c>
      <c r="M30" s="3213">
        <v>0</v>
      </c>
      <c r="O30" s="3214"/>
    </row>
    <row r="31" spans="1:35" ht="45" customHeight="1" x14ac:dyDescent="0.3">
      <c r="A31" s="3207">
        <v>2401060012</v>
      </c>
      <c r="B31" s="3208">
        <v>11</v>
      </c>
      <c r="C31" s="3237" t="s">
        <v>76</v>
      </c>
      <c r="D31" s="3212">
        <v>389670463324</v>
      </c>
      <c r="E31" s="3210">
        <v>0</v>
      </c>
      <c r="F31" s="3211">
        <f t="shared" si="1"/>
        <v>389670463324</v>
      </c>
      <c r="G31" s="3212"/>
      <c r="H31" s="3212"/>
      <c r="I31" s="3211"/>
      <c r="J31" s="3210">
        <v>0</v>
      </c>
      <c r="K31" s="3210"/>
      <c r="L31" s="3210"/>
      <c r="M31" s="3213">
        <v>0</v>
      </c>
      <c r="O31" s="3214"/>
    </row>
    <row r="32" spans="1:35" s="3169" customFormat="1" ht="33" customHeight="1" x14ac:dyDescent="0.3">
      <c r="A32" s="3200">
        <v>2404</v>
      </c>
      <c r="B32" s="3201"/>
      <c r="C32" s="3236" t="s">
        <v>157</v>
      </c>
      <c r="D32" s="3205">
        <f>+D33</f>
        <v>1828209102</v>
      </c>
      <c r="E32" s="3204">
        <f>+E33</f>
        <v>0</v>
      </c>
      <c r="F32" s="3203">
        <f t="shared" si="1"/>
        <v>1828209102</v>
      </c>
      <c r="G32" s="3205"/>
      <c r="H32" s="3205"/>
      <c r="I32" s="3203"/>
      <c r="J32" s="3204">
        <f>+J33</f>
        <v>1642596511</v>
      </c>
      <c r="K32" s="3204">
        <v>0</v>
      </c>
      <c r="L32" s="3204">
        <v>0</v>
      </c>
      <c r="M32" s="3206">
        <f>+M33</f>
        <v>1642596511</v>
      </c>
      <c r="O32" s="3192"/>
    </row>
    <row r="33" spans="1:15" s="3169" customFormat="1" ht="33" customHeight="1" x14ac:dyDescent="0.3">
      <c r="A33" s="3200">
        <v>2404600</v>
      </c>
      <c r="B33" s="3201"/>
      <c r="C33" s="3236" t="s">
        <v>73</v>
      </c>
      <c r="D33" s="3205">
        <f>SUM(D34:D36)</f>
        <v>1828209102</v>
      </c>
      <c r="E33" s="3204">
        <f>SUM(E34:E36)</f>
        <v>0</v>
      </c>
      <c r="F33" s="3203">
        <f t="shared" si="1"/>
        <v>1828209102</v>
      </c>
      <c r="G33" s="3205"/>
      <c r="H33" s="3205"/>
      <c r="I33" s="3203"/>
      <c r="J33" s="3205">
        <f>+J34+J35+J36</f>
        <v>1642596511</v>
      </c>
      <c r="K33" s="3205">
        <f>SUM(K34:K36)</f>
        <v>0</v>
      </c>
      <c r="L33" s="3205">
        <f>SUM(L34:L36)</f>
        <v>0</v>
      </c>
      <c r="M33" s="3205">
        <f>+M34+M35+M36</f>
        <v>1642596511</v>
      </c>
      <c r="O33" s="3192"/>
    </row>
    <row r="34" spans="1:15" ht="52.5" customHeight="1" x14ac:dyDescent="0.3">
      <c r="A34" s="3207">
        <v>240406001</v>
      </c>
      <c r="B34" s="3208">
        <v>10</v>
      </c>
      <c r="C34" s="3237" t="s">
        <v>77</v>
      </c>
      <c r="D34" s="3212">
        <v>370845778</v>
      </c>
      <c r="E34" s="3210">
        <v>0</v>
      </c>
      <c r="F34" s="3211">
        <f t="shared" si="1"/>
        <v>370845778</v>
      </c>
      <c r="G34" s="3212"/>
      <c r="H34" s="3212"/>
      <c r="I34" s="3211"/>
      <c r="J34" s="3210">
        <v>185422890</v>
      </c>
      <c r="K34" s="3210"/>
      <c r="L34" s="3210"/>
      <c r="M34" s="3213">
        <v>185422890</v>
      </c>
      <c r="O34" s="3214"/>
    </row>
    <row r="35" spans="1:15" ht="57" customHeight="1" x14ac:dyDescent="0.3">
      <c r="A35" s="3207">
        <v>240406001</v>
      </c>
      <c r="B35" s="3208">
        <v>13</v>
      </c>
      <c r="C35" s="3237" t="s">
        <v>77</v>
      </c>
      <c r="D35" s="3212">
        <v>318759268</v>
      </c>
      <c r="E35" s="3210">
        <v>0</v>
      </c>
      <c r="F35" s="3211">
        <f t="shared" si="1"/>
        <v>318759268</v>
      </c>
      <c r="G35" s="3212"/>
      <c r="H35" s="3212"/>
      <c r="I35" s="3211"/>
      <c r="J35" s="3210">
        <v>318759268</v>
      </c>
      <c r="K35" s="3210"/>
      <c r="L35" s="3210"/>
      <c r="M35" s="3213">
        <v>318759268</v>
      </c>
      <c r="O35" s="3214"/>
    </row>
    <row r="36" spans="1:15" ht="57" customHeight="1" thickBot="1" x14ac:dyDescent="0.35">
      <c r="A36" s="3238">
        <v>240406001</v>
      </c>
      <c r="B36" s="3239">
        <v>20</v>
      </c>
      <c r="C36" s="3240" t="s">
        <v>77</v>
      </c>
      <c r="D36" s="3241">
        <v>1138604056</v>
      </c>
      <c r="E36" s="3242">
        <v>0</v>
      </c>
      <c r="F36" s="3243">
        <f t="shared" si="1"/>
        <v>1138604056</v>
      </c>
      <c r="G36" s="3241"/>
      <c r="H36" s="3241"/>
      <c r="I36" s="3243"/>
      <c r="J36" s="3242">
        <v>1138414353</v>
      </c>
      <c r="K36" s="3242">
        <v>0</v>
      </c>
      <c r="L36" s="3242">
        <v>0</v>
      </c>
      <c r="M36" s="3244">
        <v>1138414353</v>
      </c>
      <c r="O36" s="3214"/>
    </row>
    <row r="37" spans="1:15" ht="22.5" customHeight="1" x14ac:dyDescent="0.3">
      <c r="A37" s="3245"/>
      <c r="B37" s="3246"/>
      <c r="C37" s="3247"/>
      <c r="D37" s="3248"/>
      <c r="E37" s="3249"/>
      <c r="F37" s="3250"/>
      <c r="G37" s="3248"/>
      <c r="H37" s="3248"/>
      <c r="I37" s="3250"/>
      <c r="J37" s="3250"/>
      <c r="K37" s="3250"/>
      <c r="L37" s="3250"/>
      <c r="M37" s="3250"/>
      <c r="O37" s="3214"/>
    </row>
    <row r="38" spans="1:15" ht="12.75" customHeight="1" thickBot="1" x14ac:dyDescent="0.35">
      <c r="A38" s="3251"/>
      <c r="C38" s="3252"/>
      <c r="D38" s="3253"/>
      <c r="E38" s="3254"/>
      <c r="F38" s="3255"/>
      <c r="G38" s="3253"/>
      <c r="H38" s="3253"/>
      <c r="I38" s="3255"/>
      <c r="J38" s="3255"/>
      <c r="K38" s="3255"/>
      <c r="L38" s="3255"/>
      <c r="M38" s="3255"/>
      <c r="O38" s="3214"/>
    </row>
    <row r="39" spans="1:15" x14ac:dyDescent="0.3">
      <c r="A39" s="3921" t="s">
        <v>1</v>
      </c>
      <c r="B39" s="3922"/>
      <c r="C39" s="3922"/>
      <c r="D39" s="3922"/>
      <c r="E39" s="3922"/>
      <c r="F39" s="3922"/>
      <c r="G39" s="3922"/>
      <c r="H39" s="3922"/>
      <c r="I39" s="3922"/>
      <c r="J39" s="3922"/>
      <c r="K39" s="3922"/>
      <c r="L39" s="3922"/>
      <c r="M39" s="3923"/>
    </row>
    <row r="40" spans="1:15" x14ac:dyDescent="0.3">
      <c r="A40" s="3915" t="s">
        <v>173</v>
      </c>
      <c r="B40" s="3916"/>
      <c r="C40" s="3916"/>
      <c r="D40" s="3916"/>
      <c r="E40" s="3916"/>
      <c r="F40" s="3916"/>
      <c r="G40" s="3916"/>
      <c r="H40" s="3916"/>
      <c r="I40" s="3916"/>
      <c r="J40" s="3916"/>
      <c r="K40" s="3916"/>
      <c r="L40" s="3916"/>
      <c r="M40" s="3917"/>
    </row>
    <row r="41" spans="1:15" ht="3" customHeight="1" x14ac:dyDescent="0.3">
      <c r="A41" s="3170"/>
      <c r="M41" s="3171"/>
    </row>
    <row r="42" spans="1:15" ht="13.5" customHeight="1" x14ac:dyDescent="0.3">
      <c r="A42" s="3172" t="s">
        <v>0</v>
      </c>
      <c r="D42" s="3256"/>
      <c r="M42" s="3171"/>
    </row>
    <row r="43" spans="1:15" ht="2.25" customHeight="1" x14ac:dyDescent="0.3">
      <c r="A43" s="3170"/>
      <c r="M43" s="3173"/>
    </row>
    <row r="44" spans="1:15" ht="18.75" customHeight="1" x14ac:dyDescent="0.3">
      <c r="A44" s="3170" t="s">
        <v>3</v>
      </c>
      <c r="C44" s="3159" t="s">
        <v>4</v>
      </c>
      <c r="F44" s="3162" t="str">
        <f>F8</f>
        <v>MES:</v>
      </c>
      <c r="J44" s="3162" t="str">
        <f>J8</f>
        <v>NOVIEMBRE</v>
      </c>
      <c r="K44" s="3159"/>
      <c r="M44" s="3171" t="str">
        <f>M8</f>
        <v>VIGENCIA: 2018</v>
      </c>
    </row>
    <row r="45" spans="1:15" ht="4.5" customHeight="1" thickBot="1" x14ac:dyDescent="0.35">
      <c r="A45" s="3174"/>
      <c r="B45" s="3175"/>
      <c r="C45" s="3176"/>
      <c r="D45" s="3176"/>
      <c r="E45" s="3177"/>
      <c r="F45" s="3178"/>
      <c r="G45" s="3178"/>
      <c r="H45" s="3178"/>
      <c r="I45" s="3178"/>
      <c r="J45" s="3178"/>
      <c r="K45" s="3178"/>
      <c r="L45" s="3178"/>
      <c r="M45" s="3179"/>
    </row>
    <row r="46" spans="1:15" ht="14.25" customHeight="1" thickBot="1" x14ac:dyDescent="0.35">
      <c r="A46" s="3924"/>
      <c r="B46" s="3925"/>
      <c r="C46" s="3925"/>
      <c r="D46" s="3925"/>
      <c r="E46" s="3925"/>
      <c r="F46" s="3925"/>
      <c r="G46" s="3925"/>
      <c r="H46" s="3925"/>
      <c r="I46" s="3925"/>
      <c r="J46" s="3925"/>
      <c r="K46" s="3925"/>
      <c r="L46" s="3925"/>
      <c r="M46" s="3926"/>
    </row>
    <row r="47" spans="1:15" s="3169" customFormat="1" ht="64.5" customHeight="1" thickBot="1" x14ac:dyDescent="0.35">
      <c r="A47" s="3180" t="s">
        <v>351</v>
      </c>
      <c r="B47" s="3181"/>
      <c r="C47" s="3181" t="s">
        <v>352</v>
      </c>
      <c r="D47" s="3257" t="s">
        <v>176</v>
      </c>
      <c r="E47" s="3258" t="s">
        <v>177</v>
      </c>
      <c r="F47" s="3257" t="s">
        <v>178</v>
      </c>
      <c r="G47" s="3257"/>
      <c r="H47" s="3257"/>
      <c r="I47" s="3257"/>
      <c r="J47" s="3257" t="s">
        <v>179</v>
      </c>
      <c r="K47" s="3257" t="s">
        <v>180</v>
      </c>
      <c r="L47" s="3257" t="s">
        <v>181</v>
      </c>
      <c r="M47" s="3259" t="s">
        <v>182</v>
      </c>
    </row>
    <row r="48" spans="1:15" s="3266" customFormat="1" ht="33" customHeight="1" x14ac:dyDescent="0.3">
      <c r="A48" s="3260">
        <v>2405</v>
      </c>
      <c r="B48" s="3261"/>
      <c r="C48" s="3262" t="s">
        <v>158</v>
      </c>
      <c r="D48" s="3263">
        <f>+D49</f>
        <v>183746710.66</v>
      </c>
      <c r="E48" s="3197">
        <f>+E49</f>
        <v>2319752</v>
      </c>
      <c r="F48" s="3196">
        <f t="shared" ref="F48:F59" si="2">+D48-E48</f>
        <v>181426958.66</v>
      </c>
      <c r="G48" s="3263"/>
      <c r="H48" s="3263"/>
      <c r="I48" s="3264"/>
      <c r="J48" s="3196">
        <f>+J49</f>
        <v>181426958.66</v>
      </c>
      <c r="K48" s="3196"/>
      <c r="L48" s="3196"/>
      <c r="M48" s="3265">
        <f>+M49</f>
        <v>181426958.66</v>
      </c>
      <c r="O48" s="3192">
        <f t="shared" ref="O48:O54" si="3">+M48/F48</f>
        <v>1</v>
      </c>
    </row>
    <row r="49" spans="1:16" s="3266" customFormat="1" ht="23.25" customHeight="1" x14ac:dyDescent="0.3">
      <c r="A49" s="3267">
        <v>2405600</v>
      </c>
      <c r="B49" s="3268"/>
      <c r="C49" s="3236" t="s">
        <v>73</v>
      </c>
      <c r="D49" s="3269">
        <f>+D50</f>
        <v>183746710.66</v>
      </c>
      <c r="E49" s="3204">
        <f>+E50</f>
        <v>2319752</v>
      </c>
      <c r="F49" s="3203">
        <f t="shared" si="2"/>
        <v>181426958.66</v>
      </c>
      <c r="G49" s="3269"/>
      <c r="H49" s="3269"/>
      <c r="I49" s="3270"/>
      <c r="J49" s="3203">
        <f>+J50</f>
        <v>181426958.66</v>
      </c>
      <c r="K49" s="3203"/>
      <c r="L49" s="3203"/>
      <c r="M49" s="3271">
        <f>+M50</f>
        <v>181426958.66</v>
      </c>
      <c r="O49" s="3192">
        <f t="shared" si="3"/>
        <v>1</v>
      </c>
    </row>
    <row r="50" spans="1:16" s="3252" customFormat="1" ht="62.25" customHeight="1" x14ac:dyDescent="0.3">
      <c r="A50" s="3272">
        <v>24056001</v>
      </c>
      <c r="B50" s="3273">
        <v>20</v>
      </c>
      <c r="C50" s="3237" t="s">
        <v>78</v>
      </c>
      <c r="D50" s="3274">
        <v>183746710.66</v>
      </c>
      <c r="E50" s="3210">
        <v>2319752</v>
      </c>
      <c r="F50" s="3211">
        <f t="shared" si="2"/>
        <v>181426958.66</v>
      </c>
      <c r="G50" s="3274"/>
      <c r="H50" s="3274"/>
      <c r="I50" s="3275"/>
      <c r="J50" s="3211">
        <v>181426958.66</v>
      </c>
      <c r="K50" s="3211"/>
      <c r="L50" s="3211"/>
      <c r="M50" s="3215">
        <v>181426958.66</v>
      </c>
      <c r="O50" s="3214">
        <f t="shared" si="3"/>
        <v>1</v>
      </c>
    </row>
    <row r="51" spans="1:16" s="3266" customFormat="1" ht="57.75" customHeight="1" x14ac:dyDescent="0.3">
      <c r="A51" s="3267">
        <v>2499</v>
      </c>
      <c r="B51" s="3268"/>
      <c r="C51" s="3236" t="s">
        <v>159</v>
      </c>
      <c r="D51" s="3269">
        <f>+D52</f>
        <v>14302195605.43</v>
      </c>
      <c r="E51" s="3203">
        <f>+E52</f>
        <v>677300702</v>
      </c>
      <c r="F51" s="3269">
        <f t="shared" si="2"/>
        <v>13624894903.43</v>
      </c>
      <c r="G51" s="3269"/>
      <c r="H51" s="3269"/>
      <c r="I51" s="3270"/>
      <c r="J51" s="3203">
        <f>+J52</f>
        <v>10606738113</v>
      </c>
      <c r="K51" s="3203">
        <f>+K52</f>
        <v>0</v>
      </c>
      <c r="L51" s="3203">
        <f>+L52</f>
        <v>0</v>
      </c>
      <c r="M51" s="3271">
        <f>+M52</f>
        <v>10606738113</v>
      </c>
      <c r="O51" s="3192">
        <f t="shared" si="3"/>
        <v>0.77848219660981066</v>
      </c>
      <c r="P51" s="3276">
        <f>+M51-10384330698</f>
        <v>222407415</v>
      </c>
    </row>
    <row r="52" spans="1:16" s="3266" customFormat="1" ht="15.75" customHeight="1" x14ac:dyDescent="0.3">
      <c r="A52" s="3267">
        <v>2499600</v>
      </c>
      <c r="B52" s="3268"/>
      <c r="C52" s="3236" t="s">
        <v>73</v>
      </c>
      <c r="D52" s="3269">
        <f>SUM(D53:D58)</f>
        <v>14302195605.43</v>
      </c>
      <c r="E52" s="3203">
        <f>SUM(E53:E58)</f>
        <v>677300702</v>
      </c>
      <c r="F52" s="3269">
        <f t="shared" si="2"/>
        <v>13624894903.43</v>
      </c>
      <c r="G52" s="3269"/>
      <c r="H52" s="3269"/>
      <c r="I52" s="3270"/>
      <c r="J52" s="3269">
        <f>SUM(J53:J58)</f>
        <v>10606738113</v>
      </c>
      <c r="K52" s="3203">
        <v>0</v>
      </c>
      <c r="L52" s="3203">
        <v>0</v>
      </c>
      <c r="M52" s="3277">
        <f>SUM(M53:M58)</f>
        <v>10606738113</v>
      </c>
      <c r="O52" s="3192">
        <f t="shared" si="3"/>
        <v>0.77848219660981066</v>
      </c>
    </row>
    <row r="53" spans="1:16" s="3252" customFormat="1" ht="32.25" customHeight="1" x14ac:dyDescent="0.3">
      <c r="A53" s="3272">
        <v>249906001</v>
      </c>
      <c r="B53" s="3273">
        <v>10</v>
      </c>
      <c r="C53" s="3237" t="s">
        <v>80</v>
      </c>
      <c r="D53" s="3274">
        <v>2607722263</v>
      </c>
      <c r="E53" s="3210">
        <f>7080500+0+35985600</f>
        <v>43066100</v>
      </c>
      <c r="F53" s="3211">
        <f t="shared" si="2"/>
        <v>2564656163</v>
      </c>
      <c r="G53" s="3274"/>
      <c r="H53" s="3274"/>
      <c r="I53" s="3275"/>
      <c r="J53" s="3278">
        <v>2442411500</v>
      </c>
      <c r="K53" s="3278"/>
      <c r="L53" s="3278"/>
      <c r="M53" s="3279">
        <v>2442411500</v>
      </c>
      <c r="O53" s="3214">
        <f t="shared" si="3"/>
        <v>0.95233487250119153</v>
      </c>
    </row>
    <row r="54" spans="1:16" s="3252" customFormat="1" ht="45" customHeight="1" x14ac:dyDescent="0.3">
      <c r="A54" s="3272">
        <v>249906001</v>
      </c>
      <c r="B54" s="3273">
        <v>13</v>
      </c>
      <c r="C54" s="3237" t="s">
        <v>80</v>
      </c>
      <c r="D54" s="3274">
        <v>459103190</v>
      </c>
      <c r="E54" s="3210">
        <v>11454497</v>
      </c>
      <c r="F54" s="3211">
        <f t="shared" si="2"/>
        <v>447648693</v>
      </c>
      <c r="G54" s="3274"/>
      <c r="H54" s="3274"/>
      <c r="I54" s="3275"/>
      <c r="J54" s="3278">
        <v>258878693</v>
      </c>
      <c r="K54" s="3278"/>
      <c r="L54" s="3278"/>
      <c r="M54" s="3279">
        <v>258878693</v>
      </c>
      <c r="O54" s="3214">
        <f t="shared" si="3"/>
        <v>0.57830771551029636</v>
      </c>
    </row>
    <row r="55" spans="1:16" s="3252" customFormat="1" ht="39" customHeight="1" x14ac:dyDescent="0.3">
      <c r="A55" s="3272">
        <v>249906001</v>
      </c>
      <c r="B55" s="3273">
        <v>20</v>
      </c>
      <c r="C55" s="3237" t="s">
        <v>80</v>
      </c>
      <c r="D55" s="3274">
        <v>8783151039</v>
      </c>
      <c r="E55" s="3210">
        <f>14955774+1017939+11819496</f>
        <v>27793209</v>
      </c>
      <c r="F55" s="3211">
        <f t="shared" si="2"/>
        <v>8755357830</v>
      </c>
      <c r="G55" s="3274"/>
      <c r="H55" s="3274"/>
      <c r="I55" s="3275"/>
      <c r="J55" s="3278">
        <v>6801979070</v>
      </c>
      <c r="K55" s="3278"/>
      <c r="L55" s="3278"/>
      <c r="M55" s="3279">
        <v>6801979070</v>
      </c>
      <c r="O55" s="3214"/>
    </row>
    <row r="56" spans="1:16" s="3252" customFormat="1" ht="52.5" customHeight="1" x14ac:dyDescent="0.3">
      <c r="A56" s="3272">
        <v>249906002</v>
      </c>
      <c r="B56" s="3273">
        <v>21</v>
      </c>
      <c r="C56" s="3237" t="s">
        <v>160</v>
      </c>
      <c r="D56" s="3274">
        <v>18914800</v>
      </c>
      <c r="E56" s="3210">
        <v>2016800</v>
      </c>
      <c r="F56" s="3211">
        <f t="shared" si="2"/>
        <v>16898000</v>
      </c>
      <c r="G56" s="3274"/>
      <c r="H56" s="3274"/>
      <c r="I56" s="3275"/>
      <c r="J56" s="3211">
        <v>16898000</v>
      </c>
      <c r="K56" s="3211"/>
      <c r="L56" s="3211"/>
      <c r="M56" s="3215">
        <v>16898000</v>
      </c>
      <c r="O56" s="3214"/>
    </row>
    <row r="57" spans="1:16" s="3252" customFormat="1" ht="63.75" customHeight="1" x14ac:dyDescent="0.3">
      <c r="A57" s="3272">
        <v>249906003</v>
      </c>
      <c r="B57" s="3273">
        <v>20</v>
      </c>
      <c r="C57" s="3237" t="s">
        <v>79</v>
      </c>
      <c r="D57" s="3274">
        <v>820725497.42999995</v>
      </c>
      <c r="E57" s="3210">
        <v>18312430</v>
      </c>
      <c r="F57" s="3211">
        <f t="shared" si="2"/>
        <v>802413067.42999995</v>
      </c>
      <c r="G57" s="3274"/>
      <c r="H57" s="3274"/>
      <c r="I57" s="3275"/>
      <c r="J57" s="3211">
        <v>572132763</v>
      </c>
      <c r="K57" s="3211"/>
      <c r="L57" s="3211"/>
      <c r="M57" s="3215">
        <v>572132763</v>
      </c>
      <c r="O57" s="3214"/>
    </row>
    <row r="58" spans="1:16" s="3252" customFormat="1" ht="37.950000000000003" customHeight="1" thickBot="1" x14ac:dyDescent="0.35">
      <c r="A58" s="3280">
        <v>249906004</v>
      </c>
      <c r="B58" s="3281">
        <v>20</v>
      </c>
      <c r="C58" s="3240" t="s">
        <v>161</v>
      </c>
      <c r="D58" s="3282">
        <v>1612578816</v>
      </c>
      <c r="E58" s="3242">
        <f>2453972+7445424+40752633+28144999+459884940+9200814+26774884</f>
        <v>574657666</v>
      </c>
      <c r="F58" s="3243">
        <f t="shared" si="2"/>
        <v>1037921150</v>
      </c>
      <c r="G58" s="3282"/>
      <c r="H58" s="3282"/>
      <c r="I58" s="3283"/>
      <c r="J58" s="3284">
        <v>514438087</v>
      </c>
      <c r="K58" s="3243"/>
      <c r="L58" s="3243"/>
      <c r="M58" s="3285">
        <v>514438087</v>
      </c>
      <c r="O58" s="3214">
        <f>+M58/F58</f>
        <v>0.49564274415257847</v>
      </c>
    </row>
    <row r="59" spans="1:16" ht="16.2" thickBot="1" x14ac:dyDescent="0.35">
      <c r="A59" s="3912" t="s">
        <v>184</v>
      </c>
      <c r="B59" s="3913"/>
      <c r="C59" s="3913"/>
      <c r="D59" s="3286">
        <f>+D12+D25</f>
        <v>413196796341.73999</v>
      </c>
      <c r="E59" s="3286">
        <f>+E12+E25</f>
        <v>5134226664.4200001</v>
      </c>
      <c r="F59" s="3286">
        <f t="shared" si="2"/>
        <v>408062569677.32001</v>
      </c>
      <c r="G59" s="3287"/>
      <c r="H59" s="3287"/>
      <c r="I59" s="3288" t="e">
        <f>+I20+#REF!+#REF!+I26+I51+#REF!</f>
        <v>#REF!</v>
      </c>
      <c r="J59" s="3289">
        <f>+J12+J25</f>
        <v>12811862857.27</v>
      </c>
      <c r="K59" s="3286" t="e">
        <f>+K12+K25</f>
        <v>#REF!</v>
      </c>
      <c r="L59" s="3286" t="e">
        <f>+L12+L25</f>
        <v>#REF!</v>
      </c>
      <c r="M59" s="3289">
        <f>+M12+M25</f>
        <v>12811862857.27</v>
      </c>
      <c r="O59" s="3214">
        <f>+M59/F59</f>
        <v>3.1396809727981478E-2</v>
      </c>
    </row>
    <row r="60" spans="1:16" ht="10.5" customHeight="1" x14ac:dyDescent="0.3">
      <c r="A60" s="3163"/>
      <c r="B60" s="3164"/>
      <c r="C60" s="3165"/>
      <c r="D60" s="3167"/>
      <c r="E60" s="3290"/>
      <c r="F60" s="3167"/>
      <c r="G60" s="3168"/>
      <c r="H60" s="3167"/>
      <c r="I60" s="3167" t="s">
        <v>185</v>
      </c>
      <c r="J60" s="3167"/>
      <c r="K60" s="3167" t="s">
        <v>186</v>
      </c>
      <c r="L60" s="3167"/>
      <c r="M60" s="3168"/>
    </row>
    <row r="61" spans="1:16" x14ac:dyDescent="0.3">
      <c r="A61" s="3170"/>
      <c r="D61" s="3162"/>
      <c r="E61" s="3254"/>
      <c r="G61" s="3171"/>
      <c r="M61" s="3171"/>
    </row>
    <row r="62" spans="1:16" x14ac:dyDescent="0.3">
      <c r="A62" s="3170"/>
      <c r="D62" s="3162"/>
      <c r="E62" s="3254"/>
      <c r="F62" s="3291"/>
      <c r="G62" s="3171"/>
      <c r="M62" s="3171"/>
    </row>
    <row r="63" spans="1:16" x14ac:dyDescent="0.3">
      <c r="A63" s="3170"/>
      <c r="D63" s="3162"/>
      <c r="E63" s="3254"/>
      <c r="G63" s="3171"/>
      <c r="M63" s="3171"/>
    </row>
    <row r="64" spans="1:16" x14ac:dyDescent="0.3">
      <c r="A64" s="3292" t="s">
        <v>83</v>
      </c>
      <c r="B64" s="3293"/>
      <c r="C64" s="3294"/>
      <c r="D64" s="3294"/>
      <c r="E64" s="3295"/>
      <c r="F64" s="3295" t="s">
        <v>84</v>
      </c>
      <c r="G64" s="3295"/>
      <c r="H64" s="3296"/>
      <c r="I64" s="3297"/>
      <c r="J64" s="3298"/>
      <c r="K64" s="3299"/>
      <c r="L64" s="3298"/>
      <c r="M64" s="3300"/>
      <c r="N64" s="3297"/>
    </row>
    <row r="65" spans="1:14" x14ac:dyDescent="0.3">
      <c r="A65" s="3301" t="s">
        <v>389</v>
      </c>
      <c r="B65" s="3293"/>
      <c r="C65" s="3294"/>
      <c r="D65" s="3294"/>
      <c r="E65" s="3302"/>
      <c r="F65" s="3302" t="s">
        <v>85</v>
      </c>
      <c r="G65" s="3302"/>
      <c r="H65" s="3303"/>
      <c r="I65" s="3297"/>
      <c r="J65" s="3298"/>
      <c r="K65" s="3304"/>
      <c r="L65" s="3298"/>
      <c r="M65" s="3300"/>
      <c r="N65" s="3297"/>
    </row>
    <row r="66" spans="1:14" x14ac:dyDescent="0.3">
      <c r="A66" s="3301" t="s">
        <v>194</v>
      </c>
      <c r="B66" s="3293"/>
      <c r="C66" s="3294"/>
      <c r="D66" s="3294"/>
      <c r="E66" s="3305"/>
      <c r="F66" s="3305" t="s">
        <v>86</v>
      </c>
      <c r="G66" s="3295"/>
      <c r="H66" s="3296"/>
      <c r="I66" s="3297"/>
      <c r="J66" s="3298"/>
      <c r="K66" s="3299"/>
      <c r="L66" s="3298"/>
      <c r="M66" s="3300"/>
      <c r="N66" s="3297"/>
    </row>
    <row r="67" spans="1:14" x14ac:dyDescent="0.3">
      <c r="A67" s="3301"/>
      <c r="B67" s="3293"/>
      <c r="C67" s="3294"/>
      <c r="D67" s="3294"/>
      <c r="E67" s="3302"/>
      <c r="F67" s="3302"/>
      <c r="G67" s="3302"/>
      <c r="H67" s="3303"/>
      <c r="I67" s="3298"/>
      <c r="J67" s="3298"/>
      <c r="K67" s="3298"/>
      <c r="L67" s="3298"/>
      <c r="M67" s="3300"/>
      <c r="N67" s="3297"/>
    </row>
    <row r="68" spans="1:14" x14ac:dyDescent="0.3">
      <c r="A68" s="3292"/>
      <c r="B68" s="3293"/>
      <c r="C68" s="3294"/>
      <c r="D68" s="3305"/>
      <c r="E68" s="3306"/>
      <c r="F68" s="3305"/>
      <c r="G68" s="3296"/>
      <c r="H68" s="3298"/>
      <c r="I68" s="3298"/>
      <c r="J68" s="3298"/>
      <c r="K68" s="3298"/>
      <c r="L68" s="3298"/>
      <c r="M68" s="3300"/>
      <c r="N68" s="3297"/>
    </row>
    <row r="69" spans="1:14" x14ac:dyDescent="0.3">
      <c r="A69" s="3292"/>
      <c r="B69" s="3914" t="s">
        <v>353</v>
      </c>
      <c r="C69" s="3914"/>
      <c r="D69" s="3302" t="s">
        <v>88</v>
      </c>
      <c r="E69" s="3302"/>
      <c r="F69" s="3305"/>
      <c r="G69" s="3305"/>
      <c r="H69" s="3305"/>
      <c r="I69" s="3307"/>
      <c r="J69" s="3302" t="s">
        <v>191</v>
      </c>
      <c r="K69" s="3302"/>
      <c r="L69" s="3302"/>
      <c r="M69" s="3303"/>
      <c r="N69" s="3297"/>
    </row>
    <row r="70" spans="1:14" x14ac:dyDescent="0.3">
      <c r="A70" s="3301"/>
      <c r="B70" s="3914" t="s">
        <v>354</v>
      </c>
      <c r="C70" s="3914"/>
      <c r="D70" s="3302" t="s">
        <v>90</v>
      </c>
      <c r="E70" s="3302"/>
      <c r="F70" s="3302"/>
      <c r="G70" s="3302"/>
      <c r="H70" s="3302"/>
      <c r="I70" s="3303"/>
      <c r="J70" s="3305" t="s">
        <v>188</v>
      </c>
      <c r="K70" s="3305"/>
      <c r="L70" s="3305"/>
      <c r="M70" s="3307"/>
      <c r="N70" s="3297"/>
    </row>
    <row r="71" spans="1:14" x14ac:dyDescent="0.3">
      <c r="A71" s="3292"/>
      <c r="B71" s="3308" t="s">
        <v>355</v>
      </c>
      <c r="C71" s="3309"/>
      <c r="D71" s="3302" t="s">
        <v>93</v>
      </c>
      <c r="E71" s="3302"/>
      <c r="F71" s="3305"/>
      <c r="G71" s="3305"/>
      <c r="H71" s="3305"/>
      <c r="I71" s="3307"/>
      <c r="J71" s="3302" t="s">
        <v>172</v>
      </c>
      <c r="K71" s="3302"/>
      <c r="L71" s="3302"/>
      <c r="M71" s="3303"/>
      <c r="N71" s="3297"/>
    </row>
    <row r="72" spans="1:14" x14ac:dyDescent="0.3">
      <c r="A72" s="3301"/>
      <c r="B72" s="3293"/>
      <c r="C72" s="3302"/>
      <c r="D72" s="3302"/>
      <c r="E72" s="3302"/>
      <c r="F72" s="3302"/>
      <c r="G72" s="3302"/>
      <c r="H72" s="3302"/>
      <c r="I72" s="3303"/>
      <c r="J72" s="3305"/>
      <c r="K72" s="3305"/>
      <c r="L72" s="3305"/>
      <c r="M72" s="3307"/>
      <c r="N72" s="3297"/>
    </row>
    <row r="73" spans="1:14" ht="6.75" customHeight="1" thickBot="1" x14ac:dyDescent="0.35">
      <c r="A73" s="3174"/>
      <c r="B73" s="3175"/>
      <c r="C73" s="3310"/>
      <c r="D73" s="3310"/>
      <c r="E73" s="3311"/>
      <c r="F73" s="3312"/>
      <c r="G73" s="3312"/>
      <c r="H73" s="3312"/>
      <c r="I73" s="3312"/>
      <c r="J73" s="3312"/>
      <c r="K73" s="3312"/>
      <c r="L73" s="3312"/>
      <c r="M73" s="3313"/>
      <c r="N73" s="3297"/>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02DC-2E39-4E8D-A164-7144730CB3EE}">
  <dimension ref="A1:AI73"/>
  <sheetViews>
    <sheetView zoomScale="87" zoomScaleNormal="87" workbookViewId="0">
      <selection activeCell="D35" sqref="D35"/>
    </sheetView>
  </sheetViews>
  <sheetFormatPr baseColWidth="10" defaultColWidth="11.44140625" defaultRowHeight="14.4" x14ac:dyDescent="0.3"/>
  <cols>
    <col min="1" max="1" width="17.44140625" style="3359" customWidth="1"/>
    <col min="2" max="2" width="9.33203125" style="3361" customWidth="1"/>
    <col min="3" max="3" width="53.44140625" style="3359" customWidth="1"/>
    <col min="4" max="4" width="21.88671875" style="3359" customWidth="1"/>
    <col min="5" max="5" width="18.5546875" style="3483" customWidth="1"/>
    <col min="6" max="6" width="21.33203125" style="3362" customWidth="1"/>
    <col min="7" max="7" width="17.88671875" style="3362" hidden="1" customWidth="1"/>
    <col min="8" max="8" width="21" style="3362" hidden="1" customWidth="1"/>
    <col min="9" max="9" width="1.109375" style="3362" hidden="1" customWidth="1"/>
    <col min="10" max="10" width="23.33203125" style="3362" customWidth="1"/>
    <col min="11" max="12" width="17.44140625" style="3362" hidden="1" customWidth="1"/>
    <col min="13" max="13" width="23.5546875" style="3362" customWidth="1"/>
    <col min="14" max="14" width="2.6640625" style="3359" customWidth="1"/>
    <col min="15" max="15" width="19.5546875" style="3359" hidden="1" customWidth="1"/>
    <col min="16" max="16" width="15.44140625" style="3359" hidden="1" customWidth="1"/>
    <col min="17" max="34" width="0" style="3359" hidden="1" customWidth="1"/>
    <col min="35" max="35" width="13.44140625" style="3359" customWidth="1"/>
    <col min="36" max="256" width="11.44140625" style="3359"/>
    <col min="257" max="257" width="17.44140625" style="3359" customWidth="1"/>
    <col min="258" max="258" width="9.33203125" style="3359" customWidth="1"/>
    <col min="259" max="259" width="53.44140625" style="3359" customWidth="1"/>
    <col min="260" max="260" width="21.88671875" style="3359" customWidth="1"/>
    <col min="261" max="261" width="18.5546875" style="3359" customWidth="1"/>
    <col min="262" max="262" width="21.33203125" style="3359" customWidth="1"/>
    <col min="263" max="265" width="0" style="3359" hidden="1" customWidth="1"/>
    <col min="266" max="266" width="23.33203125" style="3359" customWidth="1"/>
    <col min="267" max="268" width="0" style="3359" hidden="1" customWidth="1"/>
    <col min="269" max="269" width="23.5546875" style="3359" customWidth="1"/>
    <col min="270" max="270" width="2.6640625" style="3359" customWidth="1"/>
    <col min="271" max="290" width="0" style="3359" hidden="1" customWidth="1"/>
    <col min="291" max="291" width="13.44140625" style="3359" customWidth="1"/>
    <col min="292" max="512" width="11.44140625" style="3359"/>
    <col min="513" max="513" width="17.44140625" style="3359" customWidth="1"/>
    <col min="514" max="514" width="9.33203125" style="3359" customWidth="1"/>
    <col min="515" max="515" width="53.44140625" style="3359" customWidth="1"/>
    <col min="516" max="516" width="21.88671875" style="3359" customWidth="1"/>
    <col min="517" max="517" width="18.5546875" style="3359" customWidth="1"/>
    <col min="518" max="518" width="21.33203125" style="3359" customWidth="1"/>
    <col min="519" max="521" width="0" style="3359" hidden="1" customWidth="1"/>
    <col min="522" max="522" width="23.33203125" style="3359" customWidth="1"/>
    <col min="523" max="524" width="0" style="3359" hidden="1" customWidth="1"/>
    <col min="525" max="525" width="23.5546875" style="3359" customWidth="1"/>
    <col min="526" max="526" width="2.6640625" style="3359" customWidth="1"/>
    <col min="527" max="546" width="0" style="3359" hidden="1" customWidth="1"/>
    <col min="547" max="547" width="13.44140625" style="3359" customWidth="1"/>
    <col min="548" max="768" width="11.44140625" style="3359"/>
    <col min="769" max="769" width="17.44140625" style="3359" customWidth="1"/>
    <col min="770" max="770" width="9.33203125" style="3359" customWidth="1"/>
    <col min="771" max="771" width="53.44140625" style="3359" customWidth="1"/>
    <col min="772" max="772" width="21.88671875" style="3359" customWidth="1"/>
    <col min="773" max="773" width="18.5546875" style="3359" customWidth="1"/>
    <col min="774" max="774" width="21.33203125" style="3359" customWidth="1"/>
    <col min="775" max="777" width="0" style="3359" hidden="1" customWidth="1"/>
    <col min="778" max="778" width="23.33203125" style="3359" customWidth="1"/>
    <col min="779" max="780" width="0" style="3359" hidden="1" customWidth="1"/>
    <col min="781" max="781" width="23.5546875" style="3359" customWidth="1"/>
    <col min="782" max="782" width="2.6640625" style="3359" customWidth="1"/>
    <col min="783" max="802" width="0" style="3359" hidden="1" customWidth="1"/>
    <col min="803" max="803" width="13.44140625" style="3359" customWidth="1"/>
    <col min="804" max="1024" width="11.44140625" style="3359"/>
    <col min="1025" max="1025" width="17.44140625" style="3359" customWidth="1"/>
    <col min="1026" max="1026" width="9.33203125" style="3359" customWidth="1"/>
    <col min="1027" max="1027" width="53.44140625" style="3359" customWidth="1"/>
    <col min="1028" max="1028" width="21.88671875" style="3359" customWidth="1"/>
    <col min="1029" max="1029" width="18.5546875" style="3359" customWidth="1"/>
    <col min="1030" max="1030" width="21.33203125" style="3359" customWidth="1"/>
    <col min="1031" max="1033" width="0" style="3359" hidden="1" customWidth="1"/>
    <col min="1034" max="1034" width="23.33203125" style="3359" customWidth="1"/>
    <col min="1035" max="1036" width="0" style="3359" hidden="1" customWidth="1"/>
    <col min="1037" max="1037" width="23.5546875" style="3359" customWidth="1"/>
    <col min="1038" max="1038" width="2.6640625" style="3359" customWidth="1"/>
    <col min="1039" max="1058" width="0" style="3359" hidden="1" customWidth="1"/>
    <col min="1059" max="1059" width="13.44140625" style="3359" customWidth="1"/>
    <col min="1060" max="1280" width="11.44140625" style="3359"/>
    <col min="1281" max="1281" width="17.44140625" style="3359" customWidth="1"/>
    <col min="1282" max="1282" width="9.33203125" style="3359" customWidth="1"/>
    <col min="1283" max="1283" width="53.44140625" style="3359" customWidth="1"/>
    <col min="1284" max="1284" width="21.88671875" style="3359" customWidth="1"/>
    <col min="1285" max="1285" width="18.5546875" style="3359" customWidth="1"/>
    <col min="1286" max="1286" width="21.33203125" style="3359" customWidth="1"/>
    <col min="1287" max="1289" width="0" style="3359" hidden="1" customWidth="1"/>
    <col min="1290" max="1290" width="23.33203125" style="3359" customWidth="1"/>
    <col min="1291" max="1292" width="0" style="3359" hidden="1" customWidth="1"/>
    <col min="1293" max="1293" width="23.5546875" style="3359" customWidth="1"/>
    <col min="1294" max="1294" width="2.6640625" style="3359" customWidth="1"/>
    <col min="1295" max="1314" width="0" style="3359" hidden="1" customWidth="1"/>
    <col min="1315" max="1315" width="13.44140625" style="3359" customWidth="1"/>
    <col min="1316" max="1536" width="11.44140625" style="3359"/>
    <col min="1537" max="1537" width="17.44140625" style="3359" customWidth="1"/>
    <col min="1538" max="1538" width="9.33203125" style="3359" customWidth="1"/>
    <col min="1539" max="1539" width="53.44140625" style="3359" customWidth="1"/>
    <col min="1540" max="1540" width="21.88671875" style="3359" customWidth="1"/>
    <col min="1541" max="1541" width="18.5546875" style="3359" customWidth="1"/>
    <col min="1542" max="1542" width="21.33203125" style="3359" customWidth="1"/>
    <col min="1543" max="1545" width="0" style="3359" hidden="1" customWidth="1"/>
    <col min="1546" max="1546" width="23.33203125" style="3359" customWidth="1"/>
    <col min="1547" max="1548" width="0" style="3359" hidden="1" customWidth="1"/>
    <col min="1549" max="1549" width="23.5546875" style="3359" customWidth="1"/>
    <col min="1550" max="1550" width="2.6640625" style="3359" customWidth="1"/>
    <col min="1551" max="1570" width="0" style="3359" hidden="1" customWidth="1"/>
    <col min="1571" max="1571" width="13.44140625" style="3359" customWidth="1"/>
    <col min="1572" max="1792" width="11.44140625" style="3359"/>
    <col min="1793" max="1793" width="17.44140625" style="3359" customWidth="1"/>
    <col min="1794" max="1794" width="9.33203125" style="3359" customWidth="1"/>
    <col min="1795" max="1795" width="53.44140625" style="3359" customWidth="1"/>
    <col min="1796" max="1796" width="21.88671875" style="3359" customWidth="1"/>
    <col min="1797" max="1797" width="18.5546875" style="3359" customWidth="1"/>
    <col min="1798" max="1798" width="21.33203125" style="3359" customWidth="1"/>
    <col min="1799" max="1801" width="0" style="3359" hidden="1" customWidth="1"/>
    <col min="1802" max="1802" width="23.33203125" style="3359" customWidth="1"/>
    <col min="1803" max="1804" width="0" style="3359" hidden="1" customWidth="1"/>
    <col min="1805" max="1805" width="23.5546875" style="3359" customWidth="1"/>
    <col min="1806" max="1806" width="2.6640625" style="3359" customWidth="1"/>
    <col min="1807" max="1826" width="0" style="3359" hidden="1" customWidth="1"/>
    <col min="1827" max="1827" width="13.44140625" style="3359" customWidth="1"/>
    <col min="1828" max="2048" width="11.44140625" style="3359"/>
    <col min="2049" max="2049" width="17.44140625" style="3359" customWidth="1"/>
    <col min="2050" max="2050" width="9.33203125" style="3359" customWidth="1"/>
    <col min="2051" max="2051" width="53.44140625" style="3359" customWidth="1"/>
    <col min="2052" max="2052" width="21.88671875" style="3359" customWidth="1"/>
    <col min="2053" max="2053" width="18.5546875" style="3359" customWidth="1"/>
    <col min="2054" max="2054" width="21.33203125" style="3359" customWidth="1"/>
    <col min="2055" max="2057" width="0" style="3359" hidden="1" customWidth="1"/>
    <col min="2058" max="2058" width="23.33203125" style="3359" customWidth="1"/>
    <col min="2059" max="2060" width="0" style="3359" hidden="1" customWidth="1"/>
    <col min="2061" max="2061" width="23.5546875" style="3359" customWidth="1"/>
    <col min="2062" max="2062" width="2.6640625" style="3359" customWidth="1"/>
    <col min="2063" max="2082" width="0" style="3359" hidden="1" customWidth="1"/>
    <col min="2083" max="2083" width="13.44140625" style="3359" customWidth="1"/>
    <col min="2084" max="2304" width="11.44140625" style="3359"/>
    <col min="2305" max="2305" width="17.44140625" style="3359" customWidth="1"/>
    <col min="2306" max="2306" width="9.33203125" style="3359" customWidth="1"/>
    <col min="2307" max="2307" width="53.44140625" style="3359" customWidth="1"/>
    <col min="2308" max="2308" width="21.88671875" style="3359" customWidth="1"/>
    <col min="2309" max="2309" width="18.5546875" style="3359" customWidth="1"/>
    <col min="2310" max="2310" width="21.33203125" style="3359" customWidth="1"/>
    <col min="2311" max="2313" width="0" style="3359" hidden="1" customWidth="1"/>
    <col min="2314" max="2314" width="23.33203125" style="3359" customWidth="1"/>
    <col min="2315" max="2316" width="0" style="3359" hidden="1" customWidth="1"/>
    <col min="2317" max="2317" width="23.5546875" style="3359" customWidth="1"/>
    <col min="2318" max="2318" width="2.6640625" style="3359" customWidth="1"/>
    <col min="2319" max="2338" width="0" style="3359" hidden="1" customWidth="1"/>
    <col min="2339" max="2339" width="13.44140625" style="3359" customWidth="1"/>
    <col min="2340" max="2560" width="11.44140625" style="3359"/>
    <col min="2561" max="2561" width="17.44140625" style="3359" customWidth="1"/>
    <col min="2562" max="2562" width="9.33203125" style="3359" customWidth="1"/>
    <col min="2563" max="2563" width="53.44140625" style="3359" customWidth="1"/>
    <col min="2564" max="2564" width="21.88671875" style="3359" customWidth="1"/>
    <col min="2565" max="2565" width="18.5546875" style="3359" customWidth="1"/>
    <col min="2566" max="2566" width="21.33203125" style="3359" customWidth="1"/>
    <col min="2567" max="2569" width="0" style="3359" hidden="1" customWidth="1"/>
    <col min="2570" max="2570" width="23.33203125" style="3359" customWidth="1"/>
    <col min="2571" max="2572" width="0" style="3359" hidden="1" customWidth="1"/>
    <col min="2573" max="2573" width="23.5546875" style="3359" customWidth="1"/>
    <col min="2574" max="2574" width="2.6640625" style="3359" customWidth="1"/>
    <col min="2575" max="2594" width="0" style="3359" hidden="1" customWidth="1"/>
    <col min="2595" max="2595" width="13.44140625" style="3359" customWidth="1"/>
    <col min="2596" max="2816" width="11.44140625" style="3359"/>
    <col min="2817" max="2817" width="17.44140625" style="3359" customWidth="1"/>
    <col min="2818" max="2818" width="9.33203125" style="3359" customWidth="1"/>
    <col min="2819" max="2819" width="53.44140625" style="3359" customWidth="1"/>
    <col min="2820" max="2820" width="21.88671875" style="3359" customWidth="1"/>
    <col min="2821" max="2821" width="18.5546875" style="3359" customWidth="1"/>
    <col min="2822" max="2822" width="21.33203125" style="3359" customWidth="1"/>
    <col min="2823" max="2825" width="0" style="3359" hidden="1" customWidth="1"/>
    <col min="2826" max="2826" width="23.33203125" style="3359" customWidth="1"/>
    <col min="2827" max="2828" width="0" style="3359" hidden="1" customWidth="1"/>
    <col min="2829" max="2829" width="23.5546875" style="3359" customWidth="1"/>
    <col min="2830" max="2830" width="2.6640625" style="3359" customWidth="1"/>
    <col min="2831" max="2850" width="0" style="3359" hidden="1" customWidth="1"/>
    <col min="2851" max="2851" width="13.44140625" style="3359" customWidth="1"/>
    <col min="2852" max="3072" width="11.44140625" style="3359"/>
    <col min="3073" max="3073" width="17.44140625" style="3359" customWidth="1"/>
    <col min="3074" max="3074" width="9.33203125" style="3359" customWidth="1"/>
    <col min="3075" max="3075" width="53.44140625" style="3359" customWidth="1"/>
    <col min="3076" max="3076" width="21.88671875" style="3359" customWidth="1"/>
    <col min="3077" max="3077" width="18.5546875" style="3359" customWidth="1"/>
    <col min="3078" max="3078" width="21.33203125" style="3359" customWidth="1"/>
    <col min="3079" max="3081" width="0" style="3359" hidden="1" customWidth="1"/>
    <col min="3082" max="3082" width="23.33203125" style="3359" customWidth="1"/>
    <col min="3083" max="3084" width="0" style="3359" hidden="1" customWidth="1"/>
    <col min="3085" max="3085" width="23.5546875" style="3359" customWidth="1"/>
    <col min="3086" max="3086" width="2.6640625" style="3359" customWidth="1"/>
    <col min="3087" max="3106" width="0" style="3359" hidden="1" customWidth="1"/>
    <col min="3107" max="3107" width="13.44140625" style="3359" customWidth="1"/>
    <col min="3108" max="3328" width="11.44140625" style="3359"/>
    <col min="3329" max="3329" width="17.44140625" style="3359" customWidth="1"/>
    <col min="3330" max="3330" width="9.33203125" style="3359" customWidth="1"/>
    <col min="3331" max="3331" width="53.44140625" style="3359" customWidth="1"/>
    <col min="3332" max="3332" width="21.88671875" style="3359" customWidth="1"/>
    <col min="3333" max="3333" width="18.5546875" style="3359" customWidth="1"/>
    <col min="3334" max="3334" width="21.33203125" style="3359" customWidth="1"/>
    <col min="3335" max="3337" width="0" style="3359" hidden="1" customWidth="1"/>
    <col min="3338" max="3338" width="23.33203125" style="3359" customWidth="1"/>
    <col min="3339" max="3340" width="0" style="3359" hidden="1" customWidth="1"/>
    <col min="3341" max="3341" width="23.5546875" style="3359" customWidth="1"/>
    <col min="3342" max="3342" width="2.6640625" style="3359" customWidth="1"/>
    <col min="3343" max="3362" width="0" style="3359" hidden="1" customWidth="1"/>
    <col min="3363" max="3363" width="13.44140625" style="3359" customWidth="1"/>
    <col min="3364" max="3584" width="11.44140625" style="3359"/>
    <col min="3585" max="3585" width="17.44140625" style="3359" customWidth="1"/>
    <col min="3586" max="3586" width="9.33203125" style="3359" customWidth="1"/>
    <col min="3587" max="3587" width="53.44140625" style="3359" customWidth="1"/>
    <col min="3588" max="3588" width="21.88671875" style="3359" customWidth="1"/>
    <col min="3589" max="3589" width="18.5546875" style="3359" customWidth="1"/>
    <col min="3590" max="3590" width="21.33203125" style="3359" customWidth="1"/>
    <col min="3591" max="3593" width="0" style="3359" hidden="1" customWidth="1"/>
    <col min="3594" max="3594" width="23.33203125" style="3359" customWidth="1"/>
    <col min="3595" max="3596" width="0" style="3359" hidden="1" customWidth="1"/>
    <col min="3597" max="3597" width="23.5546875" style="3359" customWidth="1"/>
    <col min="3598" max="3598" width="2.6640625" style="3359" customWidth="1"/>
    <col min="3599" max="3618" width="0" style="3359" hidden="1" customWidth="1"/>
    <col min="3619" max="3619" width="13.44140625" style="3359" customWidth="1"/>
    <col min="3620" max="3840" width="11.44140625" style="3359"/>
    <col min="3841" max="3841" width="17.44140625" style="3359" customWidth="1"/>
    <col min="3842" max="3842" width="9.33203125" style="3359" customWidth="1"/>
    <col min="3843" max="3843" width="53.44140625" style="3359" customWidth="1"/>
    <col min="3844" max="3844" width="21.88671875" style="3359" customWidth="1"/>
    <col min="3845" max="3845" width="18.5546875" style="3359" customWidth="1"/>
    <col min="3846" max="3846" width="21.33203125" style="3359" customWidth="1"/>
    <col min="3847" max="3849" width="0" style="3359" hidden="1" customWidth="1"/>
    <col min="3850" max="3850" width="23.33203125" style="3359" customWidth="1"/>
    <col min="3851" max="3852" width="0" style="3359" hidden="1" customWidth="1"/>
    <col min="3853" max="3853" width="23.5546875" style="3359" customWidth="1"/>
    <col min="3854" max="3854" width="2.6640625" style="3359" customWidth="1"/>
    <col min="3855" max="3874" width="0" style="3359" hidden="1" customWidth="1"/>
    <col min="3875" max="3875" width="13.44140625" style="3359" customWidth="1"/>
    <col min="3876" max="4096" width="11.44140625" style="3359"/>
    <col min="4097" max="4097" width="17.44140625" style="3359" customWidth="1"/>
    <col min="4098" max="4098" width="9.33203125" style="3359" customWidth="1"/>
    <col min="4099" max="4099" width="53.44140625" style="3359" customWidth="1"/>
    <col min="4100" max="4100" width="21.88671875" style="3359" customWidth="1"/>
    <col min="4101" max="4101" width="18.5546875" style="3359" customWidth="1"/>
    <col min="4102" max="4102" width="21.33203125" style="3359" customWidth="1"/>
    <col min="4103" max="4105" width="0" style="3359" hidden="1" customWidth="1"/>
    <col min="4106" max="4106" width="23.33203125" style="3359" customWidth="1"/>
    <col min="4107" max="4108" width="0" style="3359" hidden="1" customWidth="1"/>
    <col min="4109" max="4109" width="23.5546875" style="3359" customWidth="1"/>
    <col min="4110" max="4110" width="2.6640625" style="3359" customWidth="1"/>
    <col min="4111" max="4130" width="0" style="3359" hidden="1" customWidth="1"/>
    <col min="4131" max="4131" width="13.44140625" style="3359" customWidth="1"/>
    <col min="4132" max="4352" width="11.44140625" style="3359"/>
    <col min="4353" max="4353" width="17.44140625" style="3359" customWidth="1"/>
    <col min="4354" max="4354" width="9.33203125" style="3359" customWidth="1"/>
    <col min="4355" max="4355" width="53.44140625" style="3359" customWidth="1"/>
    <col min="4356" max="4356" width="21.88671875" style="3359" customWidth="1"/>
    <col min="4357" max="4357" width="18.5546875" style="3359" customWidth="1"/>
    <col min="4358" max="4358" width="21.33203125" style="3359" customWidth="1"/>
    <col min="4359" max="4361" width="0" style="3359" hidden="1" customWidth="1"/>
    <col min="4362" max="4362" width="23.33203125" style="3359" customWidth="1"/>
    <col min="4363" max="4364" width="0" style="3359" hidden="1" customWidth="1"/>
    <col min="4365" max="4365" width="23.5546875" style="3359" customWidth="1"/>
    <col min="4366" max="4366" width="2.6640625" style="3359" customWidth="1"/>
    <col min="4367" max="4386" width="0" style="3359" hidden="1" customWidth="1"/>
    <col min="4387" max="4387" width="13.44140625" style="3359" customWidth="1"/>
    <col min="4388" max="4608" width="11.44140625" style="3359"/>
    <col min="4609" max="4609" width="17.44140625" style="3359" customWidth="1"/>
    <col min="4610" max="4610" width="9.33203125" style="3359" customWidth="1"/>
    <col min="4611" max="4611" width="53.44140625" style="3359" customWidth="1"/>
    <col min="4612" max="4612" width="21.88671875" style="3359" customWidth="1"/>
    <col min="4613" max="4613" width="18.5546875" style="3359" customWidth="1"/>
    <col min="4614" max="4614" width="21.33203125" style="3359" customWidth="1"/>
    <col min="4615" max="4617" width="0" style="3359" hidden="1" customWidth="1"/>
    <col min="4618" max="4618" width="23.33203125" style="3359" customWidth="1"/>
    <col min="4619" max="4620" width="0" style="3359" hidden="1" customWidth="1"/>
    <col min="4621" max="4621" width="23.5546875" style="3359" customWidth="1"/>
    <col min="4622" max="4622" width="2.6640625" style="3359" customWidth="1"/>
    <col min="4623" max="4642" width="0" style="3359" hidden="1" customWidth="1"/>
    <col min="4643" max="4643" width="13.44140625" style="3359" customWidth="1"/>
    <col min="4644" max="4864" width="11.44140625" style="3359"/>
    <col min="4865" max="4865" width="17.44140625" style="3359" customWidth="1"/>
    <col min="4866" max="4866" width="9.33203125" style="3359" customWidth="1"/>
    <col min="4867" max="4867" width="53.44140625" style="3359" customWidth="1"/>
    <col min="4868" max="4868" width="21.88671875" style="3359" customWidth="1"/>
    <col min="4869" max="4869" width="18.5546875" style="3359" customWidth="1"/>
    <col min="4870" max="4870" width="21.33203125" style="3359" customWidth="1"/>
    <col min="4871" max="4873" width="0" style="3359" hidden="1" customWidth="1"/>
    <col min="4874" max="4874" width="23.33203125" style="3359" customWidth="1"/>
    <col min="4875" max="4876" width="0" style="3359" hidden="1" customWidth="1"/>
    <col min="4877" max="4877" width="23.5546875" style="3359" customWidth="1"/>
    <col min="4878" max="4878" width="2.6640625" style="3359" customWidth="1"/>
    <col min="4879" max="4898" width="0" style="3359" hidden="1" customWidth="1"/>
    <col min="4899" max="4899" width="13.44140625" style="3359" customWidth="1"/>
    <col min="4900" max="5120" width="11.44140625" style="3359"/>
    <col min="5121" max="5121" width="17.44140625" style="3359" customWidth="1"/>
    <col min="5122" max="5122" width="9.33203125" style="3359" customWidth="1"/>
    <col min="5123" max="5123" width="53.44140625" style="3359" customWidth="1"/>
    <col min="5124" max="5124" width="21.88671875" style="3359" customWidth="1"/>
    <col min="5125" max="5125" width="18.5546875" style="3359" customWidth="1"/>
    <col min="5126" max="5126" width="21.33203125" style="3359" customWidth="1"/>
    <col min="5127" max="5129" width="0" style="3359" hidden="1" customWidth="1"/>
    <col min="5130" max="5130" width="23.33203125" style="3359" customWidth="1"/>
    <col min="5131" max="5132" width="0" style="3359" hidden="1" customWidth="1"/>
    <col min="5133" max="5133" width="23.5546875" style="3359" customWidth="1"/>
    <col min="5134" max="5134" width="2.6640625" style="3359" customWidth="1"/>
    <col min="5135" max="5154" width="0" style="3359" hidden="1" customWidth="1"/>
    <col min="5155" max="5155" width="13.44140625" style="3359" customWidth="1"/>
    <col min="5156" max="5376" width="11.44140625" style="3359"/>
    <col min="5377" max="5377" width="17.44140625" style="3359" customWidth="1"/>
    <col min="5378" max="5378" width="9.33203125" style="3359" customWidth="1"/>
    <col min="5379" max="5379" width="53.44140625" style="3359" customWidth="1"/>
    <col min="5380" max="5380" width="21.88671875" style="3359" customWidth="1"/>
    <col min="5381" max="5381" width="18.5546875" style="3359" customWidth="1"/>
    <col min="5382" max="5382" width="21.33203125" style="3359" customWidth="1"/>
    <col min="5383" max="5385" width="0" style="3359" hidden="1" customWidth="1"/>
    <col min="5386" max="5386" width="23.33203125" style="3359" customWidth="1"/>
    <col min="5387" max="5388" width="0" style="3359" hidden="1" customWidth="1"/>
    <col min="5389" max="5389" width="23.5546875" style="3359" customWidth="1"/>
    <col min="5390" max="5390" width="2.6640625" style="3359" customWidth="1"/>
    <col min="5391" max="5410" width="0" style="3359" hidden="1" customWidth="1"/>
    <col min="5411" max="5411" width="13.44140625" style="3359" customWidth="1"/>
    <col min="5412" max="5632" width="11.44140625" style="3359"/>
    <col min="5633" max="5633" width="17.44140625" style="3359" customWidth="1"/>
    <col min="5634" max="5634" width="9.33203125" style="3359" customWidth="1"/>
    <col min="5635" max="5635" width="53.44140625" style="3359" customWidth="1"/>
    <col min="5636" max="5636" width="21.88671875" style="3359" customWidth="1"/>
    <col min="5637" max="5637" width="18.5546875" style="3359" customWidth="1"/>
    <col min="5638" max="5638" width="21.33203125" style="3359" customWidth="1"/>
    <col min="5639" max="5641" width="0" style="3359" hidden="1" customWidth="1"/>
    <col min="5642" max="5642" width="23.33203125" style="3359" customWidth="1"/>
    <col min="5643" max="5644" width="0" style="3359" hidden="1" customWidth="1"/>
    <col min="5645" max="5645" width="23.5546875" style="3359" customWidth="1"/>
    <col min="5646" max="5646" width="2.6640625" style="3359" customWidth="1"/>
    <col min="5647" max="5666" width="0" style="3359" hidden="1" customWidth="1"/>
    <col min="5667" max="5667" width="13.44140625" style="3359" customWidth="1"/>
    <col min="5668" max="5888" width="11.44140625" style="3359"/>
    <col min="5889" max="5889" width="17.44140625" style="3359" customWidth="1"/>
    <col min="5890" max="5890" width="9.33203125" style="3359" customWidth="1"/>
    <col min="5891" max="5891" width="53.44140625" style="3359" customWidth="1"/>
    <col min="5892" max="5892" width="21.88671875" style="3359" customWidth="1"/>
    <col min="5893" max="5893" width="18.5546875" style="3359" customWidth="1"/>
    <col min="5894" max="5894" width="21.33203125" style="3359" customWidth="1"/>
    <col min="5895" max="5897" width="0" style="3359" hidden="1" customWidth="1"/>
    <col min="5898" max="5898" width="23.33203125" style="3359" customWidth="1"/>
    <col min="5899" max="5900" width="0" style="3359" hidden="1" customWidth="1"/>
    <col min="5901" max="5901" width="23.5546875" style="3359" customWidth="1"/>
    <col min="5902" max="5902" width="2.6640625" style="3359" customWidth="1"/>
    <col min="5903" max="5922" width="0" style="3359" hidden="1" customWidth="1"/>
    <col min="5923" max="5923" width="13.44140625" style="3359" customWidth="1"/>
    <col min="5924" max="6144" width="11.44140625" style="3359"/>
    <col min="6145" max="6145" width="17.44140625" style="3359" customWidth="1"/>
    <col min="6146" max="6146" width="9.33203125" style="3359" customWidth="1"/>
    <col min="6147" max="6147" width="53.44140625" style="3359" customWidth="1"/>
    <col min="6148" max="6148" width="21.88671875" style="3359" customWidth="1"/>
    <col min="6149" max="6149" width="18.5546875" style="3359" customWidth="1"/>
    <col min="6150" max="6150" width="21.33203125" style="3359" customWidth="1"/>
    <col min="6151" max="6153" width="0" style="3359" hidden="1" customWidth="1"/>
    <col min="6154" max="6154" width="23.33203125" style="3359" customWidth="1"/>
    <col min="6155" max="6156" width="0" style="3359" hidden="1" customWidth="1"/>
    <col min="6157" max="6157" width="23.5546875" style="3359" customWidth="1"/>
    <col min="6158" max="6158" width="2.6640625" style="3359" customWidth="1"/>
    <col min="6159" max="6178" width="0" style="3359" hidden="1" customWidth="1"/>
    <col min="6179" max="6179" width="13.44140625" style="3359" customWidth="1"/>
    <col min="6180" max="6400" width="11.44140625" style="3359"/>
    <col min="6401" max="6401" width="17.44140625" style="3359" customWidth="1"/>
    <col min="6402" max="6402" width="9.33203125" style="3359" customWidth="1"/>
    <col min="6403" max="6403" width="53.44140625" style="3359" customWidth="1"/>
    <col min="6404" max="6404" width="21.88671875" style="3359" customWidth="1"/>
    <col min="6405" max="6405" width="18.5546875" style="3359" customWidth="1"/>
    <col min="6406" max="6406" width="21.33203125" style="3359" customWidth="1"/>
    <col min="6407" max="6409" width="0" style="3359" hidden="1" customWidth="1"/>
    <col min="6410" max="6410" width="23.33203125" style="3359" customWidth="1"/>
    <col min="6411" max="6412" width="0" style="3359" hidden="1" customWidth="1"/>
    <col min="6413" max="6413" width="23.5546875" style="3359" customWidth="1"/>
    <col min="6414" max="6414" width="2.6640625" style="3359" customWidth="1"/>
    <col min="6415" max="6434" width="0" style="3359" hidden="1" customWidth="1"/>
    <col min="6435" max="6435" width="13.44140625" style="3359" customWidth="1"/>
    <col min="6436" max="6656" width="11.44140625" style="3359"/>
    <col min="6657" max="6657" width="17.44140625" style="3359" customWidth="1"/>
    <col min="6658" max="6658" width="9.33203125" style="3359" customWidth="1"/>
    <col min="6659" max="6659" width="53.44140625" style="3359" customWidth="1"/>
    <col min="6660" max="6660" width="21.88671875" style="3359" customWidth="1"/>
    <col min="6661" max="6661" width="18.5546875" style="3359" customWidth="1"/>
    <col min="6662" max="6662" width="21.33203125" style="3359" customWidth="1"/>
    <col min="6663" max="6665" width="0" style="3359" hidden="1" customWidth="1"/>
    <col min="6666" max="6666" width="23.33203125" style="3359" customWidth="1"/>
    <col min="6667" max="6668" width="0" style="3359" hidden="1" customWidth="1"/>
    <col min="6669" max="6669" width="23.5546875" style="3359" customWidth="1"/>
    <col min="6670" max="6670" width="2.6640625" style="3359" customWidth="1"/>
    <col min="6671" max="6690" width="0" style="3359" hidden="1" customWidth="1"/>
    <col min="6691" max="6691" width="13.44140625" style="3359" customWidth="1"/>
    <col min="6692" max="6912" width="11.44140625" style="3359"/>
    <col min="6913" max="6913" width="17.44140625" style="3359" customWidth="1"/>
    <col min="6914" max="6914" width="9.33203125" style="3359" customWidth="1"/>
    <col min="6915" max="6915" width="53.44140625" style="3359" customWidth="1"/>
    <col min="6916" max="6916" width="21.88671875" style="3359" customWidth="1"/>
    <col min="6917" max="6917" width="18.5546875" style="3359" customWidth="1"/>
    <col min="6918" max="6918" width="21.33203125" style="3359" customWidth="1"/>
    <col min="6919" max="6921" width="0" style="3359" hidden="1" customWidth="1"/>
    <col min="6922" max="6922" width="23.33203125" style="3359" customWidth="1"/>
    <col min="6923" max="6924" width="0" style="3359" hidden="1" customWidth="1"/>
    <col min="6925" max="6925" width="23.5546875" style="3359" customWidth="1"/>
    <col min="6926" max="6926" width="2.6640625" style="3359" customWidth="1"/>
    <col min="6927" max="6946" width="0" style="3359" hidden="1" customWidth="1"/>
    <col min="6947" max="6947" width="13.44140625" style="3359" customWidth="1"/>
    <col min="6948" max="7168" width="11.44140625" style="3359"/>
    <col min="7169" max="7169" width="17.44140625" style="3359" customWidth="1"/>
    <col min="7170" max="7170" width="9.33203125" style="3359" customWidth="1"/>
    <col min="7171" max="7171" width="53.44140625" style="3359" customWidth="1"/>
    <col min="7172" max="7172" width="21.88671875" style="3359" customWidth="1"/>
    <col min="7173" max="7173" width="18.5546875" style="3359" customWidth="1"/>
    <col min="7174" max="7174" width="21.33203125" style="3359" customWidth="1"/>
    <col min="7175" max="7177" width="0" style="3359" hidden="1" customWidth="1"/>
    <col min="7178" max="7178" width="23.33203125" style="3359" customWidth="1"/>
    <col min="7179" max="7180" width="0" style="3359" hidden="1" customWidth="1"/>
    <col min="7181" max="7181" width="23.5546875" style="3359" customWidth="1"/>
    <col min="7182" max="7182" width="2.6640625" style="3359" customWidth="1"/>
    <col min="7183" max="7202" width="0" style="3359" hidden="1" customWidth="1"/>
    <col min="7203" max="7203" width="13.44140625" style="3359" customWidth="1"/>
    <col min="7204" max="7424" width="11.44140625" style="3359"/>
    <col min="7425" max="7425" width="17.44140625" style="3359" customWidth="1"/>
    <col min="7426" max="7426" width="9.33203125" style="3359" customWidth="1"/>
    <col min="7427" max="7427" width="53.44140625" style="3359" customWidth="1"/>
    <col min="7428" max="7428" width="21.88671875" style="3359" customWidth="1"/>
    <col min="7429" max="7429" width="18.5546875" style="3359" customWidth="1"/>
    <col min="7430" max="7430" width="21.33203125" style="3359" customWidth="1"/>
    <col min="7431" max="7433" width="0" style="3359" hidden="1" customWidth="1"/>
    <col min="7434" max="7434" width="23.33203125" style="3359" customWidth="1"/>
    <col min="7435" max="7436" width="0" style="3359" hidden="1" customWidth="1"/>
    <col min="7437" max="7437" width="23.5546875" style="3359" customWidth="1"/>
    <col min="7438" max="7438" width="2.6640625" style="3359" customWidth="1"/>
    <col min="7439" max="7458" width="0" style="3359" hidden="1" customWidth="1"/>
    <col min="7459" max="7459" width="13.44140625" style="3359" customWidth="1"/>
    <col min="7460" max="7680" width="11.44140625" style="3359"/>
    <col min="7681" max="7681" width="17.44140625" style="3359" customWidth="1"/>
    <col min="7682" max="7682" width="9.33203125" style="3359" customWidth="1"/>
    <col min="7683" max="7683" width="53.44140625" style="3359" customWidth="1"/>
    <col min="7684" max="7684" width="21.88671875" style="3359" customWidth="1"/>
    <col min="7685" max="7685" width="18.5546875" style="3359" customWidth="1"/>
    <col min="7686" max="7686" width="21.33203125" style="3359" customWidth="1"/>
    <col min="7687" max="7689" width="0" style="3359" hidden="1" customWidth="1"/>
    <col min="7690" max="7690" width="23.33203125" style="3359" customWidth="1"/>
    <col min="7691" max="7692" width="0" style="3359" hidden="1" customWidth="1"/>
    <col min="7693" max="7693" width="23.5546875" style="3359" customWidth="1"/>
    <col min="7694" max="7694" width="2.6640625" style="3359" customWidth="1"/>
    <col min="7695" max="7714" width="0" style="3359" hidden="1" customWidth="1"/>
    <col min="7715" max="7715" width="13.44140625" style="3359" customWidth="1"/>
    <col min="7716" max="7936" width="11.44140625" style="3359"/>
    <col min="7937" max="7937" width="17.44140625" style="3359" customWidth="1"/>
    <col min="7938" max="7938" width="9.33203125" style="3359" customWidth="1"/>
    <col min="7939" max="7939" width="53.44140625" style="3359" customWidth="1"/>
    <col min="7940" max="7940" width="21.88671875" style="3359" customWidth="1"/>
    <col min="7941" max="7941" width="18.5546875" style="3359" customWidth="1"/>
    <col min="7942" max="7942" width="21.33203125" style="3359" customWidth="1"/>
    <col min="7943" max="7945" width="0" style="3359" hidden="1" customWidth="1"/>
    <col min="7946" max="7946" width="23.33203125" style="3359" customWidth="1"/>
    <col min="7947" max="7948" width="0" style="3359" hidden="1" customWidth="1"/>
    <col min="7949" max="7949" width="23.5546875" style="3359" customWidth="1"/>
    <col min="7950" max="7950" width="2.6640625" style="3359" customWidth="1"/>
    <col min="7951" max="7970" width="0" style="3359" hidden="1" customWidth="1"/>
    <col min="7971" max="7971" width="13.44140625" style="3359" customWidth="1"/>
    <col min="7972" max="8192" width="11.44140625" style="3359"/>
    <col min="8193" max="8193" width="17.44140625" style="3359" customWidth="1"/>
    <col min="8194" max="8194" width="9.33203125" style="3359" customWidth="1"/>
    <col min="8195" max="8195" width="53.44140625" style="3359" customWidth="1"/>
    <col min="8196" max="8196" width="21.88671875" style="3359" customWidth="1"/>
    <col min="8197" max="8197" width="18.5546875" style="3359" customWidth="1"/>
    <col min="8198" max="8198" width="21.33203125" style="3359" customWidth="1"/>
    <col min="8199" max="8201" width="0" style="3359" hidden="1" customWidth="1"/>
    <col min="8202" max="8202" width="23.33203125" style="3359" customWidth="1"/>
    <col min="8203" max="8204" width="0" style="3359" hidden="1" customWidth="1"/>
    <col min="8205" max="8205" width="23.5546875" style="3359" customWidth="1"/>
    <col min="8206" max="8206" width="2.6640625" style="3359" customWidth="1"/>
    <col min="8207" max="8226" width="0" style="3359" hidden="1" customWidth="1"/>
    <col min="8227" max="8227" width="13.44140625" style="3359" customWidth="1"/>
    <col min="8228" max="8448" width="11.44140625" style="3359"/>
    <col min="8449" max="8449" width="17.44140625" style="3359" customWidth="1"/>
    <col min="8450" max="8450" width="9.33203125" style="3359" customWidth="1"/>
    <col min="8451" max="8451" width="53.44140625" style="3359" customWidth="1"/>
    <col min="8452" max="8452" width="21.88671875" style="3359" customWidth="1"/>
    <col min="8453" max="8453" width="18.5546875" style="3359" customWidth="1"/>
    <col min="8454" max="8454" width="21.33203125" style="3359" customWidth="1"/>
    <col min="8455" max="8457" width="0" style="3359" hidden="1" customWidth="1"/>
    <col min="8458" max="8458" width="23.33203125" style="3359" customWidth="1"/>
    <col min="8459" max="8460" width="0" style="3359" hidden="1" customWidth="1"/>
    <col min="8461" max="8461" width="23.5546875" style="3359" customWidth="1"/>
    <col min="8462" max="8462" width="2.6640625" style="3359" customWidth="1"/>
    <col min="8463" max="8482" width="0" style="3359" hidden="1" customWidth="1"/>
    <col min="8483" max="8483" width="13.44140625" style="3359" customWidth="1"/>
    <col min="8484" max="8704" width="11.44140625" style="3359"/>
    <col min="8705" max="8705" width="17.44140625" style="3359" customWidth="1"/>
    <col min="8706" max="8706" width="9.33203125" style="3359" customWidth="1"/>
    <col min="8707" max="8707" width="53.44140625" style="3359" customWidth="1"/>
    <col min="8708" max="8708" width="21.88671875" style="3359" customWidth="1"/>
    <col min="8709" max="8709" width="18.5546875" style="3359" customWidth="1"/>
    <col min="8710" max="8710" width="21.33203125" style="3359" customWidth="1"/>
    <col min="8711" max="8713" width="0" style="3359" hidden="1" customWidth="1"/>
    <col min="8714" max="8714" width="23.33203125" style="3359" customWidth="1"/>
    <col min="8715" max="8716" width="0" style="3359" hidden="1" customWidth="1"/>
    <col min="8717" max="8717" width="23.5546875" style="3359" customWidth="1"/>
    <col min="8718" max="8718" width="2.6640625" style="3359" customWidth="1"/>
    <col min="8719" max="8738" width="0" style="3359" hidden="1" customWidth="1"/>
    <col min="8739" max="8739" width="13.44140625" style="3359" customWidth="1"/>
    <col min="8740" max="8960" width="11.44140625" style="3359"/>
    <col min="8961" max="8961" width="17.44140625" style="3359" customWidth="1"/>
    <col min="8962" max="8962" width="9.33203125" style="3359" customWidth="1"/>
    <col min="8963" max="8963" width="53.44140625" style="3359" customWidth="1"/>
    <col min="8964" max="8964" width="21.88671875" style="3359" customWidth="1"/>
    <col min="8965" max="8965" width="18.5546875" style="3359" customWidth="1"/>
    <col min="8966" max="8966" width="21.33203125" style="3359" customWidth="1"/>
    <col min="8967" max="8969" width="0" style="3359" hidden="1" customWidth="1"/>
    <col min="8970" max="8970" width="23.33203125" style="3359" customWidth="1"/>
    <col min="8971" max="8972" width="0" style="3359" hidden="1" customWidth="1"/>
    <col min="8973" max="8973" width="23.5546875" style="3359" customWidth="1"/>
    <col min="8974" max="8974" width="2.6640625" style="3359" customWidth="1"/>
    <col min="8975" max="8994" width="0" style="3359" hidden="1" customWidth="1"/>
    <col min="8995" max="8995" width="13.44140625" style="3359" customWidth="1"/>
    <col min="8996" max="9216" width="11.44140625" style="3359"/>
    <col min="9217" max="9217" width="17.44140625" style="3359" customWidth="1"/>
    <col min="9218" max="9218" width="9.33203125" style="3359" customWidth="1"/>
    <col min="9219" max="9219" width="53.44140625" style="3359" customWidth="1"/>
    <col min="9220" max="9220" width="21.88671875" style="3359" customWidth="1"/>
    <col min="9221" max="9221" width="18.5546875" style="3359" customWidth="1"/>
    <col min="9222" max="9222" width="21.33203125" style="3359" customWidth="1"/>
    <col min="9223" max="9225" width="0" style="3359" hidden="1" customWidth="1"/>
    <col min="9226" max="9226" width="23.33203125" style="3359" customWidth="1"/>
    <col min="9227" max="9228" width="0" style="3359" hidden="1" customWidth="1"/>
    <col min="9229" max="9229" width="23.5546875" style="3359" customWidth="1"/>
    <col min="9230" max="9230" width="2.6640625" style="3359" customWidth="1"/>
    <col min="9231" max="9250" width="0" style="3359" hidden="1" customWidth="1"/>
    <col min="9251" max="9251" width="13.44140625" style="3359" customWidth="1"/>
    <col min="9252" max="9472" width="11.44140625" style="3359"/>
    <col min="9473" max="9473" width="17.44140625" style="3359" customWidth="1"/>
    <col min="9474" max="9474" width="9.33203125" style="3359" customWidth="1"/>
    <col min="9475" max="9475" width="53.44140625" style="3359" customWidth="1"/>
    <col min="9476" max="9476" width="21.88671875" style="3359" customWidth="1"/>
    <col min="9477" max="9477" width="18.5546875" style="3359" customWidth="1"/>
    <col min="9478" max="9478" width="21.33203125" style="3359" customWidth="1"/>
    <col min="9479" max="9481" width="0" style="3359" hidden="1" customWidth="1"/>
    <col min="9482" max="9482" width="23.33203125" style="3359" customWidth="1"/>
    <col min="9483" max="9484" width="0" style="3359" hidden="1" customWidth="1"/>
    <col min="9485" max="9485" width="23.5546875" style="3359" customWidth="1"/>
    <col min="9486" max="9486" width="2.6640625" style="3359" customWidth="1"/>
    <col min="9487" max="9506" width="0" style="3359" hidden="1" customWidth="1"/>
    <col min="9507" max="9507" width="13.44140625" style="3359" customWidth="1"/>
    <col min="9508" max="9728" width="11.44140625" style="3359"/>
    <col min="9729" max="9729" width="17.44140625" style="3359" customWidth="1"/>
    <col min="9730" max="9730" width="9.33203125" style="3359" customWidth="1"/>
    <col min="9731" max="9731" width="53.44140625" style="3359" customWidth="1"/>
    <col min="9732" max="9732" width="21.88671875" style="3359" customWidth="1"/>
    <col min="9733" max="9733" width="18.5546875" style="3359" customWidth="1"/>
    <col min="9734" max="9734" width="21.33203125" style="3359" customWidth="1"/>
    <col min="9735" max="9737" width="0" style="3359" hidden="1" customWidth="1"/>
    <col min="9738" max="9738" width="23.33203125" style="3359" customWidth="1"/>
    <col min="9739" max="9740" width="0" style="3359" hidden="1" customWidth="1"/>
    <col min="9741" max="9741" width="23.5546875" style="3359" customWidth="1"/>
    <col min="9742" max="9742" width="2.6640625" style="3359" customWidth="1"/>
    <col min="9743" max="9762" width="0" style="3359" hidden="1" customWidth="1"/>
    <col min="9763" max="9763" width="13.44140625" style="3359" customWidth="1"/>
    <col min="9764" max="9984" width="11.44140625" style="3359"/>
    <col min="9985" max="9985" width="17.44140625" style="3359" customWidth="1"/>
    <col min="9986" max="9986" width="9.33203125" style="3359" customWidth="1"/>
    <col min="9987" max="9987" width="53.44140625" style="3359" customWidth="1"/>
    <col min="9988" max="9988" width="21.88671875" style="3359" customWidth="1"/>
    <col min="9989" max="9989" width="18.5546875" style="3359" customWidth="1"/>
    <col min="9990" max="9990" width="21.33203125" style="3359" customWidth="1"/>
    <col min="9991" max="9993" width="0" style="3359" hidden="1" customWidth="1"/>
    <col min="9994" max="9994" width="23.33203125" style="3359" customWidth="1"/>
    <col min="9995" max="9996" width="0" style="3359" hidden="1" customWidth="1"/>
    <col min="9997" max="9997" width="23.5546875" style="3359" customWidth="1"/>
    <col min="9998" max="9998" width="2.6640625" style="3359" customWidth="1"/>
    <col min="9999" max="10018" width="0" style="3359" hidden="1" customWidth="1"/>
    <col min="10019" max="10019" width="13.44140625" style="3359" customWidth="1"/>
    <col min="10020" max="10240" width="11.44140625" style="3359"/>
    <col min="10241" max="10241" width="17.44140625" style="3359" customWidth="1"/>
    <col min="10242" max="10242" width="9.33203125" style="3359" customWidth="1"/>
    <col min="10243" max="10243" width="53.44140625" style="3359" customWidth="1"/>
    <col min="10244" max="10244" width="21.88671875" style="3359" customWidth="1"/>
    <col min="10245" max="10245" width="18.5546875" style="3359" customWidth="1"/>
    <col min="10246" max="10246" width="21.33203125" style="3359" customWidth="1"/>
    <col min="10247" max="10249" width="0" style="3359" hidden="1" customWidth="1"/>
    <col min="10250" max="10250" width="23.33203125" style="3359" customWidth="1"/>
    <col min="10251" max="10252" width="0" style="3359" hidden="1" customWidth="1"/>
    <col min="10253" max="10253" width="23.5546875" style="3359" customWidth="1"/>
    <col min="10254" max="10254" width="2.6640625" style="3359" customWidth="1"/>
    <col min="10255" max="10274" width="0" style="3359" hidden="1" customWidth="1"/>
    <col min="10275" max="10275" width="13.44140625" style="3359" customWidth="1"/>
    <col min="10276" max="10496" width="11.44140625" style="3359"/>
    <col min="10497" max="10497" width="17.44140625" style="3359" customWidth="1"/>
    <col min="10498" max="10498" width="9.33203125" style="3359" customWidth="1"/>
    <col min="10499" max="10499" width="53.44140625" style="3359" customWidth="1"/>
    <col min="10500" max="10500" width="21.88671875" style="3359" customWidth="1"/>
    <col min="10501" max="10501" width="18.5546875" style="3359" customWidth="1"/>
    <col min="10502" max="10502" width="21.33203125" style="3359" customWidth="1"/>
    <col min="10503" max="10505" width="0" style="3359" hidden="1" customWidth="1"/>
    <col min="10506" max="10506" width="23.33203125" style="3359" customWidth="1"/>
    <col min="10507" max="10508" width="0" style="3359" hidden="1" customWidth="1"/>
    <col min="10509" max="10509" width="23.5546875" style="3359" customWidth="1"/>
    <col min="10510" max="10510" width="2.6640625" style="3359" customWidth="1"/>
    <col min="10511" max="10530" width="0" style="3359" hidden="1" customWidth="1"/>
    <col min="10531" max="10531" width="13.44140625" style="3359" customWidth="1"/>
    <col min="10532" max="10752" width="11.44140625" style="3359"/>
    <col min="10753" max="10753" width="17.44140625" style="3359" customWidth="1"/>
    <col min="10754" max="10754" width="9.33203125" style="3359" customWidth="1"/>
    <col min="10755" max="10755" width="53.44140625" style="3359" customWidth="1"/>
    <col min="10756" max="10756" width="21.88671875" style="3359" customWidth="1"/>
    <col min="10757" max="10757" width="18.5546875" style="3359" customWidth="1"/>
    <col min="10758" max="10758" width="21.33203125" style="3359" customWidth="1"/>
    <col min="10759" max="10761" width="0" style="3359" hidden="1" customWidth="1"/>
    <col min="10762" max="10762" width="23.33203125" style="3359" customWidth="1"/>
    <col min="10763" max="10764" width="0" style="3359" hidden="1" customWidth="1"/>
    <col min="10765" max="10765" width="23.5546875" style="3359" customWidth="1"/>
    <col min="10766" max="10766" width="2.6640625" style="3359" customWidth="1"/>
    <col min="10767" max="10786" width="0" style="3359" hidden="1" customWidth="1"/>
    <col min="10787" max="10787" width="13.44140625" style="3359" customWidth="1"/>
    <col min="10788" max="11008" width="11.44140625" style="3359"/>
    <col min="11009" max="11009" width="17.44140625" style="3359" customWidth="1"/>
    <col min="11010" max="11010" width="9.33203125" style="3359" customWidth="1"/>
    <col min="11011" max="11011" width="53.44140625" style="3359" customWidth="1"/>
    <col min="11012" max="11012" width="21.88671875" style="3359" customWidth="1"/>
    <col min="11013" max="11013" width="18.5546875" style="3359" customWidth="1"/>
    <col min="11014" max="11014" width="21.33203125" style="3359" customWidth="1"/>
    <col min="11015" max="11017" width="0" style="3359" hidden="1" customWidth="1"/>
    <col min="11018" max="11018" width="23.33203125" style="3359" customWidth="1"/>
    <col min="11019" max="11020" width="0" style="3359" hidden="1" customWidth="1"/>
    <col min="11021" max="11021" width="23.5546875" style="3359" customWidth="1"/>
    <col min="11022" max="11022" width="2.6640625" style="3359" customWidth="1"/>
    <col min="11023" max="11042" width="0" style="3359" hidden="1" customWidth="1"/>
    <col min="11043" max="11043" width="13.44140625" style="3359" customWidth="1"/>
    <col min="11044" max="11264" width="11.44140625" style="3359"/>
    <col min="11265" max="11265" width="17.44140625" style="3359" customWidth="1"/>
    <col min="11266" max="11266" width="9.33203125" style="3359" customWidth="1"/>
    <col min="11267" max="11267" width="53.44140625" style="3359" customWidth="1"/>
    <col min="11268" max="11268" width="21.88671875" style="3359" customWidth="1"/>
    <col min="11269" max="11269" width="18.5546875" style="3359" customWidth="1"/>
    <col min="11270" max="11270" width="21.33203125" style="3359" customWidth="1"/>
    <col min="11271" max="11273" width="0" style="3359" hidden="1" customWidth="1"/>
    <col min="11274" max="11274" width="23.33203125" style="3359" customWidth="1"/>
    <col min="11275" max="11276" width="0" style="3359" hidden="1" customWidth="1"/>
    <col min="11277" max="11277" width="23.5546875" style="3359" customWidth="1"/>
    <col min="11278" max="11278" width="2.6640625" style="3359" customWidth="1"/>
    <col min="11279" max="11298" width="0" style="3359" hidden="1" customWidth="1"/>
    <col min="11299" max="11299" width="13.44140625" style="3359" customWidth="1"/>
    <col min="11300" max="11520" width="11.44140625" style="3359"/>
    <col min="11521" max="11521" width="17.44140625" style="3359" customWidth="1"/>
    <col min="11522" max="11522" width="9.33203125" style="3359" customWidth="1"/>
    <col min="11523" max="11523" width="53.44140625" style="3359" customWidth="1"/>
    <col min="11524" max="11524" width="21.88671875" style="3359" customWidth="1"/>
    <col min="11525" max="11525" width="18.5546875" style="3359" customWidth="1"/>
    <col min="11526" max="11526" width="21.33203125" style="3359" customWidth="1"/>
    <col min="11527" max="11529" width="0" style="3359" hidden="1" customWidth="1"/>
    <col min="11530" max="11530" width="23.33203125" style="3359" customWidth="1"/>
    <col min="11531" max="11532" width="0" style="3359" hidden="1" customWidth="1"/>
    <col min="11533" max="11533" width="23.5546875" style="3359" customWidth="1"/>
    <col min="11534" max="11534" width="2.6640625" style="3359" customWidth="1"/>
    <col min="11535" max="11554" width="0" style="3359" hidden="1" customWidth="1"/>
    <col min="11555" max="11555" width="13.44140625" style="3359" customWidth="1"/>
    <col min="11556" max="11776" width="11.44140625" style="3359"/>
    <col min="11777" max="11777" width="17.44140625" style="3359" customWidth="1"/>
    <col min="11778" max="11778" width="9.33203125" style="3359" customWidth="1"/>
    <col min="11779" max="11779" width="53.44140625" style="3359" customWidth="1"/>
    <col min="11780" max="11780" width="21.88671875" style="3359" customWidth="1"/>
    <col min="11781" max="11781" width="18.5546875" style="3359" customWidth="1"/>
    <col min="11782" max="11782" width="21.33203125" style="3359" customWidth="1"/>
    <col min="11783" max="11785" width="0" style="3359" hidden="1" customWidth="1"/>
    <col min="11786" max="11786" width="23.33203125" style="3359" customWidth="1"/>
    <col min="11787" max="11788" width="0" style="3359" hidden="1" customWidth="1"/>
    <col min="11789" max="11789" width="23.5546875" style="3359" customWidth="1"/>
    <col min="11790" max="11790" width="2.6640625" style="3359" customWidth="1"/>
    <col min="11791" max="11810" width="0" style="3359" hidden="1" customWidth="1"/>
    <col min="11811" max="11811" width="13.44140625" style="3359" customWidth="1"/>
    <col min="11812" max="12032" width="11.44140625" style="3359"/>
    <col min="12033" max="12033" width="17.44140625" style="3359" customWidth="1"/>
    <col min="12034" max="12034" width="9.33203125" style="3359" customWidth="1"/>
    <col min="12035" max="12035" width="53.44140625" style="3359" customWidth="1"/>
    <col min="12036" max="12036" width="21.88671875" style="3359" customWidth="1"/>
    <col min="12037" max="12037" width="18.5546875" style="3359" customWidth="1"/>
    <col min="12038" max="12038" width="21.33203125" style="3359" customWidth="1"/>
    <col min="12039" max="12041" width="0" style="3359" hidden="1" customWidth="1"/>
    <col min="12042" max="12042" width="23.33203125" style="3359" customWidth="1"/>
    <col min="12043" max="12044" width="0" style="3359" hidden="1" customWidth="1"/>
    <col min="12045" max="12045" width="23.5546875" style="3359" customWidth="1"/>
    <col min="12046" max="12046" width="2.6640625" style="3359" customWidth="1"/>
    <col min="12047" max="12066" width="0" style="3359" hidden="1" customWidth="1"/>
    <col min="12067" max="12067" width="13.44140625" style="3359" customWidth="1"/>
    <col min="12068" max="12288" width="11.44140625" style="3359"/>
    <col min="12289" max="12289" width="17.44140625" style="3359" customWidth="1"/>
    <col min="12290" max="12290" width="9.33203125" style="3359" customWidth="1"/>
    <col min="12291" max="12291" width="53.44140625" style="3359" customWidth="1"/>
    <col min="12292" max="12292" width="21.88671875" style="3359" customWidth="1"/>
    <col min="12293" max="12293" width="18.5546875" style="3359" customWidth="1"/>
    <col min="12294" max="12294" width="21.33203125" style="3359" customWidth="1"/>
    <col min="12295" max="12297" width="0" style="3359" hidden="1" customWidth="1"/>
    <col min="12298" max="12298" width="23.33203125" style="3359" customWidth="1"/>
    <col min="12299" max="12300" width="0" style="3359" hidden="1" customWidth="1"/>
    <col min="12301" max="12301" width="23.5546875" style="3359" customWidth="1"/>
    <col min="12302" max="12302" width="2.6640625" style="3359" customWidth="1"/>
    <col min="12303" max="12322" width="0" style="3359" hidden="1" customWidth="1"/>
    <col min="12323" max="12323" width="13.44140625" style="3359" customWidth="1"/>
    <col min="12324" max="12544" width="11.44140625" style="3359"/>
    <col min="12545" max="12545" width="17.44140625" style="3359" customWidth="1"/>
    <col min="12546" max="12546" width="9.33203125" style="3359" customWidth="1"/>
    <col min="12547" max="12547" width="53.44140625" style="3359" customWidth="1"/>
    <col min="12548" max="12548" width="21.88671875" style="3359" customWidth="1"/>
    <col min="12549" max="12549" width="18.5546875" style="3359" customWidth="1"/>
    <col min="12550" max="12550" width="21.33203125" style="3359" customWidth="1"/>
    <col min="12551" max="12553" width="0" style="3359" hidden="1" customWidth="1"/>
    <col min="12554" max="12554" width="23.33203125" style="3359" customWidth="1"/>
    <col min="12555" max="12556" width="0" style="3359" hidden="1" customWidth="1"/>
    <col min="12557" max="12557" width="23.5546875" style="3359" customWidth="1"/>
    <col min="12558" max="12558" width="2.6640625" style="3359" customWidth="1"/>
    <col min="12559" max="12578" width="0" style="3359" hidden="1" customWidth="1"/>
    <col min="12579" max="12579" width="13.44140625" style="3359" customWidth="1"/>
    <col min="12580" max="12800" width="11.44140625" style="3359"/>
    <col min="12801" max="12801" width="17.44140625" style="3359" customWidth="1"/>
    <col min="12802" max="12802" width="9.33203125" style="3359" customWidth="1"/>
    <col min="12803" max="12803" width="53.44140625" style="3359" customWidth="1"/>
    <col min="12804" max="12804" width="21.88671875" style="3359" customWidth="1"/>
    <col min="12805" max="12805" width="18.5546875" style="3359" customWidth="1"/>
    <col min="12806" max="12806" width="21.33203125" style="3359" customWidth="1"/>
    <col min="12807" max="12809" width="0" style="3359" hidden="1" customWidth="1"/>
    <col min="12810" max="12810" width="23.33203125" style="3359" customWidth="1"/>
    <col min="12811" max="12812" width="0" style="3359" hidden="1" customWidth="1"/>
    <col min="12813" max="12813" width="23.5546875" style="3359" customWidth="1"/>
    <col min="12814" max="12814" width="2.6640625" style="3359" customWidth="1"/>
    <col min="12815" max="12834" width="0" style="3359" hidden="1" customWidth="1"/>
    <col min="12835" max="12835" width="13.44140625" style="3359" customWidth="1"/>
    <col min="12836" max="13056" width="11.44140625" style="3359"/>
    <col min="13057" max="13057" width="17.44140625" style="3359" customWidth="1"/>
    <col min="13058" max="13058" width="9.33203125" style="3359" customWidth="1"/>
    <col min="13059" max="13059" width="53.44140625" style="3359" customWidth="1"/>
    <col min="13060" max="13060" width="21.88671875" style="3359" customWidth="1"/>
    <col min="13061" max="13061" width="18.5546875" style="3359" customWidth="1"/>
    <col min="13062" max="13062" width="21.33203125" style="3359" customWidth="1"/>
    <col min="13063" max="13065" width="0" style="3359" hidden="1" customWidth="1"/>
    <col min="13066" max="13066" width="23.33203125" style="3359" customWidth="1"/>
    <col min="13067" max="13068" width="0" style="3359" hidden="1" customWidth="1"/>
    <col min="13069" max="13069" width="23.5546875" style="3359" customWidth="1"/>
    <col min="13070" max="13070" width="2.6640625" style="3359" customWidth="1"/>
    <col min="13071" max="13090" width="0" style="3359" hidden="1" customWidth="1"/>
    <col min="13091" max="13091" width="13.44140625" style="3359" customWidth="1"/>
    <col min="13092" max="13312" width="11.44140625" style="3359"/>
    <col min="13313" max="13313" width="17.44140625" style="3359" customWidth="1"/>
    <col min="13314" max="13314" width="9.33203125" style="3359" customWidth="1"/>
    <col min="13315" max="13315" width="53.44140625" style="3359" customWidth="1"/>
    <col min="13316" max="13316" width="21.88671875" style="3359" customWidth="1"/>
    <col min="13317" max="13317" width="18.5546875" style="3359" customWidth="1"/>
    <col min="13318" max="13318" width="21.33203125" style="3359" customWidth="1"/>
    <col min="13319" max="13321" width="0" style="3359" hidden="1" customWidth="1"/>
    <col min="13322" max="13322" width="23.33203125" style="3359" customWidth="1"/>
    <col min="13323" max="13324" width="0" style="3359" hidden="1" customWidth="1"/>
    <col min="13325" max="13325" width="23.5546875" style="3359" customWidth="1"/>
    <col min="13326" max="13326" width="2.6640625" style="3359" customWidth="1"/>
    <col min="13327" max="13346" width="0" style="3359" hidden="1" customWidth="1"/>
    <col min="13347" max="13347" width="13.44140625" style="3359" customWidth="1"/>
    <col min="13348" max="13568" width="11.44140625" style="3359"/>
    <col min="13569" max="13569" width="17.44140625" style="3359" customWidth="1"/>
    <col min="13570" max="13570" width="9.33203125" style="3359" customWidth="1"/>
    <col min="13571" max="13571" width="53.44140625" style="3359" customWidth="1"/>
    <col min="13572" max="13572" width="21.88671875" style="3359" customWidth="1"/>
    <col min="13573" max="13573" width="18.5546875" style="3359" customWidth="1"/>
    <col min="13574" max="13574" width="21.33203125" style="3359" customWidth="1"/>
    <col min="13575" max="13577" width="0" style="3359" hidden="1" customWidth="1"/>
    <col min="13578" max="13578" width="23.33203125" style="3359" customWidth="1"/>
    <col min="13579" max="13580" width="0" style="3359" hidden="1" customWidth="1"/>
    <col min="13581" max="13581" width="23.5546875" style="3359" customWidth="1"/>
    <col min="13582" max="13582" width="2.6640625" style="3359" customWidth="1"/>
    <col min="13583" max="13602" width="0" style="3359" hidden="1" customWidth="1"/>
    <col min="13603" max="13603" width="13.44140625" style="3359" customWidth="1"/>
    <col min="13604" max="13824" width="11.44140625" style="3359"/>
    <col min="13825" max="13825" width="17.44140625" style="3359" customWidth="1"/>
    <col min="13826" max="13826" width="9.33203125" style="3359" customWidth="1"/>
    <col min="13827" max="13827" width="53.44140625" style="3359" customWidth="1"/>
    <col min="13828" max="13828" width="21.88671875" style="3359" customWidth="1"/>
    <col min="13829" max="13829" width="18.5546875" style="3359" customWidth="1"/>
    <col min="13830" max="13830" width="21.33203125" style="3359" customWidth="1"/>
    <col min="13831" max="13833" width="0" style="3359" hidden="1" customWidth="1"/>
    <col min="13834" max="13834" width="23.33203125" style="3359" customWidth="1"/>
    <col min="13835" max="13836" width="0" style="3359" hidden="1" customWidth="1"/>
    <col min="13837" max="13837" width="23.5546875" style="3359" customWidth="1"/>
    <col min="13838" max="13838" width="2.6640625" style="3359" customWidth="1"/>
    <col min="13839" max="13858" width="0" style="3359" hidden="1" customWidth="1"/>
    <col min="13859" max="13859" width="13.44140625" style="3359" customWidth="1"/>
    <col min="13860" max="14080" width="11.44140625" style="3359"/>
    <col min="14081" max="14081" width="17.44140625" style="3359" customWidth="1"/>
    <col min="14082" max="14082" width="9.33203125" style="3359" customWidth="1"/>
    <col min="14083" max="14083" width="53.44140625" style="3359" customWidth="1"/>
    <col min="14084" max="14084" width="21.88671875" style="3359" customWidth="1"/>
    <col min="14085" max="14085" width="18.5546875" style="3359" customWidth="1"/>
    <col min="14086" max="14086" width="21.33203125" style="3359" customWidth="1"/>
    <col min="14087" max="14089" width="0" style="3359" hidden="1" customWidth="1"/>
    <col min="14090" max="14090" width="23.33203125" style="3359" customWidth="1"/>
    <col min="14091" max="14092" width="0" style="3359" hidden="1" customWidth="1"/>
    <col min="14093" max="14093" width="23.5546875" style="3359" customWidth="1"/>
    <col min="14094" max="14094" width="2.6640625" style="3359" customWidth="1"/>
    <col min="14095" max="14114" width="0" style="3359" hidden="1" customWidth="1"/>
    <col min="14115" max="14115" width="13.44140625" style="3359" customWidth="1"/>
    <col min="14116" max="14336" width="11.44140625" style="3359"/>
    <col min="14337" max="14337" width="17.44140625" style="3359" customWidth="1"/>
    <col min="14338" max="14338" width="9.33203125" style="3359" customWidth="1"/>
    <col min="14339" max="14339" width="53.44140625" style="3359" customWidth="1"/>
    <col min="14340" max="14340" width="21.88671875" style="3359" customWidth="1"/>
    <col min="14341" max="14341" width="18.5546875" style="3359" customWidth="1"/>
    <col min="14342" max="14342" width="21.33203125" style="3359" customWidth="1"/>
    <col min="14343" max="14345" width="0" style="3359" hidden="1" customWidth="1"/>
    <col min="14346" max="14346" width="23.33203125" style="3359" customWidth="1"/>
    <col min="14347" max="14348" width="0" style="3359" hidden="1" customWidth="1"/>
    <col min="14349" max="14349" width="23.5546875" style="3359" customWidth="1"/>
    <col min="14350" max="14350" width="2.6640625" style="3359" customWidth="1"/>
    <col min="14351" max="14370" width="0" style="3359" hidden="1" customWidth="1"/>
    <col min="14371" max="14371" width="13.44140625" style="3359" customWidth="1"/>
    <col min="14372" max="14592" width="11.44140625" style="3359"/>
    <col min="14593" max="14593" width="17.44140625" style="3359" customWidth="1"/>
    <col min="14594" max="14594" width="9.33203125" style="3359" customWidth="1"/>
    <col min="14595" max="14595" width="53.44140625" style="3359" customWidth="1"/>
    <col min="14596" max="14596" width="21.88671875" style="3359" customWidth="1"/>
    <col min="14597" max="14597" width="18.5546875" style="3359" customWidth="1"/>
    <col min="14598" max="14598" width="21.33203125" style="3359" customWidth="1"/>
    <col min="14599" max="14601" width="0" style="3359" hidden="1" customWidth="1"/>
    <col min="14602" max="14602" width="23.33203125" style="3359" customWidth="1"/>
    <col min="14603" max="14604" width="0" style="3359" hidden="1" customWidth="1"/>
    <col min="14605" max="14605" width="23.5546875" style="3359" customWidth="1"/>
    <col min="14606" max="14606" width="2.6640625" style="3359" customWidth="1"/>
    <col min="14607" max="14626" width="0" style="3359" hidden="1" customWidth="1"/>
    <col min="14627" max="14627" width="13.44140625" style="3359" customWidth="1"/>
    <col min="14628" max="14848" width="11.44140625" style="3359"/>
    <col min="14849" max="14849" width="17.44140625" style="3359" customWidth="1"/>
    <col min="14850" max="14850" width="9.33203125" style="3359" customWidth="1"/>
    <col min="14851" max="14851" width="53.44140625" style="3359" customWidth="1"/>
    <col min="14852" max="14852" width="21.88671875" style="3359" customWidth="1"/>
    <col min="14853" max="14853" width="18.5546875" style="3359" customWidth="1"/>
    <col min="14854" max="14854" width="21.33203125" style="3359" customWidth="1"/>
    <col min="14855" max="14857" width="0" style="3359" hidden="1" customWidth="1"/>
    <col min="14858" max="14858" width="23.33203125" style="3359" customWidth="1"/>
    <col min="14859" max="14860" width="0" style="3359" hidden="1" customWidth="1"/>
    <col min="14861" max="14861" width="23.5546875" style="3359" customWidth="1"/>
    <col min="14862" max="14862" width="2.6640625" style="3359" customWidth="1"/>
    <col min="14863" max="14882" width="0" style="3359" hidden="1" customWidth="1"/>
    <col min="14883" max="14883" width="13.44140625" style="3359" customWidth="1"/>
    <col min="14884" max="15104" width="11.44140625" style="3359"/>
    <col min="15105" max="15105" width="17.44140625" style="3359" customWidth="1"/>
    <col min="15106" max="15106" width="9.33203125" style="3359" customWidth="1"/>
    <col min="15107" max="15107" width="53.44140625" style="3359" customWidth="1"/>
    <col min="15108" max="15108" width="21.88671875" style="3359" customWidth="1"/>
    <col min="15109" max="15109" width="18.5546875" style="3359" customWidth="1"/>
    <col min="15110" max="15110" width="21.33203125" style="3359" customWidth="1"/>
    <col min="15111" max="15113" width="0" style="3359" hidden="1" customWidth="1"/>
    <col min="15114" max="15114" width="23.33203125" style="3359" customWidth="1"/>
    <col min="15115" max="15116" width="0" style="3359" hidden="1" customWidth="1"/>
    <col min="15117" max="15117" width="23.5546875" style="3359" customWidth="1"/>
    <col min="15118" max="15118" width="2.6640625" style="3359" customWidth="1"/>
    <col min="15119" max="15138" width="0" style="3359" hidden="1" customWidth="1"/>
    <col min="15139" max="15139" width="13.44140625" style="3359" customWidth="1"/>
    <col min="15140" max="15360" width="11.44140625" style="3359"/>
    <col min="15361" max="15361" width="17.44140625" style="3359" customWidth="1"/>
    <col min="15362" max="15362" width="9.33203125" style="3359" customWidth="1"/>
    <col min="15363" max="15363" width="53.44140625" style="3359" customWidth="1"/>
    <col min="15364" max="15364" width="21.88671875" style="3359" customWidth="1"/>
    <col min="15365" max="15365" width="18.5546875" style="3359" customWidth="1"/>
    <col min="15366" max="15366" width="21.33203125" style="3359" customWidth="1"/>
    <col min="15367" max="15369" width="0" style="3359" hidden="1" customWidth="1"/>
    <col min="15370" max="15370" width="23.33203125" style="3359" customWidth="1"/>
    <col min="15371" max="15372" width="0" style="3359" hidden="1" customWidth="1"/>
    <col min="15373" max="15373" width="23.5546875" style="3359" customWidth="1"/>
    <col min="15374" max="15374" width="2.6640625" style="3359" customWidth="1"/>
    <col min="15375" max="15394" width="0" style="3359" hidden="1" customWidth="1"/>
    <col min="15395" max="15395" width="13.44140625" style="3359" customWidth="1"/>
    <col min="15396" max="15616" width="11.44140625" style="3359"/>
    <col min="15617" max="15617" width="17.44140625" style="3359" customWidth="1"/>
    <col min="15618" max="15618" width="9.33203125" style="3359" customWidth="1"/>
    <col min="15619" max="15619" width="53.44140625" style="3359" customWidth="1"/>
    <col min="15620" max="15620" width="21.88671875" style="3359" customWidth="1"/>
    <col min="15621" max="15621" width="18.5546875" style="3359" customWidth="1"/>
    <col min="15622" max="15622" width="21.33203125" style="3359" customWidth="1"/>
    <col min="15623" max="15625" width="0" style="3359" hidden="1" customWidth="1"/>
    <col min="15626" max="15626" width="23.33203125" style="3359" customWidth="1"/>
    <col min="15627" max="15628" width="0" style="3359" hidden="1" customWidth="1"/>
    <col min="15629" max="15629" width="23.5546875" style="3359" customWidth="1"/>
    <col min="15630" max="15630" width="2.6640625" style="3359" customWidth="1"/>
    <col min="15631" max="15650" width="0" style="3359" hidden="1" customWidth="1"/>
    <col min="15651" max="15651" width="13.44140625" style="3359" customWidth="1"/>
    <col min="15652" max="15872" width="11.44140625" style="3359"/>
    <col min="15873" max="15873" width="17.44140625" style="3359" customWidth="1"/>
    <col min="15874" max="15874" width="9.33203125" style="3359" customWidth="1"/>
    <col min="15875" max="15875" width="53.44140625" style="3359" customWidth="1"/>
    <col min="15876" max="15876" width="21.88671875" style="3359" customWidth="1"/>
    <col min="15877" max="15877" width="18.5546875" style="3359" customWidth="1"/>
    <col min="15878" max="15878" width="21.33203125" style="3359" customWidth="1"/>
    <col min="15879" max="15881" width="0" style="3359" hidden="1" customWidth="1"/>
    <col min="15882" max="15882" width="23.33203125" style="3359" customWidth="1"/>
    <col min="15883" max="15884" width="0" style="3359" hidden="1" customWidth="1"/>
    <col min="15885" max="15885" width="23.5546875" style="3359" customWidth="1"/>
    <col min="15886" max="15886" width="2.6640625" style="3359" customWidth="1"/>
    <col min="15887" max="15906" width="0" style="3359" hidden="1" customWidth="1"/>
    <col min="15907" max="15907" width="13.44140625" style="3359" customWidth="1"/>
    <col min="15908" max="16128" width="11.44140625" style="3359"/>
    <col min="16129" max="16129" width="17.44140625" style="3359" customWidth="1"/>
    <col min="16130" max="16130" width="9.33203125" style="3359" customWidth="1"/>
    <col min="16131" max="16131" width="53.44140625" style="3359" customWidth="1"/>
    <col min="16132" max="16132" width="21.88671875" style="3359" customWidth="1"/>
    <col min="16133" max="16133" width="18.5546875" style="3359" customWidth="1"/>
    <col min="16134" max="16134" width="21.33203125" style="3359" customWidth="1"/>
    <col min="16135" max="16137" width="0" style="3359" hidden="1" customWidth="1"/>
    <col min="16138" max="16138" width="23.33203125" style="3359" customWidth="1"/>
    <col min="16139" max="16140" width="0" style="3359" hidden="1" customWidth="1"/>
    <col min="16141" max="16141" width="23.5546875" style="3359" customWidth="1"/>
    <col min="16142" max="16142" width="2.6640625" style="3359" customWidth="1"/>
    <col min="16143" max="16162" width="0" style="3359" hidden="1" customWidth="1"/>
    <col min="16163" max="16163" width="13.44140625" style="3359" customWidth="1"/>
    <col min="16164" max="16384" width="11.44140625" style="3359"/>
  </cols>
  <sheetData>
    <row r="1" spans="1:15" ht="15" thickBot="1" x14ac:dyDescent="0.35"/>
    <row r="2" spans="1:15" x14ac:dyDescent="0.3">
      <c r="A2" s="3484"/>
      <c r="B2" s="3485"/>
      <c r="C2" s="3486"/>
      <c r="D2" s="3486"/>
      <c r="E2" s="3487"/>
      <c r="F2" s="3488"/>
      <c r="G2" s="3488"/>
      <c r="H2" s="3488"/>
      <c r="I2" s="3488"/>
      <c r="J2" s="3488"/>
      <c r="K2" s="3488"/>
      <c r="L2" s="3488"/>
      <c r="M2" s="3489"/>
    </row>
    <row r="3" spans="1:15" s="3374" customFormat="1" x14ac:dyDescent="0.3">
      <c r="A3" s="3764" t="s">
        <v>1</v>
      </c>
      <c r="B3" s="3765"/>
      <c r="C3" s="3765"/>
      <c r="D3" s="3765"/>
      <c r="E3" s="3765"/>
      <c r="F3" s="3765"/>
      <c r="G3" s="3765"/>
      <c r="H3" s="3765"/>
      <c r="I3" s="3765"/>
      <c r="J3" s="3765"/>
      <c r="K3" s="3765"/>
      <c r="L3" s="3765"/>
      <c r="M3" s="3766"/>
    </row>
    <row r="4" spans="1:15" s="3374" customFormat="1" x14ac:dyDescent="0.3">
      <c r="A4" s="3764" t="s">
        <v>173</v>
      </c>
      <c r="B4" s="3765"/>
      <c r="C4" s="3765"/>
      <c r="D4" s="3765"/>
      <c r="E4" s="3765"/>
      <c r="F4" s="3765"/>
      <c r="G4" s="3765"/>
      <c r="H4" s="3765"/>
      <c r="I4" s="3765"/>
      <c r="J4" s="3765"/>
      <c r="K4" s="3765"/>
      <c r="L4" s="3765"/>
      <c r="M4" s="3766"/>
    </row>
    <row r="5" spans="1:15" ht="6" customHeight="1" x14ac:dyDescent="0.3">
      <c r="A5" s="3360"/>
      <c r="M5" s="3364"/>
    </row>
    <row r="6" spans="1:15" x14ac:dyDescent="0.3">
      <c r="A6" s="3365" t="s">
        <v>0</v>
      </c>
      <c r="M6" s="3364"/>
    </row>
    <row r="7" spans="1:15" ht="3" customHeight="1" x14ac:dyDescent="0.3">
      <c r="A7" s="3360"/>
      <c r="M7" s="3366"/>
    </row>
    <row r="8" spans="1:15" x14ac:dyDescent="0.3">
      <c r="A8" s="3360" t="s">
        <v>3</v>
      </c>
      <c r="C8" s="3359" t="s">
        <v>4</v>
      </c>
      <c r="F8" s="3362" t="s">
        <v>97</v>
      </c>
      <c r="J8" s="3362" t="s">
        <v>390</v>
      </c>
      <c r="K8" s="3359"/>
      <c r="M8" s="3364" t="s">
        <v>209</v>
      </c>
    </row>
    <row r="9" spans="1:15" ht="6" customHeight="1" thickBot="1" x14ac:dyDescent="0.35">
      <c r="A9" s="3422"/>
      <c r="B9" s="3423"/>
      <c r="C9" s="3424"/>
      <c r="D9" s="3424"/>
      <c r="E9" s="3490"/>
      <c r="F9" s="3425"/>
      <c r="G9" s="3425"/>
      <c r="H9" s="3425"/>
      <c r="I9" s="3425"/>
      <c r="J9" s="3425"/>
      <c r="K9" s="3425"/>
      <c r="L9" s="3425"/>
      <c r="M9" s="3427"/>
    </row>
    <row r="10" spans="1:15" ht="15" thickBot="1" x14ac:dyDescent="0.35">
      <c r="A10" s="3930"/>
      <c r="B10" s="3931"/>
      <c r="C10" s="3931"/>
      <c r="D10" s="3931"/>
      <c r="E10" s="3931"/>
      <c r="F10" s="3931"/>
      <c r="G10" s="3931"/>
      <c r="H10" s="3931"/>
      <c r="I10" s="3931"/>
      <c r="J10" s="3931"/>
      <c r="K10" s="3931"/>
      <c r="L10" s="3931"/>
      <c r="M10" s="3932"/>
    </row>
    <row r="11" spans="1:15" s="3374" customFormat="1" ht="64.95" customHeight="1" thickBot="1" x14ac:dyDescent="0.35">
      <c r="A11" s="3369" t="s">
        <v>351</v>
      </c>
      <c r="B11" s="3370"/>
      <c r="C11" s="3370" t="s">
        <v>352</v>
      </c>
      <c r="D11" s="3491" t="s">
        <v>176</v>
      </c>
      <c r="E11" s="3492" t="s">
        <v>177</v>
      </c>
      <c r="F11" s="3491" t="s">
        <v>178</v>
      </c>
      <c r="G11" s="3491"/>
      <c r="H11" s="3491"/>
      <c r="I11" s="3491"/>
      <c r="J11" s="3491" t="s">
        <v>179</v>
      </c>
      <c r="K11" s="3491" t="s">
        <v>180</v>
      </c>
      <c r="L11" s="3491" t="s">
        <v>181</v>
      </c>
      <c r="M11" s="3493" t="s">
        <v>182</v>
      </c>
    </row>
    <row r="12" spans="1:15" s="3374" customFormat="1" ht="16.2" thickBot="1" x14ac:dyDescent="0.35">
      <c r="A12" s="3375" t="s">
        <v>12</v>
      </c>
      <c r="B12" s="3376"/>
      <c r="C12" s="3377" t="s">
        <v>13</v>
      </c>
      <c r="D12" s="3494">
        <f>+D13+D18</f>
        <v>296737873.88999999</v>
      </c>
      <c r="E12" s="3495">
        <f>+E13+E18</f>
        <v>1498649</v>
      </c>
      <c r="F12" s="3494">
        <f>+F15+F18</f>
        <v>295239224.88999999</v>
      </c>
      <c r="G12" s="3496"/>
      <c r="H12" s="3496"/>
      <c r="I12" s="3496"/>
      <c r="J12" s="3494">
        <f>+J13+J18</f>
        <v>295239224.88999999</v>
      </c>
      <c r="K12" s="3494" t="e">
        <f>+K13+K18+#REF!</f>
        <v>#REF!</v>
      </c>
      <c r="L12" s="3494" t="e">
        <f>+L13+L18+#REF!</f>
        <v>#REF!</v>
      </c>
      <c r="M12" s="3497">
        <f>+M13+M18</f>
        <v>295239224.88999999</v>
      </c>
      <c r="O12" s="3498">
        <f>+M12/F12</f>
        <v>1</v>
      </c>
    </row>
    <row r="13" spans="1:15" s="3374" customFormat="1" ht="15.6" x14ac:dyDescent="0.3">
      <c r="A13" s="3409">
        <v>1</v>
      </c>
      <c r="B13" s="3410"/>
      <c r="C13" s="3499" t="s">
        <v>14</v>
      </c>
      <c r="D13" s="3414">
        <f>+D14</f>
        <v>292916522</v>
      </c>
      <c r="E13" s="3413">
        <f>+E14</f>
        <v>0</v>
      </c>
      <c r="F13" s="3414">
        <f>+D13-E13</f>
        <v>292916522</v>
      </c>
      <c r="G13" s="3412"/>
      <c r="H13" s="3414"/>
      <c r="I13" s="3414"/>
      <c r="J13" s="3413">
        <f>+J14</f>
        <v>292916522</v>
      </c>
      <c r="K13" s="3413"/>
      <c r="L13" s="3413"/>
      <c r="M13" s="3500">
        <f>+M14</f>
        <v>292916522</v>
      </c>
      <c r="O13" s="3498">
        <f t="shared" ref="O13:O24" si="0">+M13/F13</f>
        <v>1</v>
      </c>
    </row>
    <row r="14" spans="1:15" s="3374" customFormat="1" ht="15.6" x14ac:dyDescent="0.3">
      <c r="A14" s="3388">
        <v>10</v>
      </c>
      <c r="B14" s="3389"/>
      <c r="C14" s="3501" t="s">
        <v>14</v>
      </c>
      <c r="D14" s="3391">
        <f>+D15</f>
        <v>292916522</v>
      </c>
      <c r="E14" s="3392">
        <f>+E15</f>
        <v>0</v>
      </c>
      <c r="F14" s="3391">
        <f>+D14-E14</f>
        <v>292916522</v>
      </c>
      <c r="G14" s="3502"/>
      <c r="H14" s="3391"/>
      <c r="I14" s="3391"/>
      <c r="J14" s="3392">
        <f>+J15</f>
        <v>292916522</v>
      </c>
      <c r="K14" s="3392"/>
      <c r="L14" s="3392"/>
      <c r="M14" s="3503">
        <f>+M15</f>
        <v>292916522</v>
      </c>
      <c r="O14" s="3498">
        <f t="shared" si="0"/>
        <v>1</v>
      </c>
    </row>
    <row r="15" spans="1:15" s="3374" customFormat="1" ht="15.6" x14ac:dyDescent="0.3">
      <c r="A15" s="3388">
        <v>102</v>
      </c>
      <c r="B15" s="3389"/>
      <c r="C15" s="3501" t="s">
        <v>31</v>
      </c>
      <c r="D15" s="3391">
        <f>+D16+D17</f>
        <v>292916522</v>
      </c>
      <c r="E15" s="3392">
        <f>+E16+E17</f>
        <v>0</v>
      </c>
      <c r="F15" s="3391">
        <f t="shared" ref="F15:F36" si="1">+D15-E15</f>
        <v>292916522</v>
      </c>
      <c r="G15" s="3502"/>
      <c r="H15" s="3391"/>
      <c r="I15" s="3391"/>
      <c r="J15" s="3392">
        <f>+J16+J17</f>
        <v>292916522</v>
      </c>
      <c r="K15" s="3392"/>
      <c r="L15" s="3392"/>
      <c r="M15" s="3503">
        <f>+M16+M17</f>
        <v>292916522</v>
      </c>
      <c r="O15" s="3498">
        <f t="shared" si="0"/>
        <v>1</v>
      </c>
    </row>
    <row r="16" spans="1:15" ht="15.6" x14ac:dyDescent="0.3">
      <c r="A16" s="3394">
        <v>10212</v>
      </c>
      <c r="B16" s="3395">
        <v>20</v>
      </c>
      <c r="C16" s="3396" t="s">
        <v>32</v>
      </c>
      <c r="D16" s="3504">
        <v>290000000</v>
      </c>
      <c r="E16" s="3504">
        <v>0</v>
      </c>
      <c r="F16" s="3397">
        <f t="shared" si="1"/>
        <v>290000000</v>
      </c>
      <c r="G16" s="3505"/>
      <c r="H16" s="3397"/>
      <c r="I16" s="3397"/>
      <c r="J16" s="3504">
        <v>290000000</v>
      </c>
      <c r="K16" s="3504" t="e">
        <f>+K22+#REF!+#REF!</f>
        <v>#REF!</v>
      </c>
      <c r="L16" s="3504" t="e">
        <f>+L22+#REF!+#REF!</f>
        <v>#REF!</v>
      </c>
      <c r="M16" s="3506">
        <v>290000000</v>
      </c>
      <c r="O16" s="3507">
        <f t="shared" si="0"/>
        <v>1</v>
      </c>
    </row>
    <row r="17" spans="1:35" ht="15.6" x14ac:dyDescent="0.3">
      <c r="A17" s="3394">
        <v>10214</v>
      </c>
      <c r="B17" s="3395">
        <v>20</v>
      </c>
      <c r="C17" s="3396" t="s">
        <v>33</v>
      </c>
      <c r="D17" s="3504">
        <v>2916522</v>
      </c>
      <c r="E17" s="3504">
        <v>0</v>
      </c>
      <c r="F17" s="3504">
        <f>+D17-E17</f>
        <v>2916522</v>
      </c>
      <c r="G17" s="3504"/>
      <c r="H17" s="3504"/>
      <c r="I17" s="3504"/>
      <c r="J17" s="3504">
        <v>2916522</v>
      </c>
      <c r="K17" s="3504" t="e">
        <f>+#REF!+#REF!+#REF!</f>
        <v>#REF!</v>
      </c>
      <c r="L17" s="3504" t="e">
        <f>+#REF!+#REF!+#REF!</f>
        <v>#REF!</v>
      </c>
      <c r="M17" s="3506">
        <v>2916522</v>
      </c>
      <c r="O17" s="3507">
        <f t="shared" si="0"/>
        <v>1</v>
      </c>
      <c r="AI17" s="3483"/>
    </row>
    <row r="18" spans="1:35" s="3374" customFormat="1" ht="15.6" x14ac:dyDescent="0.3">
      <c r="A18" s="3388">
        <v>2</v>
      </c>
      <c r="B18" s="3389"/>
      <c r="C18" s="3501" t="s">
        <v>45</v>
      </c>
      <c r="D18" s="3391">
        <f>+D19</f>
        <v>3821351.89</v>
      </c>
      <c r="E18" s="3392">
        <f>+E19</f>
        <v>1498649</v>
      </c>
      <c r="F18" s="3391">
        <f t="shared" si="1"/>
        <v>2322702.89</v>
      </c>
      <c r="G18" s="3502"/>
      <c r="H18" s="3391"/>
      <c r="I18" s="3391"/>
      <c r="J18" s="3392">
        <f>+J19</f>
        <v>2322702.89</v>
      </c>
      <c r="K18" s="3392"/>
      <c r="L18" s="3392"/>
      <c r="M18" s="3503">
        <f>+M19</f>
        <v>2322702.89</v>
      </c>
      <c r="O18" s="3498">
        <f t="shared" si="0"/>
        <v>1</v>
      </c>
    </row>
    <row r="19" spans="1:35" s="3374" customFormat="1" ht="15.6" x14ac:dyDescent="0.3">
      <c r="A19" s="3388">
        <v>20</v>
      </c>
      <c r="B19" s="3389"/>
      <c r="C19" s="3501" t="s">
        <v>45</v>
      </c>
      <c r="D19" s="3391">
        <f>+D20</f>
        <v>3821351.89</v>
      </c>
      <c r="E19" s="3392">
        <f>+E20</f>
        <v>1498649</v>
      </c>
      <c r="F19" s="3391">
        <f t="shared" si="1"/>
        <v>2322702.89</v>
      </c>
      <c r="G19" s="3502"/>
      <c r="H19" s="3391"/>
      <c r="I19" s="3391"/>
      <c r="J19" s="3392">
        <f>+J20</f>
        <v>2322702.89</v>
      </c>
      <c r="K19" s="3392"/>
      <c r="L19" s="3392"/>
      <c r="M19" s="3503">
        <f>+M20</f>
        <v>2322702.89</v>
      </c>
      <c r="O19" s="3498">
        <f t="shared" si="0"/>
        <v>1</v>
      </c>
    </row>
    <row r="20" spans="1:35" s="3374" customFormat="1" ht="15.6" x14ac:dyDescent="0.3">
      <c r="A20" s="3388">
        <v>204</v>
      </c>
      <c r="B20" s="3389"/>
      <c r="C20" s="3501" t="s">
        <v>46</v>
      </c>
      <c r="D20" s="3391">
        <f>+D21+D23</f>
        <v>3821351.89</v>
      </c>
      <c r="E20" s="3392">
        <f>+E21+E23</f>
        <v>1498649</v>
      </c>
      <c r="F20" s="3391">
        <f>+D20-E20</f>
        <v>2322702.89</v>
      </c>
      <c r="G20" s="3502"/>
      <c r="H20" s="3391"/>
      <c r="I20" s="3391"/>
      <c r="J20" s="3392">
        <f>+J21+J23</f>
        <v>2322702.89</v>
      </c>
      <c r="K20" s="3392" t="e">
        <f>+K21+#REF!+K23+#REF!+#REF!</f>
        <v>#REF!</v>
      </c>
      <c r="L20" s="3392" t="e">
        <f>+L21+#REF!+L23+#REF!+#REF!</f>
        <v>#REF!</v>
      </c>
      <c r="M20" s="3503">
        <f>+M21+M23</f>
        <v>2322702.89</v>
      </c>
      <c r="O20" s="3498">
        <f t="shared" si="0"/>
        <v>1</v>
      </c>
    </row>
    <row r="21" spans="1:35" s="3374" customFormat="1" ht="15.6" x14ac:dyDescent="0.3">
      <c r="A21" s="3388">
        <v>2046</v>
      </c>
      <c r="B21" s="3389"/>
      <c r="C21" s="3501" t="s">
        <v>55</v>
      </c>
      <c r="D21" s="3391">
        <f>+D22</f>
        <v>2322702.89</v>
      </c>
      <c r="E21" s="3392">
        <f>+E22</f>
        <v>0</v>
      </c>
      <c r="F21" s="3391">
        <f t="shared" si="1"/>
        <v>2322702.89</v>
      </c>
      <c r="G21" s="3502"/>
      <c r="H21" s="3391"/>
      <c r="I21" s="3391"/>
      <c r="J21" s="3392">
        <f>+J22</f>
        <v>2322702.89</v>
      </c>
      <c r="K21" s="3392"/>
      <c r="L21" s="3392"/>
      <c r="M21" s="3503">
        <f>+M22</f>
        <v>2322702.89</v>
      </c>
      <c r="O21" s="3498"/>
    </row>
    <row r="22" spans="1:35" ht="15.6" x14ac:dyDescent="0.3">
      <c r="A22" s="3394">
        <v>20465</v>
      </c>
      <c r="B22" s="3395">
        <v>20</v>
      </c>
      <c r="C22" s="3396" t="s">
        <v>57</v>
      </c>
      <c r="D22" s="3397">
        <v>2322702.89</v>
      </c>
      <c r="E22" s="3504">
        <v>0</v>
      </c>
      <c r="F22" s="3397">
        <f t="shared" si="1"/>
        <v>2322702.89</v>
      </c>
      <c r="G22" s="3505"/>
      <c r="H22" s="3397"/>
      <c r="I22" s="3397"/>
      <c r="J22" s="3397">
        <v>2322702.89</v>
      </c>
      <c r="K22" s="3397"/>
      <c r="L22" s="3397"/>
      <c r="M22" s="3399">
        <v>2322702.89</v>
      </c>
      <c r="O22" s="3507"/>
    </row>
    <row r="23" spans="1:35" s="3374" customFormat="1" ht="15.6" x14ac:dyDescent="0.3">
      <c r="A23" s="3388">
        <v>2048</v>
      </c>
      <c r="B23" s="3389"/>
      <c r="C23" s="3501" t="s">
        <v>60</v>
      </c>
      <c r="D23" s="3391">
        <f>+D24</f>
        <v>1498649</v>
      </c>
      <c r="E23" s="3392">
        <f>+E24</f>
        <v>1498649</v>
      </c>
      <c r="F23" s="3391">
        <f t="shared" si="1"/>
        <v>0</v>
      </c>
      <c r="G23" s="3502"/>
      <c r="H23" s="3391"/>
      <c r="I23" s="3391"/>
      <c r="J23" s="3392">
        <f>+J24</f>
        <v>0</v>
      </c>
      <c r="K23" s="3392">
        <v>0</v>
      </c>
      <c r="L23" s="3392">
        <v>0</v>
      </c>
      <c r="M23" s="3503">
        <f>+M24</f>
        <v>0</v>
      </c>
      <c r="O23" s="3498" t="e">
        <f t="shared" si="0"/>
        <v>#DIV/0!</v>
      </c>
    </row>
    <row r="24" spans="1:35" ht="16.2" thickBot="1" x14ac:dyDescent="0.35">
      <c r="A24" s="3446">
        <v>20486</v>
      </c>
      <c r="B24" s="3447">
        <v>20</v>
      </c>
      <c r="C24" s="3448" t="s">
        <v>183</v>
      </c>
      <c r="D24" s="3449">
        <v>1498649</v>
      </c>
      <c r="E24" s="3508">
        <v>1498649</v>
      </c>
      <c r="F24" s="3449">
        <f t="shared" si="1"/>
        <v>0</v>
      </c>
      <c r="G24" s="3509"/>
      <c r="H24" s="3509"/>
      <c r="I24" s="3509"/>
      <c r="J24" s="3508">
        <v>0</v>
      </c>
      <c r="K24" s="3508"/>
      <c r="L24" s="3508"/>
      <c r="M24" s="3510">
        <v>0</v>
      </c>
      <c r="O24" s="3507" t="e">
        <f t="shared" si="0"/>
        <v>#DIV/0!</v>
      </c>
    </row>
    <row r="25" spans="1:35" ht="16.2" thickBot="1" x14ac:dyDescent="0.35">
      <c r="A25" s="3511" t="s">
        <v>71</v>
      </c>
      <c r="B25" s="3376"/>
      <c r="C25" s="3512" t="s">
        <v>72</v>
      </c>
      <c r="D25" s="3513">
        <f>+D26+D32+D48+D51</f>
        <v>412900058467.84998</v>
      </c>
      <c r="E25" s="3513">
        <f>+E26+E32+E48+E51</f>
        <v>9123977409.0400009</v>
      </c>
      <c r="F25" s="3513">
        <f t="shared" si="1"/>
        <v>403776081058.81</v>
      </c>
      <c r="G25" s="3513"/>
      <c r="H25" s="3513"/>
      <c r="I25" s="3454"/>
      <c r="J25" s="3513">
        <f>+J26+J32+J48+J51</f>
        <v>403552385945.80994</v>
      </c>
      <c r="K25" s="3514" t="e">
        <f>+K26+K48+K51+#REF!</f>
        <v>#REF!</v>
      </c>
      <c r="L25" s="3514" t="e">
        <f>+L26+L48+L51+#REF!</f>
        <v>#REF!</v>
      </c>
      <c r="M25" s="3515">
        <f>+M26+M32+M48+M51</f>
        <v>403552385945.80994</v>
      </c>
      <c r="O25" s="3507">
        <f>+M25/F25</f>
        <v>0.99944599216374219</v>
      </c>
    </row>
    <row r="26" spans="1:35" s="3374" customFormat="1" ht="34.5" customHeight="1" x14ac:dyDescent="0.3">
      <c r="A26" s="3382">
        <v>2401</v>
      </c>
      <c r="B26" s="3383"/>
      <c r="C26" s="3457" t="s">
        <v>149</v>
      </c>
      <c r="D26" s="3516">
        <f>+D27</f>
        <v>396585907049.76001</v>
      </c>
      <c r="E26" s="3386">
        <f>+E27</f>
        <v>6826665154.04</v>
      </c>
      <c r="F26" s="3385">
        <f t="shared" si="1"/>
        <v>389759241895.72003</v>
      </c>
      <c r="G26" s="3516"/>
      <c r="H26" s="3516"/>
      <c r="I26" s="3385"/>
      <c r="J26" s="3386">
        <f>+J27</f>
        <v>389759241895.71997</v>
      </c>
      <c r="K26" s="3386">
        <v>0</v>
      </c>
      <c r="L26" s="3386">
        <v>0</v>
      </c>
      <c r="M26" s="3517">
        <f>+M27</f>
        <v>389759241895.71997</v>
      </c>
      <c r="O26" s="3498">
        <f>+M26/F26</f>
        <v>0.99999999999999989</v>
      </c>
    </row>
    <row r="27" spans="1:35" s="3374" customFormat="1" ht="15" customHeight="1" x14ac:dyDescent="0.3">
      <c r="A27" s="3388">
        <v>2401600</v>
      </c>
      <c r="B27" s="3389"/>
      <c r="C27" s="3400" t="s">
        <v>73</v>
      </c>
      <c r="D27" s="3502">
        <f>SUM(D28:D31)</f>
        <v>396585907049.76001</v>
      </c>
      <c r="E27" s="3392">
        <f>SUM(E28:E31)</f>
        <v>6826665154.04</v>
      </c>
      <c r="F27" s="3391">
        <f t="shared" si="1"/>
        <v>389759241895.72003</v>
      </c>
      <c r="G27" s="3502"/>
      <c r="H27" s="3502"/>
      <c r="I27" s="3391"/>
      <c r="J27" s="3392">
        <f>SUM(J28:J31)</f>
        <v>389759241895.71997</v>
      </c>
      <c r="K27" s="3392">
        <f>SUM(K28:K30)</f>
        <v>0</v>
      </c>
      <c r="L27" s="3392">
        <f>SUM(L28:L30)</f>
        <v>0</v>
      </c>
      <c r="M27" s="3503">
        <f>SUM(M28:M31)</f>
        <v>389759241895.71997</v>
      </c>
      <c r="O27" s="3498">
        <f>+M27/F27</f>
        <v>0.99999999999999989</v>
      </c>
    </row>
    <row r="28" spans="1:35" ht="45" customHeight="1" x14ac:dyDescent="0.3">
      <c r="A28" s="3394">
        <v>240106003</v>
      </c>
      <c r="B28" s="3395">
        <v>11</v>
      </c>
      <c r="C28" s="3428" t="s">
        <v>81</v>
      </c>
      <c r="D28" s="3505">
        <v>2893969159.4200001</v>
      </c>
      <c r="E28" s="3504">
        <v>2893969159.4200001</v>
      </c>
      <c r="F28" s="3397">
        <f t="shared" si="1"/>
        <v>0</v>
      </c>
      <c r="G28" s="3505"/>
      <c r="H28" s="3505"/>
      <c r="I28" s="3397"/>
      <c r="J28" s="3504">
        <v>0</v>
      </c>
      <c r="K28" s="3504">
        <v>0</v>
      </c>
      <c r="L28" s="3504">
        <v>0</v>
      </c>
      <c r="M28" s="3506">
        <v>0</v>
      </c>
      <c r="O28" s="3507" t="e">
        <f>+M28/F28</f>
        <v>#DIV/0!</v>
      </c>
    </row>
    <row r="29" spans="1:35" ht="45" customHeight="1" x14ac:dyDescent="0.3">
      <c r="A29" s="3394">
        <v>240106003</v>
      </c>
      <c r="B29" s="3395">
        <v>13</v>
      </c>
      <c r="C29" s="3428" t="s">
        <v>81</v>
      </c>
      <c r="D29" s="3505">
        <v>2540310928.3400002</v>
      </c>
      <c r="E29" s="3504">
        <f>77974764+2373557592.62</f>
        <v>2451532356.6199999</v>
      </c>
      <c r="F29" s="3397">
        <f t="shared" si="1"/>
        <v>88778571.720000267</v>
      </c>
      <c r="G29" s="3505"/>
      <c r="H29" s="3505"/>
      <c r="I29" s="3397"/>
      <c r="J29" s="3504">
        <v>88778571.719999999</v>
      </c>
      <c r="K29" s="3504">
        <v>0</v>
      </c>
      <c r="L29" s="3504">
        <v>0</v>
      </c>
      <c r="M29" s="3506">
        <v>88778571.719999999</v>
      </c>
      <c r="O29" s="3507"/>
    </row>
    <row r="30" spans="1:35" ht="45" customHeight="1" x14ac:dyDescent="0.3">
      <c r="A30" s="3394">
        <v>240106003</v>
      </c>
      <c r="B30" s="3395">
        <v>20</v>
      </c>
      <c r="C30" s="3428" t="s">
        <v>81</v>
      </c>
      <c r="D30" s="3505">
        <v>1481163638</v>
      </c>
      <c r="E30" s="3504">
        <f>122955559+1358208079</f>
        <v>1481163638</v>
      </c>
      <c r="F30" s="3397">
        <f t="shared" si="1"/>
        <v>0</v>
      </c>
      <c r="G30" s="3505"/>
      <c r="H30" s="3505"/>
      <c r="I30" s="3397"/>
      <c r="J30" s="3504">
        <v>0</v>
      </c>
      <c r="K30" s="3504">
        <v>0</v>
      </c>
      <c r="L30" s="3504">
        <v>0</v>
      </c>
      <c r="M30" s="3506">
        <v>0</v>
      </c>
      <c r="O30" s="3507"/>
    </row>
    <row r="31" spans="1:35" ht="45" customHeight="1" x14ac:dyDescent="0.3">
      <c r="A31" s="3394">
        <v>2401060012</v>
      </c>
      <c r="B31" s="3395">
        <v>11</v>
      </c>
      <c r="C31" s="3428" t="s">
        <v>76</v>
      </c>
      <c r="D31" s="3505">
        <v>389670463324</v>
      </c>
      <c r="E31" s="3504">
        <v>0</v>
      </c>
      <c r="F31" s="3397">
        <f t="shared" si="1"/>
        <v>389670463324</v>
      </c>
      <c r="G31" s="3505"/>
      <c r="H31" s="3505"/>
      <c r="I31" s="3397"/>
      <c r="J31" s="3504">
        <v>389670463324</v>
      </c>
      <c r="K31" s="3504"/>
      <c r="L31" s="3504"/>
      <c r="M31" s="3506">
        <v>389670463324</v>
      </c>
      <c r="O31" s="3507"/>
    </row>
    <row r="32" spans="1:35" s="3374" customFormat="1" ht="33" customHeight="1" x14ac:dyDescent="0.3">
      <c r="A32" s="3388">
        <v>2404</v>
      </c>
      <c r="B32" s="3389"/>
      <c r="C32" s="3400" t="s">
        <v>157</v>
      </c>
      <c r="D32" s="3502">
        <f>+D33</f>
        <v>1828209102</v>
      </c>
      <c r="E32" s="3392">
        <f>+E33</f>
        <v>189703</v>
      </c>
      <c r="F32" s="3391">
        <f t="shared" si="1"/>
        <v>1828019399</v>
      </c>
      <c r="G32" s="3502"/>
      <c r="H32" s="3502"/>
      <c r="I32" s="3391"/>
      <c r="J32" s="3392">
        <f>+J33</f>
        <v>1828019399</v>
      </c>
      <c r="K32" s="3392">
        <v>0</v>
      </c>
      <c r="L32" s="3392">
        <v>0</v>
      </c>
      <c r="M32" s="3503">
        <f>+M33</f>
        <v>1828019399</v>
      </c>
      <c r="O32" s="3498"/>
    </row>
    <row r="33" spans="1:15" s="3374" customFormat="1" ht="33" customHeight="1" x14ac:dyDescent="0.3">
      <c r="A33" s="3388">
        <v>2404600</v>
      </c>
      <c r="B33" s="3389"/>
      <c r="C33" s="3400" t="s">
        <v>73</v>
      </c>
      <c r="D33" s="3502">
        <f>SUM(D34:D36)</f>
        <v>1828209102</v>
      </c>
      <c r="E33" s="3392">
        <f>SUM(E34:E36)</f>
        <v>189703</v>
      </c>
      <c r="F33" s="3391">
        <f t="shared" si="1"/>
        <v>1828019399</v>
      </c>
      <c r="G33" s="3502"/>
      <c r="H33" s="3502"/>
      <c r="I33" s="3391"/>
      <c r="J33" s="3502">
        <f>+J34+J35+J36</f>
        <v>1828019399</v>
      </c>
      <c r="K33" s="3502">
        <f>SUM(K34:K36)</f>
        <v>0</v>
      </c>
      <c r="L33" s="3502">
        <f>SUM(L34:L36)</f>
        <v>0</v>
      </c>
      <c r="M33" s="3502">
        <f>+M34+M35+M36</f>
        <v>1828019399</v>
      </c>
      <c r="O33" s="3498"/>
    </row>
    <row r="34" spans="1:15" ht="52.5" customHeight="1" x14ac:dyDescent="0.3">
      <c r="A34" s="3394">
        <v>240406001</v>
      </c>
      <c r="B34" s="3395">
        <v>10</v>
      </c>
      <c r="C34" s="3428" t="s">
        <v>77</v>
      </c>
      <c r="D34" s="3505">
        <v>370845778</v>
      </c>
      <c r="E34" s="3504">
        <v>0</v>
      </c>
      <c r="F34" s="3397">
        <f t="shared" si="1"/>
        <v>370845778</v>
      </c>
      <c r="G34" s="3505"/>
      <c r="H34" s="3505"/>
      <c r="I34" s="3397"/>
      <c r="J34" s="3504">
        <v>370845778</v>
      </c>
      <c r="K34" s="3504"/>
      <c r="L34" s="3504"/>
      <c r="M34" s="3506">
        <v>370845778</v>
      </c>
      <c r="O34" s="3507"/>
    </row>
    <row r="35" spans="1:15" ht="57" customHeight="1" x14ac:dyDescent="0.3">
      <c r="A35" s="3394">
        <v>240406001</v>
      </c>
      <c r="B35" s="3395">
        <v>13</v>
      </c>
      <c r="C35" s="3428" t="s">
        <v>77</v>
      </c>
      <c r="D35" s="3505">
        <v>318759268</v>
      </c>
      <c r="E35" s="3504">
        <v>0</v>
      </c>
      <c r="F35" s="3397">
        <f t="shared" si="1"/>
        <v>318759268</v>
      </c>
      <c r="G35" s="3505"/>
      <c r="H35" s="3505"/>
      <c r="I35" s="3397"/>
      <c r="J35" s="3504">
        <v>318759268</v>
      </c>
      <c r="K35" s="3504"/>
      <c r="L35" s="3504"/>
      <c r="M35" s="3506">
        <v>318759268</v>
      </c>
      <c r="O35" s="3507"/>
    </row>
    <row r="36" spans="1:15" ht="57" customHeight="1" thickBot="1" x14ac:dyDescent="0.35">
      <c r="A36" s="3402">
        <v>240406001</v>
      </c>
      <c r="B36" s="3403">
        <v>20</v>
      </c>
      <c r="C36" s="3461" t="s">
        <v>77</v>
      </c>
      <c r="D36" s="3405">
        <v>1138604056</v>
      </c>
      <c r="E36" s="3406">
        <v>189703</v>
      </c>
      <c r="F36" s="3407">
        <f t="shared" si="1"/>
        <v>1138414353</v>
      </c>
      <c r="G36" s="3405"/>
      <c r="H36" s="3405"/>
      <c r="I36" s="3407"/>
      <c r="J36" s="3406">
        <v>1138414353</v>
      </c>
      <c r="K36" s="3406">
        <v>0</v>
      </c>
      <c r="L36" s="3406">
        <v>0</v>
      </c>
      <c r="M36" s="3518">
        <v>1138414353</v>
      </c>
      <c r="O36" s="3507"/>
    </row>
    <row r="37" spans="1:15" ht="22.5" customHeight="1" x14ac:dyDescent="0.3">
      <c r="A37" s="3416"/>
      <c r="B37" s="3417"/>
      <c r="C37" s="3462"/>
      <c r="D37" s="3419"/>
      <c r="E37" s="3420"/>
      <c r="F37" s="3421"/>
      <c r="G37" s="3419"/>
      <c r="H37" s="3419"/>
      <c r="I37" s="3421"/>
      <c r="J37" s="3421"/>
      <c r="K37" s="3421"/>
      <c r="L37" s="3421"/>
      <c r="M37" s="3421"/>
      <c r="O37" s="3507"/>
    </row>
    <row r="38" spans="1:15" ht="12.75" customHeight="1" thickBot="1" x14ac:dyDescent="0.35">
      <c r="A38" s="3437"/>
      <c r="C38" s="3434"/>
      <c r="D38" s="3519"/>
      <c r="E38" s="3363"/>
      <c r="F38" s="3438"/>
      <c r="G38" s="3519"/>
      <c r="H38" s="3519"/>
      <c r="I38" s="3438"/>
      <c r="J38" s="3438"/>
      <c r="K38" s="3438"/>
      <c r="L38" s="3438"/>
      <c r="M38" s="3438"/>
      <c r="O38" s="3507"/>
    </row>
    <row r="39" spans="1:15" x14ac:dyDescent="0.3">
      <c r="A39" s="3761" t="s">
        <v>1</v>
      </c>
      <c r="B39" s="3762"/>
      <c r="C39" s="3762"/>
      <c r="D39" s="3762"/>
      <c r="E39" s="3762"/>
      <c r="F39" s="3762"/>
      <c r="G39" s="3762"/>
      <c r="H39" s="3762"/>
      <c r="I39" s="3762"/>
      <c r="J39" s="3762"/>
      <c r="K39" s="3762"/>
      <c r="L39" s="3762"/>
      <c r="M39" s="3763"/>
    </row>
    <row r="40" spans="1:15" x14ac:dyDescent="0.3">
      <c r="A40" s="3764" t="s">
        <v>173</v>
      </c>
      <c r="B40" s="3765"/>
      <c r="C40" s="3765"/>
      <c r="D40" s="3765"/>
      <c r="E40" s="3765"/>
      <c r="F40" s="3765"/>
      <c r="G40" s="3765"/>
      <c r="H40" s="3765"/>
      <c r="I40" s="3765"/>
      <c r="J40" s="3765"/>
      <c r="K40" s="3765"/>
      <c r="L40" s="3765"/>
      <c r="M40" s="3766"/>
    </row>
    <row r="41" spans="1:15" ht="3" customHeight="1" x14ac:dyDescent="0.3">
      <c r="A41" s="3360"/>
      <c r="M41" s="3364"/>
    </row>
    <row r="42" spans="1:15" ht="13.5" customHeight="1" x14ac:dyDescent="0.3">
      <c r="A42" s="3365" t="s">
        <v>0</v>
      </c>
      <c r="D42" s="3520"/>
      <c r="M42" s="3364"/>
    </row>
    <row r="43" spans="1:15" ht="2.25" customHeight="1" x14ac:dyDescent="0.3">
      <c r="A43" s="3360"/>
      <c r="M43" s="3366"/>
    </row>
    <row r="44" spans="1:15" ht="18.75" customHeight="1" x14ac:dyDescent="0.3">
      <c r="A44" s="3360" t="s">
        <v>3</v>
      </c>
      <c r="C44" s="3359" t="s">
        <v>4</v>
      </c>
      <c r="F44" s="3362" t="str">
        <f>F8</f>
        <v>MES:</v>
      </c>
      <c r="J44" s="3362" t="str">
        <f>J8</f>
        <v>DICIEMBRE</v>
      </c>
      <c r="K44" s="3359"/>
      <c r="M44" s="3364" t="str">
        <f>M8</f>
        <v>VIGENCIA: 2018</v>
      </c>
    </row>
    <row r="45" spans="1:15" ht="4.5" customHeight="1" thickBot="1" x14ac:dyDescent="0.35">
      <c r="A45" s="3422"/>
      <c r="B45" s="3423"/>
      <c r="C45" s="3424"/>
      <c r="D45" s="3424"/>
      <c r="E45" s="3490"/>
      <c r="F45" s="3425"/>
      <c r="G45" s="3425"/>
      <c r="H45" s="3425"/>
      <c r="I45" s="3425"/>
      <c r="J45" s="3425"/>
      <c r="K45" s="3425"/>
      <c r="L45" s="3425"/>
      <c r="M45" s="3427"/>
    </row>
    <row r="46" spans="1:15" ht="14.25" customHeight="1" thickBot="1" x14ac:dyDescent="0.35">
      <c r="A46" s="3933"/>
      <c r="B46" s="3934"/>
      <c r="C46" s="3934"/>
      <c r="D46" s="3934"/>
      <c r="E46" s="3934"/>
      <c r="F46" s="3934"/>
      <c r="G46" s="3934"/>
      <c r="H46" s="3934"/>
      <c r="I46" s="3934"/>
      <c r="J46" s="3934"/>
      <c r="K46" s="3934"/>
      <c r="L46" s="3934"/>
      <c r="M46" s="3935"/>
    </row>
    <row r="47" spans="1:15" s="3374" customFormat="1" ht="64.5" customHeight="1" thickBot="1" x14ac:dyDescent="0.35">
      <c r="A47" s="3369" t="s">
        <v>351</v>
      </c>
      <c r="B47" s="3370"/>
      <c r="C47" s="3370" t="s">
        <v>352</v>
      </c>
      <c r="D47" s="3521" t="s">
        <v>176</v>
      </c>
      <c r="E47" s="3522" t="s">
        <v>177</v>
      </c>
      <c r="F47" s="3521" t="s">
        <v>178</v>
      </c>
      <c r="G47" s="3521"/>
      <c r="H47" s="3521"/>
      <c r="I47" s="3521"/>
      <c r="J47" s="3521" t="s">
        <v>179</v>
      </c>
      <c r="K47" s="3521" t="s">
        <v>180</v>
      </c>
      <c r="L47" s="3521" t="s">
        <v>181</v>
      </c>
      <c r="M47" s="3523" t="s">
        <v>182</v>
      </c>
    </row>
    <row r="48" spans="1:15" s="3528" customFormat="1" ht="33" customHeight="1" x14ac:dyDescent="0.3">
      <c r="A48" s="3524">
        <v>2405</v>
      </c>
      <c r="B48" s="3525"/>
      <c r="C48" s="3464" t="s">
        <v>158</v>
      </c>
      <c r="D48" s="3526">
        <f>+D49</f>
        <v>183746710.66</v>
      </c>
      <c r="E48" s="3413">
        <f>+E49</f>
        <v>2319752</v>
      </c>
      <c r="F48" s="3414">
        <f t="shared" ref="F48:F59" si="2">+D48-E48</f>
        <v>181426958.66</v>
      </c>
      <c r="G48" s="3526"/>
      <c r="H48" s="3526"/>
      <c r="I48" s="3527"/>
      <c r="J48" s="3414">
        <f>+J49</f>
        <v>181426958.66</v>
      </c>
      <c r="K48" s="3414"/>
      <c r="L48" s="3414"/>
      <c r="M48" s="3445">
        <f>+M49</f>
        <v>181426958.66</v>
      </c>
      <c r="O48" s="3498">
        <f t="shared" ref="O48:O54" si="3">+M48/F48</f>
        <v>1</v>
      </c>
    </row>
    <row r="49" spans="1:16" s="3528" customFormat="1" ht="23.25" customHeight="1" x14ac:dyDescent="0.3">
      <c r="A49" s="3529">
        <v>2405600</v>
      </c>
      <c r="B49" s="3530"/>
      <c r="C49" s="3400" t="s">
        <v>73</v>
      </c>
      <c r="D49" s="3531">
        <f>+D50</f>
        <v>183746710.66</v>
      </c>
      <c r="E49" s="3392">
        <f>+E50</f>
        <v>2319752</v>
      </c>
      <c r="F49" s="3391">
        <f t="shared" si="2"/>
        <v>181426958.66</v>
      </c>
      <c r="G49" s="3531"/>
      <c r="H49" s="3531"/>
      <c r="I49" s="3532"/>
      <c r="J49" s="3391">
        <f>+J50</f>
        <v>181426958.66</v>
      </c>
      <c r="K49" s="3391"/>
      <c r="L49" s="3391"/>
      <c r="M49" s="3393">
        <f>+M50</f>
        <v>181426958.66</v>
      </c>
      <c r="O49" s="3498">
        <f t="shared" si="3"/>
        <v>1</v>
      </c>
    </row>
    <row r="50" spans="1:16" s="3434" customFormat="1" ht="62.25" customHeight="1" x14ac:dyDescent="0.3">
      <c r="A50" s="3429">
        <v>24056001</v>
      </c>
      <c r="B50" s="3430">
        <v>20</v>
      </c>
      <c r="C50" s="3428" t="s">
        <v>78</v>
      </c>
      <c r="D50" s="3533">
        <v>183746710.66</v>
      </c>
      <c r="E50" s="3504">
        <v>2319752</v>
      </c>
      <c r="F50" s="3397">
        <f t="shared" si="2"/>
        <v>181426958.66</v>
      </c>
      <c r="G50" s="3533"/>
      <c r="H50" s="3533"/>
      <c r="I50" s="3431"/>
      <c r="J50" s="3397">
        <v>181426958.66</v>
      </c>
      <c r="K50" s="3397"/>
      <c r="L50" s="3397"/>
      <c r="M50" s="3399">
        <v>181426958.66</v>
      </c>
      <c r="O50" s="3507">
        <f t="shared" si="3"/>
        <v>1</v>
      </c>
    </row>
    <row r="51" spans="1:16" s="3528" customFormat="1" ht="57.75" customHeight="1" x14ac:dyDescent="0.3">
      <c r="A51" s="3529">
        <v>2499</v>
      </c>
      <c r="B51" s="3530"/>
      <c r="C51" s="3400" t="s">
        <v>159</v>
      </c>
      <c r="D51" s="3531">
        <f>+D52</f>
        <v>14302195605.43</v>
      </c>
      <c r="E51" s="3391">
        <f>+E52</f>
        <v>2294802800</v>
      </c>
      <c r="F51" s="3531">
        <f t="shared" si="2"/>
        <v>12007392805.43</v>
      </c>
      <c r="G51" s="3531"/>
      <c r="H51" s="3531"/>
      <c r="I51" s="3532"/>
      <c r="J51" s="3391">
        <f>+J52</f>
        <v>11783697692.43</v>
      </c>
      <c r="K51" s="3391">
        <f>+K52</f>
        <v>0</v>
      </c>
      <c r="L51" s="3391">
        <f>+L52</f>
        <v>0</v>
      </c>
      <c r="M51" s="3393">
        <f>+M52</f>
        <v>11783697692.43</v>
      </c>
      <c r="O51" s="3498">
        <f t="shared" si="3"/>
        <v>0.98137021777959654</v>
      </c>
      <c r="P51" s="3534">
        <f>+M51-10384330698</f>
        <v>1399366994.4300003</v>
      </c>
    </row>
    <row r="52" spans="1:16" s="3528" customFormat="1" ht="15.75" customHeight="1" x14ac:dyDescent="0.3">
      <c r="A52" s="3529">
        <v>2499600</v>
      </c>
      <c r="B52" s="3530"/>
      <c r="C52" s="3400" t="s">
        <v>73</v>
      </c>
      <c r="D52" s="3531">
        <f>SUM(D53:D58)</f>
        <v>14302195605.43</v>
      </c>
      <c r="E52" s="3391">
        <f>SUM(E53:E58)</f>
        <v>2294802800</v>
      </c>
      <c r="F52" s="3531">
        <f t="shared" si="2"/>
        <v>12007392805.43</v>
      </c>
      <c r="G52" s="3531"/>
      <c r="H52" s="3531"/>
      <c r="I52" s="3532"/>
      <c r="J52" s="3531">
        <f>SUM(J53:J58)</f>
        <v>11783697692.43</v>
      </c>
      <c r="K52" s="3391">
        <v>0</v>
      </c>
      <c r="L52" s="3391">
        <v>0</v>
      </c>
      <c r="M52" s="3535">
        <f>SUM(M53:M58)</f>
        <v>11783697692.43</v>
      </c>
      <c r="O52" s="3498">
        <f t="shared" si="3"/>
        <v>0.98137021777959654</v>
      </c>
    </row>
    <row r="53" spans="1:16" s="3434" customFormat="1" ht="32.25" customHeight="1" x14ac:dyDescent="0.3">
      <c r="A53" s="3429">
        <v>249906001</v>
      </c>
      <c r="B53" s="3430">
        <v>10</v>
      </c>
      <c r="C53" s="3428" t="s">
        <v>80</v>
      </c>
      <c r="D53" s="3533">
        <v>2607722263</v>
      </c>
      <c r="E53" s="3504">
        <f>7080500+0+35985600+49976000</f>
        <v>93042100</v>
      </c>
      <c r="F53" s="3397">
        <f t="shared" si="2"/>
        <v>2514680163</v>
      </c>
      <c r="G53" s="3533"/>
      <c r="H53" s="3533"/>
      <c r="I53" s="3431"/>
      <c r="J53" s="3536">
        <v>2514680163</v>
      </c>
      <c r="K53" s="3536"/>
      <c r="L53" s="3536"/>
      <c r="M53" s="3537">
        <v>2514680163</v>
      </c>
      <c r="O53" s="3507">
        <f t="shared" si="3"/>
        <v>1</v>
      </c>
    </row>
    <row r="54" spans="1:16" s="3434" customFormat="1" ht="45" customHeight="1" x14ac:dyDescent="0.3">
      <c r="A54" s="3429">
        <v>249906001</v>
      </c>
      <c r="B54" s="3430">
        <v>13</v>
      </c>
      <c r="C54" s="3428" t="s">
        <v>80</v>
      </c>
      <c r="D54" s="3533">
        <v>459103190</v>
      </c>
      <c r="E54" s="3504">
        <f>11454497+116146000</f>
        <v>127600497</v>
      </c>
      <c r="F54" s="3397">
        <f t="shared" si="2"/>
        <v>331502693</v>
      </c>
      <c r="G54" s="3533"/>
      <c r="H54" s="3533"/>
      <c r="I54" s="3431"/>
      <c r="J54" s="3536">
        <v>331502693</v>
      </c>
      <c r="K54" s="3536"/>
      <c r="L54" s="3536"/>
      <c r="M54" s="3537">
        <v>331502693</v>
      </c>
      <c r="O54" s="3507">
        <f t="shared" si="3"/>
        <v>1</v>
      </c>
    </row>
    <row r="55" spans="1:16" s="3434" customFormat="1" ht="39" customHeight="1" x14ac:dyDescent="0.3">
      <c r="A55" s="3429">
        <v>249906001</v>
      </c>
      <c r="B55" s="3430">
        <v>20</v>
      </c>
      <c r="C55" s="3428" t="s">
        <v>80</v>
      </c>
      <c r="D55" s="3533">
        <v>8783151039</v>
      </c>
      <c r="E55" s="3504">
        <f>14955774+1017939+11819496+948003932</f>
        <v>975797141</v>
      </c>
      <c r="F55" s="3397">
        <f t="shared" si="2"/>
        <v>7807353898</v>
      </c>
      <c r="G55" s="3533"/>
      <c r="H55" s="3533"/>
      <c r="I55" s="3431"/>
      <c r="J55" s="3536">
        <v>7603765682</v>
      </c>
      <c r="K55" s="3536"/>
      <c r="L55" s="3536"/>
      <c r="M55" s="3537">
        <v>7603765682</v>
      </c>
      <c r="O55" s="3507"/>
    </row>
    <row r="56" spans="1:16" s="3434" customFormat="1" ht="52.5" customHeight="1" x14ac:dyDescent="0.3">
      <c r="A56" s="3429">
        <v>249906002</v>
      </c>
      <c r="B56" s="3430">
        <v>21</v>
      </c>
      <c r="C56" s="3428" t="s">
        <v>160</v>
      </c>
      <c r="D56" s="3533">
        <v>18914800</v>
      </c>
      <c r="E56" s="3504">
        <v>2016800</v>
      </c>
      <c r="F56" s="3397">
        <f t="shared" si="2"/>
        <v>16898000</v>
      </c>
      <c r="G56" s="3533"/>
      <c r="H56" s="3533"/>
      <c r="I56" s="3431"/>
      <c r="J56" s="3397">
        <v>16898000</v>
      </c>
      <c r="K56" s="3397"/>
      <c r="L56" s="3397"/>
      <c r="M56" s="3399">
        <v>16898000</v>
      </c>
      <c r="O56" s="3507"/>
    </row>
    <row r="57" spans="1:16" s="3434" customFormat="1" ht="63.75" customHeight="1" x14ac:dyDescent="0.3">
      <c r="A57" s="3429">
        <v>249906003</v>
      </c>
      <c r="B57" s="3430">
        <v>20</v>
      </c>
      <c r="C57" s="3428" t="s">
        <v>79</v>
      </c>
      <c r="D57" s="3533">
        <v>820725497.42999995</v>
      </c>
      <c r="E57" s="3504">
        <v>18312430</v>
      </c>
      <c r="F57" s="3397">
        <f t="shared" si="2"/>
        <v>802413067.42999995</v>
      </c>
      <c r="G57" s="3533"/>
      <c r="H57" s="3533"/>
      <c r="I57" s="3431"/>
      <c r="J57" s="3397">
        <v>802413067.42999995</v>
      </c>
      <c r="K57" s="3397"/>
      <c r="L57" s="3397"/>
      <c r="M57" s="3399">
        <v>802413067.42999995</v>
      </c>
      <c r="O57" s="3507"/>
    </row>
    <row r="58" spans="1:16" s="3434" customFormat="1" ht="37.950000000000003" customHeight="1" thickBot="1" x14ac:dyDescent="0.35">
      <c r="A58" s="3538">
        <v>249906004</v>
      </c>
      <c r="B58" s="3539">
        <v>20</v>
      </c>
      <c r="C58" s="3461" t="s">
        <v>161</v>
      </c>
      <c r="D58" s="3540">
        <v>1612578816</v>
      </c>
      <c r="E58" s="3406">
        <f>2453972+7445424+40752633+28144999+459884940+9200814+26774884+503376166</f>
        <v>1078033832</v>
      </c>
      <c r="F58" s="3407">
        <f t="shared" si="2"/>
        <v>534544984</v>
      </c>
      <c r="G58" s="3540"/>
      <c r="H58" s="3540"/>
      <c r="I58" s="3465"/>
      <c r="J58" s="3541">
        <v>514438087</v>
      </c>
      <c r="K58" s="3407"/>
      <c r="L58" s="3407"/>
      <c r="M58" s="3408">
        <v>514438087</v>
      </c>
      <c r="O58" s="3507">
        <f>+M58/F58</f>
        <v>0.96238502352123845</v>
      </c>
    </row>
    <row r="59" spans="1:16" ht="16.2" thickBot="1" x14ac:dyDescent="0.35">
      <c r="A59" s="3927" t="s">
        <v>184</v>
      </c>
      <c r="B59" s="3928"/>
      <c r="C59" s="3928"/>
      <c r="D59" s="3542">
        <f>+D12+D25</f>
        <v>413196796341.73999</v>
      </c>
      <c r="E59" s="3542">
        <f>+E12+E25</f>
        <v>9125476058.0400009</v>
      </c>
      <c r="F59" s="3542">
        <f t="shared" si="2"/>
        <v>404071320283.70001</v>
      </c>
      <c r="G59" s="3543"/>
      <c r="H59" s="3543"/>
      <c r="I59" s="3544" t="e">
        <f>+I20+#REF!+#REF!+I26+I51+#REF!</f>
        <v>#REF!</v>
      </c>
      <c r="J59" s="3545">
        <f>+J12+J25</f>
        <v>403847625170.69995</v>
      </c>
      <c r="K59" s="3542" t="e">
        <f>+K12+K25</f>
        <v>#REF!</v>
      </c>
      <c r="L59" s="3542" t="e">
        <f>+L12+L25</f>
        <v>#REF!</v>
      </c>
      <c r="M59" s="3545">
        <f>+M12+M25</f>
        <v>403847625170.69995</v>
      </c>
      <c r="O59" s="3507">
        <f>+M59/F59</f>
        <v>0.99944639695575765</v>
      </c>
    </row>
    <row r="60" spans="1:16" ht="10.5" customHeight="1" x14ac:dyDescent="0.3">
      <c r="A60" s="3484"/>
      <c r="B60" s="3485"/>
      <c r="C60" s="3486"/>
      <c r="D60" s="3488"/>
      <c r="E60" s="3546"/>
      <c r="F60" s="3488"/>
      <c r="G60" s="3489"/>
      <c r="H60" s="3488"/>
      <c r="I60" s="3488" t="s">
        <v>185</v>
      </c>
      <c r="J60" s="3488"/>
      <c r="K60" s="3488" t="s">
        <v>186</v>
      </c>
      <c r="L60" s="3488"/>
      <c r="M60" s="3489"/>
    </row>
    <row r="61" spans="1:16" x14ac:dyDescent="0.3">
      <c r="A61" s="3360"/>
      <c r="D61" s="3362"/>
      <c r="E61" s="3363"/>
      <c r="G61" s="3364"/>
      <c r="M61" s="3364"/>
    </row>
    <row r="62" spans="1:16" x14ac:dyDescent="0.3">
      <c r="A62" s="3360"/>
      <c r="D62" s="3362"/>
      <c r="E62" s="3363"/>
      <c r="F62" s="3547"/>
      <c r="G62" s="3364"/>
      <c r="M62" s="3364"/>
    </row>
    <row r="63" spans="1:16" x14ac:dyDescent="0.3">
      <c r="A63" s="3360"/>
      <c r="D63" s="3362"/>
      <c r="E63" s="3363"/>
      <c r="G63" s="3364"/>
      <c r="M63" s="3364"/>
    </row>
    <row r="64" spans="1:16" x14ac:dyDescent="0.3">
      <c r="A64" s="3470" t="s">
        <v>83</v>
      </c>
      <c r="B64" s="3471"/>
      <c r="C64" s="3472"/>
      <c r="D64" s="3472"/>
      <c r="E64" s="3473"/>
      <c r="F64" s="3473" t="s">
        <v>84</v>
      </c>
      <c r="G64" s="3473"/>
      <c r="H64" s="3474"/>
      <c r="I64" s="3548"/>
      <c r="J64" s="3549"/>
      <c r="K64" s="3550"/>
      <c r="L64" s="3549"/>
      <c r="M64" s="3551"/>
      <c r="N64" s="3548"/>
    </row>
    <row r="65" spans="1:14" x14ac:dyDescent="0.3">
      <c r="A65" s="3475" t="s">
        <v>389</v>
      </c>
      <c r="B65" s="3471"/>
      <c r="C65" s="3472"/>
      <c r="D65" s="3472"/>
      <c r="E65" s="3476"/>
      <c r="F65" s="3476" t="s">
        <v>85</v>
      </c>
      <c r="G65" s="3476"/>
      <c r="H65" s="3477"/>
      <c r="I65" s="3548"/>
      <c r="J65" s="3549"/>
      <c r="K65" s="3482"/>
      <c r="L65" s="3549"/>
      <c r="M65" s="3551"/>
      <c r="N65" s="3548"/>
    </row>
    <row r="66" spans="1:14" x14ac:dyDescent="0.3">
      <c r="A66" s="3475" t="s">
        <v>194</v>
      </c>
      <c r="B66" s="3471"/>
      <c r="C66" s="3472"/>
      <c r="D66" s="3472"/>
      <c r="E66" s="3479"/>
      <c r="F66" s="3479" t="s">
        <v>86</v>
      </c>
      <c r="G66" s="3473"/>
      <c r="H66" s="3474"/>
      <c r="I66" s="3548"/>
      <c r="J66" s="3549"/>
      <c r="K66" s="3550"/>
      <c r="L66" s="3549"/>
      <c r="M66" s="3551"/>
      <c r="N66" s="3548"/>
    </row>
    <row r="67" spans="1:14" x14ac:dyDescent="0.3">
      <c r="A67" s="3475"/>
      <c r="B67" s="3471"/>
      <c r="C67" s="3472"/>
      <c r="D67" s="3472"/>
      <c r="E67" s="3476"/>
      <c r="F67" s="3476"/>
      <c r="G67" s="3476"/>
      <c r="H67" s="3477"/>
      <c r="I67" s="3549"/>
      <c r="J67" s="3549"/>
      <c r="K67" s="3549"/>
      <c r="L67" s="3549"/>
      <c r="M67" s="3551"/>
      <c r="N67" s="3548"/>
    </row>
    <row r="68" spans="1:14" x14ac:dyDescent="0.3">
      <c r="A68" s="3470"/>
      <c r="B68" s="3471"/>
      <c r="C68" s="3472"/>
      <c r="D68" s="3479"/>
      <c r="E68" s="3480"/>
      <c r="F68" s="3479"/>
      <c r="G68" s="3474"/>
      <c r="H68" s="3549"/>
      <c r="I68" s="3549"/>
      <c r="J68" s="3549"/>
      <c r="K68" s="3549"/>
      <c r="L68" s="3549"/>
      <c r="M68" s="3551"/>
      <c r="N68" s="3548"/>
    </row>
    <row r="69" spans="1:14" x14ac:dyDescent="0.3">
      <c r="A69" s="3470"/>
      <c r="B69" s="3929" t="s">
        <v>353</v>
      </c>
      <c r="C69" s="3929"/>
      <c r="D69" s="3476" t="s">
        <v>88</v>
      </c>
      <c r="E69" s="3476"/>
      <c r="F69" s="3479"/>
      <c r="G69" s="3479"/>
      <c r="H69" s="3479"/>
      <c r="I69" s="3552"/>
      <c r="J69" s="3476" t="s">
        <v>191</v>
      </c>
      <c r="K69" s="3476"/>
      <c r="L69" s="3476"/>
      <c r="M69" s="3477"/>
      <c r="N69" s="3548"/>
    </row>
    <row r="70" spans="1:14" x14ac:dyDescent="0.3">
      <c r="A70" s="3475"/>
      <c r="B70" s="3929" t="s">
        <v>354</v>
      </c>
      <c r="C70" s="3929"/>
      <c r="D70" s="3476" t="s">
        <v>90</v>
      </c>
      <c r="E70" s="3476"/>
      <c r="F70" s="3476"/>
      <c r="G70" s="3476"/>
      <c r="H70" s="3476"/>
      <c r="I70" s="3477"/>
      <c r="J70" s="3479" t="s">
        <v>188</v>
      </c>
      <c r="K70" s="3479"/>
      <c r="L70" s="3479"/>
      <c r="M70" s="3552"/>
      <c r="N70" s="3548"/>
    </row>
    <row r="71" spans="1:14" x14ac:dyDescent="0.3">
      <c r="A71" s="3470"/>
      <c r="B71" s="3553" t="s">
        <v>355</v>
      </c>
      <c r="C71" s="3554"/>
      <c r="D71" s="3476" t="s">
        <v>93</v>
      </c>
      <c r="E71" s="3476"/>
      <c r="F71" s="3479"/>
      <c r="G71" s="3479"/>
      <c r="H71" s="3479"/>
      <c r="I71" s="3552"/>
      <c r="J71" s="3476" t="s">
        <v>172</v>
      </c>
      <c r="K71" s="3476"/>
      <c r="L71" s="3476"/>
      <c r="M71" s="3477"/>
      <c r="N71" s="3548"/>
    </row>
    <row r="72" spans="1:14" x14ac:dyDescent="0.3">
      <c r="A72" s="3475"/>
      <c r="B72" s="3471"/>
      <c r="C72" s="3476"/>
      <c r="D72" s="3476"/>
      <c r="E72" s="3476"/>
      <c r="F72" s="3476"/>
      <c r="G72" s="3476"/>
      <c r="H72" s="3476"/>
      <c r="I72" s="3477"/>
      <c r="J72" s="3479"/>
      <c r="K72" s="3479"/>
      <c r="L72" s="3479"/>
      <c r="M72" s="3552"/>
      <c r="N72" s="3548"/>
    </row>
    <row r="73" spans="1:14" ht="6.75" customHeight="1" thickBot="1" x14ac:dyDescent="0.35">
      <c r="A73" s="3422"/>
      <c r="B73" s="3423"/>
      <c r="C73" s="3555"/>
      <c r="D73" s="3555"/>
      <c r="E73" s="3556"/>
      <c r="F73" s="3557"/>
      <c r="G73" s="3557"/>
      <c r="H73" s="3557"/>
      <c r="I73" s="3557"/>
      <c r="J73" s="3557"/>
      <c r="K73" s="3557"/>
      <c r="L73" s="3557"/>
      <c r="M73" s="3558"/>
      <c r="N73" s="3548"/>
    </row>
  </sheetData>
  <mergeCells count="9">
    <mergeCell ref="A59:C59"/>
    <mergeCell ref="B69:C69"/>
    <mergeCell ref="B70:C70"/>
    <mergeCell ref="A3:M3"/>
    <mergeCell ref="A4:M4"/>
    <mergeCell ref="A10:M10"/>
    <mergeCell ref="A39:M39"/>
    <mergeCell ref="A40:M40"/>
    <mergeCell ref="A46:M46"/>
  </mergeCells>
  <printOptions horizontalCentered="1" verticalCentered="1"/>
  <pageMargins left="0.70866141732283472" right="0.70866141732283472" top="0.74803149606299213" bottom="0.74803149606299213" header="0.31496062992125984" footer="0.31496062992125984"/>
  <pageSetup scale="59" orientation="landscape" horizontalDpi="4294967294" r:id="rId1"/>
  <rowBreaks count="1" manualBreakCount="1">
    <brk id="36" max="12" man="1"/>
  </rowBreaks>
  <colBreaks count="1" manualBreakCount="1">
    <brk id="1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G130"/>
  <sheetViews>
    <sheetView topLeftCell="D1" zoomScaleNormal="100" workbookViewId="0">
      <selection activeCell="I73" sqref="I73:BX80"/>
    </sheetView>
  </sheetViews>
  <sheetFormatPr baseColWidth="10" defaultColWidth="11.44140625" defaultRowHeight="14.4" x14ac:dyDescent="0.3"/>
  <cols>
    <col min="1" max="1" width="20.33203125" style="1" customWidth="1"/>
    <col min="2" max="2" width="7.33203125" style="1" customWidth="1"/>
    <col min="3" max="3" width="51.44140625" style="1" customWidth="1"/>
    <col min="4" max="4" width="23.44140625" style="3" customWidth="1"/>
    <col min="5" max="5" width="19.44140625" style="4" customWidth="1"/>
    <col min="6" max="6" width="20" style="3" customWidth="1"/>
    <col min="7" max="7" width="25.109375" style="3" customWidth="1"/>
    <col min="8" max="8" width="4.44140625" style="1" customWidth="1"/>
    <col min="9" max="256" width="11.44140625" style="1"/>
    <col min="257" max="257" width="20.33203125" style="1" customWidth="1"/>
    <col min="258" max="258" width="7.33203125" style="1" customWidth="1"/>
    <col min="259" max="259" width="51.44140625" style="1" customWidth="1"/>
    <col min="260" max="260" width="23.44140625" style="1" customWidth="1"/>
    <col min="261" max="261" width="19.44140625" style="1" customWidth="1"/>
    <col min="262" max="262" width="20" style="1" customWidth="1"/>
    <col min="263" max="263" width="25.109375" style="1" customWidth="1"/>
    <col min="264" max="264" width="4.44140625" style="1" customWidth="1"/>
    <col min="265" max="512" width="11.44140625" style="1"/>
    <col min="513" max="513" width="20.33203125" style="1" customWidth="1"/>
    <col min="514" max="514" width="7.33203125" style="1" customWidth="1"/>
    <col min="515" max="515" width="51.44140625" style="1" customWidth="1"/>
    <col min="516" max="516" width="23.44140625" style="1" customWidth="1"/>
    <col min="517" max="517" width="19.44140625" style="1" customWidth="1"/>
    <col min="518" max="518" width="20" style="1" customWidth="1"/>
    <col min="519" max="519" width="25.109375" style="1" customWidth="1"/>
    <col min="520" max="520" width="4.44140625" style="1" customWidth="1"/>
    <col min="521" max="768" width="11.44140625" style="1"/>
    <col min="769" max="769" width="20.33203125" style="1" customWidth="1"/>
    <col min="770" max="770" width="7.33203125" style="1" customWidth="1"/>
    <col min="771" max="771" width="51.44140625" style="1" customWidth="1"/>
    <col min="772" max="772" width="23.44140625" style="1" customWidth="1"/>
    <col min="773" max="773" width="19.44140625" style="1" customWidth="1"/>
    <col min="774" max="774" width="20" style="1" customWidth="1"/>
    <col min="775" max="775" width="25.109375" style="1" customWidth="1"/>
    <col min="776" max="776" width="4.44140625" style="1" customWidth="1"/>
    <col min="777" max="1024" width="11.44140625" style="1"/>
    <col min="1025" max="1025" width="20.33203125" style="1" customWidth="1"/>
    <col min="1026" max="1026" width="7.33203125" style="1" customWidth="1"/>
    <col min="1027" max="1027" width="51.44140625" style="1" customWidth="1"/>
    <col min="1028" max="1028" width="23.44140625" style="1" customWidth="1"/>
    <col min="1029" max="1029" width="19.44140625" style="1" customWidth="1"/>
    <col min="1030" max="1030" width="20" style="1" customWidth="1"/>
    <col min="1031" max="1031" width="25.109375" style="1" customWidth="1"/>
    <col min="1032" max="1032" width="4.44140625" style="1" customWidth="1"/>
    <col min="1033" max="1280" width="11.44140625" style="1"/>
    <col min="1281" max="1281" width="20.33203125" style="1" customWidth="1"/>
    <col min="1282" max="1282" width="7.33203125" style="1" customWidth="1"/>
    <col min="1283" max="1283" width="51.44140625" style="1" customWidth="1"/>
    <col min="1284" max="1284" width="23.44140625" style="1" customWidth="1"/>
    <col min="1285" max="1285" width="19.44140625" style="1" customWidth="1"/>
    <col min="1286" max="1286" width="20" style="1" customWidth="1"/>
    <col min="1287" max="1287" width="25.109375" style="1" customWidth="1"/>
    <col min="1288" max="1288" width="4.44140625" style="1" customWidth="1"/>
    <col min="1289" max="1536" width="11.44140625" style="1"/>
    <col min="1537" max="1537" width="20.33203125" style="1" customWidth="1"/>
    <col min="1538" max="1538" width="7.33203125" style="1" customWidth="1"/>
    <col min="1539" max="1539" width="51.44140625" style="1" customWidth="1"/>
    <col min="1540" max="1540" width="23.44140625" style="1" customWidth="1"/>
    <col min="1541" max="1541" width="19.44140625" style="1" customWidth="1"/>
    <col min="1542" max="1542" width="20" style="1" customWidth="1"/>
    <col min="1543" max="1543" width="25.109375" style="1" customWidth="1"/>
    <col min="1544" max="1544" width="4.44140625" style="1" customWidth="1"/>
    <col min="1545" max="1792" width="11.44140625" style="1"/>
    <col min="1793" max="1793" width="20.33203125" style="1" customWidth="1"/>
    <col min="1794" max="1794" width="7.33203125" style="1" customWidth="1"/>
    <col min="1795" max="1795" width="51.44140625" style="1" customWidth="1"/>
    <col min="1796" max="1796" width="23.44140625" style="1" customWidth="1"/>
    <col min="1797" max="1797" width="19.44140625" style="1" customWidth="1"/>
    <col min="1798" max="1798" width="20" style="1" customWidth="1"/>
    <col min="1799" max="1799" width="25.109375" style="1" customWidth="1"/>
    <col min="1800" max="1800" width="4.44140625" style="1" customWidth="1"/>
    <col min="1801" max="2048" width="11.44140625" style="1"/>
    <col min="2049" max="2049" width="20.33203125" style="1" customWidth="1"/>
    <col min="2050" max="2050" width="7.33203125" style="1" customWidth="1"/>
    <col min="2051" max="2051" width="51.44140625" style="1" customWidth="1"/>
    <col min="2052" max="2052" width="23.44140625" style="1" customWidth="1"/>
    <col min="2053" max="2053" width="19.44140625" style="1" customWidth="1"/>
    <col min="2054" max="2054" width="20" style="1" customWidth="1"/>
    <col min="2055" max="2055" width="25.109375" style="1" customWidth="1"/>
    <col min="2056" max="2056" width="4.44140625" style="1" customWidth="1"/>
    <col min="2057" max="2304" width="11.44140625" style="1"/>
    <col min="2305" max="2305" width="20.33203125" style="1" customWidth="1"/>
    <col min="2306" max="2306" width="7.33203125" style="1" customWidth="1"/>
    <col min="2307" max="2307" width="51.44140625" style="1" customWidth="1"/>
    <col min="2308" max="2308" width="23.44140625" style="1" customWidth="1"/>
    <col min="2309" max="2309" width="19.44140625" style="1" customWidth="1"/>
    <col min="2310" max="2310" width="20" style="1" customWidth="1"/>
    <col min="2311" max="2311" width="25.109375" style="1" customWidth="1"/>
    <col min="2312" max="2312" width="4.44140625" style="1" customWidth="1"/>
    <col min="2313" max="2560" width="11.44140625" style="1"/>
    <col min="2561" max="2561" width="20.33203125" style="1" customWidth="1"/>
    <col min="2562" max="2562" width="7.33203125" style="1" customWidth="1"/>
    <col min="2563" max="2563" width="51.44140625" style="1" customWidth="1"/>
    <col min="2564" max="2564" width="23.44140625" style="1" customWidth="1"/>
    <col min="2565" max="2565" width="19.44140625" style="1" customWidth="1"/>
    <col min="2566" max="2566" width="20" style="1" customWidth="1"/>
    <col min="2567" max="2567" width="25.109375" style="1" customWidth="1"/>
    <col min="2568" max="2568" width="4.44140625" style="1" customWidth="1"/>
    <col min="2569" max="2816" width="11.44140625" style="1"/>
    <col min="2817" max="2817" width="20.33203125" style="1" customWidth="1"/>
    <col min="2818" max="2818" width="7.33203125" style="1" customWidth="1"/>
    <col min="2819" max="2819" width="51.44140625" style="1" customWidth="1"/>
    <col min="2820" max="2820" width="23.44140625" style="1" customWidth="1"/>
    <col min="2821" max="2821" width="19.44140625" style="1" customWidth="1"/>
    <col min="2822" max="2822" width="20" style="1" customWidth="1"/>
    <col min="2823" max="2823" width="25.109375" style="1" customWidth="1"/>
    <col min="2824" max="2824" width="4.44140625" style="1" customWidth="1"/>
    <col min="2825" max="3072" width="11.44140625" style="1"/>
    <col min="3073" max="3073" width="20.33203125" style="1" customWidth="1"/>
    <col min="3074" max="3074" width="7.33203125" style="1" customWidth="1"/>
    <col min="3075" max="3075" width="51.44140625" style="1" customWidth="1"/>
    <col min="3076" max="3076" width="23.44140625" style="1" customWidth="1"/>
    <col min="3077" max="3077" width="19.44140625" style="1" customWidth="1"/>
    <col min="3078" max="3078" width="20" style="1" customWidth="1"/>
    <col min="3079" max="3079" width="25.109375" style="1" customWidth="1"/>
    <col min="3080" max="3080" width="4.44140625" style="1" customWidth="1"/>
    <col min="3081" max="3328" width="11.44140625" style="1"/>
    <col min="3329" max="3329" width="20.33203125" style="1" customWidth="1"/>
    <col min="3330" max="3330" width="7.33203125" style="1" customWidth="1"/>
    <col min="3331" max="3331" width="51.44140625" style="1" customWidth="1"/>
    <col min="3332" max="3332" width="23.44140625" style="1" customWidth="1"/>
    <col min="3333" max="3333" width="19.44140625" style="1" customWidth="1"/>
    <col min="3334" max="3334" width="20" style="1" customWidth="1"/>
    <col min="3335" max="3335" width="25.109375" style="1" customWidth="1"/>
    <col min="3336" max="3336" width="4.44140625" style="1" customWidth="1"/>
    <col min="3337" max="3584" width="11.44140625" style="1"/>
    <col min="3585" max="3585" width="20.33203125" style="1" customWidth="1"/>
    <col min="3586" max="3586" width="7.33203125" style="1" customWidth="1"/>
    <col min="3587" max="3587" width="51.44140625" style="1" customWidth="1"/>
    <col min="3588" max="3588" width="23.44140625" style="1" customWidth="1"/>
    <col min="3589" max="3589" width="19.44140625" style="1" customWidth="1"/>
    <col min="3590" max="3590" width="20" style="1" customWidth="1"/>
    <col min="3591" max="3591" width="25.109375" style="1" customWidth="1"/>
    <col min="3592" max="3592" width="4.44140625" style="1" customWidth="1"/>
    <col min="3593" max="3840" width="11.44140625" style="1"/>
    <col min="3841" max="3841" width="20.33203125" style="1" customWidth="1"/>
    <col min="3842" max="3842" width="7.33203125" style="1" customWidth="1"/>
    <col min="3843" max="3843" width="51.44140625" style="1" customWidth="1"/>
    <col min="3844" max="3844" width="23.44140625" style="1" customWidth="1"/>
    <col min="3845" max="3845" width="19.44140625" style="1" customWidth="1"/>
    <col min="3846" max="3846" width="20" style="1" customWidth="1"/>
    <col min="3847" max="3847" width="25.109375" style="1" customWidth="1"/>
    <col min="3848" max="3848" width="4.44140625" style="1" customWidth="1"/>
    <col min="3849" max="4096" width="11.44140625" style="1"/>
    <col min="4097" max="4097" width="20.33203125" style="1" customWidth="1"/>
    <col min="4098" max="4098" width="7.33203125" style="1" customWidth="1"/>
    <col min="4099" max="4099" width="51.44140625" style="1" customWidth="1"/>
    <col min="4100" max="4100" width="23.44140625" style="1" customWidth="1"/>
    <col min="4101" max="4101" width="19.44140625" style="1" customWidth="1"/>
    <col min="4102" max="4102" width="20" style="1" customWidth="1"/>
    <col min="4103" max="4103" width="25.109375" style="1" customWidth="1"/>
    <col min="4104" max="4104" width="4.44140625" style="1" customWidth="1"/>
    <col min="4105" max="4352" width="11.44140625" style="1"/>
    <col min="4353" max="4353" width="20.33203125" style="1" customWidth="1"/>
    <col min="4354" max="4354" width="7.33203125" style="1" customWidth="1"/>
    <col min="4355" max="4355" width="51.44140625" style="1" customWidth="1"/>
    <col min="4356" max="4356" width="23.44140625" style="1" customWidth="1"/>
    <col min="4357" max="4357" width="19.44140625" style="1" customWidth="1"/>
    <col min="4358" max="4358" width="20" style="1" customWidth="1"/>
    <col min="4359" max="4359" width="25.109375" style="1" customWidth="1"/>
    <col min="4360" max="4360" width="4.44140625" style="1" customWidth="1"/>
    <col min="4361" max="4608" width="11.44140625" style="1"/>
    <col min="4609" max="4609" width="20.33203125" style="1" customWidth="1"/>
    <col min="4610" max="4610" width="7.33203125" style="1" customWidth="1"/>
    <col min="4611" max="4611" width="51.44140625" style="1" customWidth="1"/>
    <col min="4612" max="4612" width="23.44140625" style="1" customWidth="1"/>
    <col min="4613" max="4613" width="19.44140625" style="1" customWidth="1"/>
    <col min="4614" max="4614" width="20" style="1" customWidth="1"/>
    <col min="4615" max="4615" width="25.109375" style="1" customWidth="1"/>
    <col min="4616" max="4616" width="4.44140625" style="1" customWidth="1"/>
    <col min="4617" max="4864" width="11.44140625" style="1"/>
    <col min="4865" max="4865" width="20.33203125" style="1" customWidth="1"/>
    <col min="4866" max="4866" width="7.33203125" style="1" customWidth="1"/>
    <col min="4867" max="4867" width="51.44140625" style="1" customWidth="1"/>
    <col min="4868" max="4868" width="23.44140625" style="1" customWidth="1"/>
    <col min="4869" max="4869" width="19.44140625" style="1" customWidth="1"/>
    <col min="4870" max="4870" width="20" style="1" customWidth="1"/>
    <col min="4871" max="4871" width="25.109375" style="1" customWidth="1"/>
    <col min="4872" max="4872" width="4.44140625" style="1" customWidth="1"/>
    <col min="4873" max="5120" width="11.44140625" style="1"/>
    <col min="5121" max="5121" width="20.33203125" style="1" customWidth="1"/>
    <col min="5122" max="5122" width="7.33203125" style="1" customWidth="1"/>
    <col min="5123" max="5123" width="51.44140625" style="1" customWidth="1"/>
    <col min="5124" max="5124" width="23.44140625" style="1" customWidth="1"/>
    <col min="5125" max="5125" width="19.44140625" style="1" customWidth="1"/>
    <col min="5126" max="5126" width="20" style="1" customWidth="1"/>
    <col min="5127" max="5127" width="25.109375" style="1" customWidth="1"/>
    <col min="5128" max="5128" width="4.44140625" style="1" customWidth="1"/>
    <col min="5129" max="5376" width="11.44140625" style="1"/>
    <col min="5377" max="5377" width="20.33203125" style="1" customWidth="1"/>
    <col min="5378" max="5378" width="7.33203125" style="1" customWidth="1"/>
    <col min="5379" max="5379" width="51.44140625" style="1" customWidth="1"/>
    <col min="5380" max="5380" width="23.44140625" style="1" customWidth="1"/>
    <col min="5381" max="5381" width="19.44140625" style="1" customWidth="1"/>
    <col min="5382" max="5382" width="20" style="1" customWidth="1"/>
    <col min="5383" max="5383" width="25.109375" style="1" customWidth="1"/>
    <col min="5384" max="5384" width="4.44140625" style="1" customWidth="1"/>
    <col min="5385" max="5632" width="11.44140625" style="1"/>
    <col min="5633" max="5633" width="20.33203125" style="1" customWidth="1"/>
    <col min="5634" max="5634" width="7.33203125" style="1" customWidth="1"/>
    <col min="5635" max="5635" width="51.44140625" style="1" customWidth="1"/>
    <col min="5636" max="5636" width="23.44140625" style="1" customWidth="1"/>
    <col min="5637" max="5637" width="19.44140625" style="1" customWidth="1"/>
    <col min="5638" max="5638" width="20" style="1" customWidth="1"/>
    <col min="5639" max="5639" width="25.109375" style="1" customWidth="1"/>
    <col min="5640" max="5640" width="4.44140625" style="1" customWidth="1"/>
    <col min="5641" max="5888" width="11.44140625" style="1"/>
    <col min="5889" max="5889" width="20.33203125" style="1" customWidth="1"/>
    <col min="5890" max="5890" width="7.33203125" style="1" customWidth="1"/>
    <col min="5891" max="5891" width="51.44140625" style="1" customWidth="1"/>
    <col min="5892" max="5892" width="23.44140625" style="1" customWidth="1"/>
    <col min="5893" max="5893" width="19.44140625" style="1" customWidth="1"/>
    <col min="5894" max="5894" width="20" style="1" customWidth="1"/>
    <col min="5895" max="5895" width="25.109375" style="1" customWidth="1"/>
    <col min="5896" max="5896" width="4.44140625" style="1" customWidth="1"/>
    <col min="5897" max="6144" width="11.44140625" style="1"/>
    <col min="6145" max="6145" width="20.33203125" style="1" customWidth="1"/>
    <col min="6146" max="6146" width="7.33203125" style="1" customWidth="1"/>
    <col min="6147" max="6147" width="51.44140625" style="1" customWidth="1"/>
    <col min="6148" max="6148" width="23.44140625" style="1" customWidth="1"/>
    <col min="6149" max="6149" width="19.44140625" style="1" customWidth="1"/>
    <col min="6150" max="6150" width="20" style="1" customWidth="1"/>
    <col min="6151" max="6151" width="25.109375" style="1" customWidth="1"/>
    <col min="6152" max="6152" width="4.44140625" style="1" customWidth="1"/>
    <col min="6153" max="6400" width="11.44140625" style="1"/>
    <col min="6401" max="6401" width="20.33203125" style="1" customWidth="1"/>
    <col min="6402" max="6402" width="7.33203125" style="1" customWidth="1"/>
    <col min="6403" max="6403" width="51.44140625" style="1" customWidth="1"/>
    <col min="6404" max="6404" width="23.44140625" style="1" customWidth="1"/>
    <col min="6405" max="6405" width="19.44140625" style="1" customWidth="1"/>
    <col min="6406" max="6406" width="20" style="1" customWidth="1"/>
    <col min="6407" max="6407" width="25.109375" style="1" customWidth="1"/>
    <col min="6408" max="6408" width="4.44140625" style="1" customWidth="1"/>
    <col min="6409" max="6656" width="11.44140625" style="1"/>
    <col min="6657" max="6657" width="20.33203125" style="1" customWidth="1"/>
    <col min="6658" max="6658" width="7.33203125" style="1" customWidth="1"/>
    <col min="6659" max="6659" width="51.44140625" style="1" customWidth="1"/>
    <col min="6660" max="6660" width="23.44140625" style="1" customWidth="1"/>
    <col min="6661" max="6661" width="19.44140625" style="1" customWidth="1"/>
    <col min="6662" max="6662" width="20" style="1" customWidth="1"/>
    <col min="6663" max="6663" width="25.109375" style="1" customWidth="1"/>
    <col min="6664" max="6664" width="4.44140625" style="1" customWidth="1"/>
    <col min="6665" max="6912" width="11.44140625" style="1"/>
    <col min="6913" max="6913" width="20.33203125" style="1" customWidth="1"/>
    <col min="6914" max="6914" width="7.33203125" style="1" customWidth="1"/>
    <col min="6915" max="6915" width="51.44140625" style="1" customWidth="1"/>
    <col min="6916" max="6916" width="23.44140625" style="1" customWidth="1"/>
    <col min="6917" max="6917" width="19.44140625" style="1" customWidth="1"/>
    <col min="6918" max="6918" width="20" style="1" customWidth="1"/>
    <col min="6919" max="6919" width="25.109375" style="1" customWidth="1"/>
    <col min="6920" max="6920" width="4.44140625" style="1" customWidth="1"/>
    <col min="6921" max="7168" width="11.44140625" style="1"/>
    <col min="7169" max="7169" width="20.33203125" style="1" customWidth="1"/>
    <col min="7170" max="7170" width="7.33203125" style="1" customWidth="1"/>
    <col min="7171" max="7171" width="51.44140625" style="1" customWidth="1"/>
    <col min="7172" max="7172" width="23.44140625" style="1" customWidth="1"/>
    <col min="7173" max="7173" width="19.44140625" style="1" customWidth="1"/>
    <col min="7174" max="7174" width="20" style="1" customWidth="1"/>
    <col min="7175" max="7175" width="25.109375" style="1" customWidth="1"/>
    <col min="7176" max="7176" width="4.44140625" style="1" customWidth="1"/>
    <col min="7177" max="7424" width="11.44140625" style="1"/>
    <col min="7425" max="7425" width="20.33203125" style="1" customWidth="1"/>
    <col min="7426" max="7426" width="7.33203125" style="1" customWidth="1"/>
    <col min="7427" max="7427" width="51.44140625" style="1" customWidth="1"/>
    <col min="7428" max="7428" width="23.44140625" style="1" customWidth="1"/>
    <col min="7429" max="7429" width="19.44140625" style="1" customWidth="1"/>
    <col min="7430" max="7430" width="20" style="1" customWidth="1"/>
    <col min="7431" max="7431" width="25.109375" style="1" customWidth="1"/>
    <col min="7432" max="7432" width="4.44140625" style="1" customWidth="1"/>
    <col min="7433" max="7680" width="11.44140625" style="1"/>
    <col min="7681" max="7681" width="20.33203125" style="1" customWidth="1"/>
    <col min="7682" max="7682" width="7.33203125" style="1" customWidth="1"/>
    <col min="7683" max="7683" width="51.44140625" style="1" customWidth="1"/>
    <col min="7684" max="7684" width="23.44140625" style="1" customWidth="1"/>
    <col min="7685" max="7685" width="19.44140625" style="1" customWidth="1"/>
    <col min="7686" max="7686" width="20" style="1" customWidth="1"/>
    <col min="7687" max="7687" width="25.109375" style="1" customWidth="1"/>
    <col min="7688" max="7688" width="4.44140625" style="1" customWidth="1"/>
    <col min="7689" max="7936" width="11.44140625" style="1"/>
    <col min="7937" max="7937" width="20.33203125" style="1" customWidth="1"/>
    <col min="7938" max="7938" width="7.33203125" style="1" customWidth="1"/>
    <col min="7939" max="7939" width="51.44140625" style="1" customWidth="1"/>
    <col min="7940" max="7940" width="23.44140625" style="1" customWidth="1"/>
    <col min="7941" max="7941" width="19.44140625" style="1" customWidth="1"/>
    <col min="7942" max="7942" width="20" style="1" customWidth="1"/>
    <col min="7943" max="7943" width="25.109375" style="1" customWidth="1"/>
    <col min="7944" max="7944" width="4.44140625" style="1" customWidth="1"/>
    <col min="7945" max="8192" width="11.44140625" style="1"/>
    <col min="8193" max="8193" width="20.33203125" style="1" customWidth="1"/>
    <col min="8194" max="8194" width="7.33203125" style="1" customWidth="1"/>
    <col min="8195" max="8195" width="51.44140625" style="1" customWidth="1"/>
    <col min="8196" max="8196" width="23.44140625" style="1" customWidth="1"/>
    <col min="8197" max="8197" width="19.44140625" style="1" customWidth="1"/>
    <col min="8198" max="8198" width="20" style="1" customWidth="1"/>
    <col min="8199" max="8199" width="25.109375" style="1" customWidth="1"/>
    <col min="8200" max="8200" width="4.44140625" style="1" customWidth="1"/>
    <col min="8201" max="8448" width="11.44140625" style="1"/>
    <col min="8449" max="8449" width="20.33203125" style="1" customWidth="1"/>
    <col min="8450" max="8450" width="7.33203125" style="1" customWidth="1"/>
    <col min="8451" max="8451" width="51.44140625" style="1" customWidth="1"/>
    <col min="8452" max="8452" width="23.44140625" style="1" customWidth="1"/>
    <col min="8453" max="8453" width="19.44140625" style="1" customWidth="1"/>
    <col min="8454" max="8454" width="20" style="1" customWidth="1"/>
    <col min="8455" max="8455" width="25.109375" style="1" customWidth="1"/>
    <col min="8456" max="8456" width="4.44140625" style="1" customWidth="1"/>
    <col min="8457" max="8704" width="11.44140625" style="1"/>
    <col min="8705" max="8705" width="20.33203125" style="1" customWidth="1"/>
    <col min="8706" max="8706" width="7.33203125" style="1" customWidth="1"/>
    <col min="8707" max="8707" width="51.44140625" style="1" customWidth="1"/>
    <col min="8708" max="8708" width="23.44140625" style="1" customWidth="1"/>
    <col min="8709" max="8709" width="19.44140625" style="1" customWidth="1"/>
    <col min="8710" max="8710" width="20" style="1" customWidth="1"/>
    <col min="8711" max="8711" width="25.109375" style="1" customWidth="1"/>
    <col min="8712" max="8712" width="4.44140625" style="1" customWidth="1"/>
    <col min="8713" max="8960" width="11.44140625" style="1"/>
    <col min="8961" max="8961" width="20.33203125" style="1" customWidth="1"/>
    <col min="8962" max="8962" width="7.33203125" style="1" customWidth="1"/>
    <col min="8963" max="8963" width="51.44140625" style="1" customWidth="1"/>
    <col min="8964" max="8964" width="23.44140625" style="1" customWidth="1"/>
    <col min="8965" max="8965" width="19.44140625" style="1" customWidth="1"/>
    <col min="8966" max="8966" width="20" style="1" customWidth="1"/>
    <col min="8967" max="8967" width="25.109375" style="1" customWidth="1"/>
    <col min="8968" max="8968" width="4.44140625" style="1" customWidth="1"/>
    <col min="8969" max="9216" width="11.44140625" style="1"/>
    <col min="9217" max="9217" width="20.33203125" style="1" customWidth="1"/>
    <col min="9218" max="9218" width="7.33203125" style="1" customWidth="1"/>
    <col min="9219" max="9219" width="51.44140625" style="1" customWidth="1"/>
    <col min="9220" max="9220" width="23.44140625" style="1" customWidth="1"/>
    <col min="9221" max="9221" width="19.44140625" style="1" customWidth="1"/>
    <col min="9222" max="9222" width="20" style="1" customWidth="1"/>
    <col min="9223" max="9223" width="25.109375" style="1" customWidth="1"/>
    <col min="9224" max="9224" width="4.44140625" style="1" customWidth="1"/>
    <col min="9225" max="9472" width="11.44140625" style="1"/>
    <col min="9473" max="9473" width="20.33203125" style="1" customWidth="1"/>
    <col min="9474" max="9474" width="7.33203125" style="1" customWidth="1"/>
    <col min="9475" max="9475" width="51.44140625" style="1" customWidth="1"/>
    <col min="9476" max="9476" width="23.44140625" style="1" customWidth="1"/>
    <col min="9477" max="9477" width="19.44140625" style="1" customWidth="1"/>
    <col min="9478" max="9478" width="20" style="1" customWidth="1"/>
    <col min="9479" max="9479" width="25.109375" style="1" customWidth="1"/>
    <col min="9480" max="9480" width="4.44140625" style="1" customWidth="1"/>
    <col min="9481" max="9728" width="11.44140625" style="1"/>
    <col min="9729" max="9729" width="20.33203125" style="1" customWidth="1"/>
    <col min="9730" max="9730" width="7.33203125" style="1" customWidth="1"/>
    <col min="9731" max="9731" width="51.44140625" style="1" customWidth="1"/>
    <col min="9732" max="9732" width="23.44140625" style="1" customWidth="1"/>
    <col min="9733" max="9733" width="19.44140625" style="1" customWidth="1"/>
    <col min="9734" max="9734" width="20" style="1" customWidth="1"/>
    <col min="9735" max="9735" width="25.109375" style="1" customWidth="1"/>
    <col min="9736" max="9736" width="4.44140625" style="1" customWidth="1"/>
    <col min="9737" max="9984" width="11.44140625" style="1"/>
    <col min="9985" max="9985" width="20.33203125" style="1" customWidth="1"/>
    <col min="9986" max="9986" width="7.33203125" style="1" customWidth="1"/>
    <col min="9987" max="9987" width="51.44140625" style="1" customWidth="1"/>
    <col min="9988" max="9988" width="23.44140625" style="1" customWidth="1"/>
    <col min="9989" max="9989" width="19.44140625" style="1" customWidth="1"/>
    <col min="9990" max="9990" width="20" style="1" customWidth="1"/>
    <col min="9991" max="9991" width="25.109375" style="1" customWidth="1"/>
    <col min="9992" max="9992" width="4.44140625" style="1" customWidth="1"/>
    <col min="9993" max="10240" width="11.44140625" style="1"/>
    <col min="10241" max="10241" width="20.33203125" style="1" customWidth="1"/>
    <col min="10242" max="10242" width="7.33203125" style="1" customWidth="1"/>
    <col min="10243" max="10243" width="51.44140625" style="1" customWidth="1"/>
    <col min="10244" max="10244" width="23.44140625" style="1" customWidth="1"/>
    <col min="10245" max="10245" width="19.44140625" style="1" customWidth="1"/>
    <col min="10246" max="10246" width="20" style="1" customWidth="1"/>
    <col min="10247" max="10247" width="25.109375" style="1" customWidth="1"/>
    <col min="10248" max="10248" width="4.44140625" style="1" customWidth="1"/>
    <col min="10249" max="10496" width="11.44140625" style="1"/>
    <col min="10497" max="10497" width="20.33203125" style="1" customWidth="1"/>
    <col min="10498" max="10498" width="7.33203125" style="1" customWidth="1"/>
    <col min="10499" max="10499" width="51.44140625" style="1" customWidth="1"/>
    <col min="10500" max="10500" width="23.44140625" style="1" customWidth="1"/>
    <col min="10501" max="10501" width="19.44140625" style="1" customWidth="1"/>
    <col min="10502" max="10502" width="20" style="1" customWidth="1"/>
    <col min="10503" max="10503" width="25.109375" style="1" customWidth="1"/>
    <col min="10504" max="10504" width="4.44140625" style="1" customWidth="1"/>
    <col min="10505" max="10752" width="11.44140625" style="1"/>
    <col min="10753" max="10753" width="20.33203125" style="1" customWidth="1"/>
    <col min="10754" max="10754" width="7.33203125" style="1" customWidth="1"/>
    <col min="10755" max="10755" width="51.44140625" style="1" customWidth="1"/>
    <col min="10756" max="10756" width="23.44140625" style="1" customWidth="1"/>
    <col min="10757" max="10757" width="19.44140625" style="1" customWidth="1"/>
    <col min="10758" max="10758" width="20" style="1" customWidth="1"/>
    <col min="10759" max="10759" width="25.109375" style="1" customWidth="1"/>
    <col min="10760" max="10760" width="4.44140625" style="1" customWidth="1"/>
    <col min="10761" max="11008" width="11.44140625" style="1"/>
    <col min="11009" max="11009" width="20.33203125" style="1" customWidth="1"/>
    <col min="11010" max="11010" width="7.33203125" style="1" customWidth="1"/>
    <col min="11011" max="11011" width="51.44140625" style="1" customWidth="1"/>
    <col min="11012" max="11012" width="23.44140625" style="1" customWidth="1"/>
    <col min="11013" max="11013" width="19.44140625" style="1" customWidth="1"/>
    <col min="11014" max="11014" width="20" style="1" customWidth="1"/>
    <col min="11015" max="11015" width="25.109375" style="1" customWidth="1"/>
    <col min="11016" max="11016" width="4.44140625" style="1" customWidth="1"/>
    <col min="11017" max="11264" width="11.44140625" style="1"/>
    <col min="11265" max="11265" width="20.33203125" style="1" customWidth="1"/>
    <col min="11266" max="11266" width="7.33203125" style="1" customWidth="1"/>
    <col min="11267" max="11267" width="51.44140625" style="1" customWidth="1"/>
    <col min="11268" max="11268" width="23.44140625" style="1" customWidth="1"/>
    <col min="11269" max="11269" width="19.44140625" style="1" customWidth="1"/>
    <col min="11270" max="11270" width="20" style="1" customWidth="1"/>
    <col min="11271" max="11271" width="25.109375" style="1" customWidth="1"/>
    <col min="11272" max="11272" width="4.44140625" style="1" customWidth="1"/>
    <col min="11273" max="11520" width="11.44140625" style="1"/>
    <col min="11521" max="11521" width="20.33203125" style="1" customWidth="1"/>
    <col min="11522" max="11522" width="7.33203125" style="1" customWidth="1"/>
    <col min="11523" max="11523" width="51.44140625" style="1" customWidth="1"/>
    <col min="11524" max="11524" width="23.44140625" style="1" customWidth="1"/>
    <col min="11525" max="11525" width="19.44140625" style="1" customWidth="1"/>
    <col min="11526" max="11526" width="20" style="1" customWidth="1"/>
    <col min="11527" max="11527" width="25.109375" style="1" customWidth="1"/>
    <col min="11528" max="11528" width="4.44140625" style="1" customWidth="1"/>
    <col min="11529" max="11776" width="11.44140625" style="1"/>
    <col min="11777" max="11777" width="20.33203125" style="1" customWidth="1"/>
    <col min="11778" max="11778" width="7.33203125" style="1" customWidth="1"/>
    <col min="11779" max="11779" width="51.44140625" style="1" customWidth="1"/>
    <col min="11780" max="11780" width="23.44140625" style="1" customWidth="1"/>
    <col min="11781" max="11781" width="19.44140625" style="1" customWidth="1"/>
    <col min="11782" max="11782" width="20" style="1" customWidth="1"/>
    <col min="11783" max="11783" width="25.109375" style="1" customWidth="1"/>
    <col min="11784" max="11784" width="4.44140625" style="1" customWidth="1"/>
    <col min="11785" max="12032" width="11.44140625" style="1"/>
    <col min="12033" max="12033" width="20.33203125" style="1" customWidth="1"/>
    <col min="12034" max="12034" width="7.33203125" style="1" customWidth="1"/>
    <col min="12035" max="12035" width="51.44140625" style="1" customWidth="1"/>
    <col min="12036" max="12036" width="23.44140625" style="1" customWidth="1"/>
    <col min="12037" max="12037" width="19.44140625" style="1" customWidth="1"/>
    <col min="12038" max="12038" width="20" style="1" customWidth="1"/>
    <col min="12039" max="12039" width="25.109375" style="1" customWidth="1"/>
    <col min="12040" max="12040" width="4.44140625" style="1" customWidth="1"/>
    <col min="12041" max="12288" width="11.44140625" style="1"/>
    <col min="12289" max="12289" width="20.33203125" style="1" customWidth="1"/>
    <col min="12290" max="12290" width="7.33203125" style="1" customWidth="1"/>
    <col min="12291" max="12291" width="51.44140625" style="1" customWidth="1"/>
    <col min="12292" max="12292" width="23.44140625" style="1" customWidth="1"/>
    <col min="12293" max="12293" width="19.44140625" style="1" customWidth="1"/>
    <col min="12294" max="12294" width="20" style="1" customWidth="1"/>
    <col min="12295" max="12295" width="25.109375" style="1" customWidth="1"/>
    <col min="12296" max="12296" width="4.44140625" style="1" customWidth="1"/>
    <col min="12297" max="12544" width="11.44140625" style="1"/>
    <col min="12545" max="12545" width="20.33203125" style="1" customWidth="1"/>
    <col min="12546" max="12546" width="7.33203125" style="1" customWidth="1"/>
    <col min="12547" max="12547" width="51.44140625" style="1" customWidth="1"/>
    <col min="12548" max="12548" width="23.44140625" style="1" customWidth="1"/>
    <col min="12549" max="12549" width="19.44140625" style="1" customWidth="1"/>
    <col min="12550" max="12550" width="20" style="1" customWidth="1"/>
    <col min="12551" max="12551" width="25.109375" style="1" customWidth="1"/>
    <col min="12552" max="12552" width="4.44140625" style="1" customWidth="1"/>
    <col min="12553" max="12800" width="11.44140625" style="1"/>
    <col min="12801" max="12801" width="20.33203125" style="1" customWidth="1"/>
    <col min="12802" max="12802" width="7.33203125" style="1" customWidth="1"/>
    <col min="12803" max="12803" width="51.44140625" style="1" customWidth="1"/>
    <col min="12804" max="12804" width="23.44140625" style="1" customWidth="1"/>
    <col min="12805" max="12805" width="19.44140625" style="1" customWidth="1"/>
    <col min="12806" max="12806" width="20" style="1" customWidth="1"/>
    <col min="12807" max="12807" width="25.109375" style="1" customWidth="1"/>
    <col min="12808" max="12808" width="4.44140625" style="1" customWidth="1"/>
    <col min="12809" max="13056" width="11.44140625" style="1"/>
    <col min="13057" max="13057" width="20.33203125" style="1" customWidth="1"/>
    <col min="13058" max="13058" width="7.33203125" style="1" customWidth="1"/>
    <col min="13059" max="13059" width="51.44140625" style="1" customWidth="1"/>
    <col min="13060" max="13060" width="23.44140625" style="1" customWidth="1"/>
    <col min="13061" max="13061" width="19.44140625" style="1" customWidth="1"/>
    <col min="13062" max="13062" width="20" style="1" customWidth="1"/>
    <col min="13063" max="13063" width="25.109375" style="1" customWidth="1"/>
    <col min="13064" max="13064" width="4.44140625" style="1" customWidth="1"/>
    <col min="13065" max="13312" width="11.44140625" style="1"/>
    <col min="13313" max="13313" width="20.33203125" style="1" customWidth="1"/>
    <col min="13314" max="13314" width="7.33203125" style="1" customWidth="1"/>
    <col min="13315" max="13315" width="51.44140625" style="1" customWidth="1"/>
    <col min="13316" max="13316" width="23.44140625" style="1" customWidth="1"/>
    <col min="13317" max="13317" width="19.44140625" style="1" customWidth="1"/>
    <col min="13318" max="13318" width="20" style="1" customWidth="1"/>
    <col min="13319" max="13319" width="25.109375" style="1" customWidth="1"/>
    <col min="13320" max="13320" width="4.44140625" style="1" customWidth="1"/>
    <col min="13321" max="13568" width="11.44140625" style="1"/>
    <col min="13569" max="13569" width="20.33203125" style="1" customWidth="1"/>
    <col min="13570" max="13570" width="7.33203125" style="1" customWidth="1"/>
    <col min="13571" max="13571" width="51.44140625" style="1" customWidth="1"/>
    <col min="13572" max="13572" width="23.44140625" style="1" customWidth="1"/>
    <col min="13573" max="13573" width="19.44140625" style="1" customWidth="1"/>
    <col min="13574" max="13574" width="20" style="1" customWidth="1"/>
    <col min="13575" max="13575" width="25.109375" style="1" customWidth="1"/>
    <col min="13576" max="13576" width="4.44140625" style="1" customWidth="1"/>
    <col min="13577" max="13824" width="11.44140625" style="1"/>
    <col min="13825" max="13825" width="20.33203125" style="1" customWidth="1"/>
    <col min="13826" max="13826" width="7.33203125" style="1" customWidth="1"/>
    <col min="13827" max="13827" width="51.44140625" style="1" customWidth="1"/>
    <col min="13828" max="13828" width="23.44140625" style="1" customWidth="1"/>
    <col min="13829" max="13829" width="19.44140625" style="1" customWidth="1"/>
    <col min="13830" max="13830" width="20" style="1" customWidth="1"/>
    <col min="13831" max="13831" width="25.109375" style="1" customWidth="1"/>
    <col min="13832" max="13832" width="4.44140625" style="1" customWidth="1"/>
    <col min="13833" max="14080" width="11.44140625" style="1"/>
    <col min="14081" max="14081" width="20.33203125" style="1" customWidth="1"/>
    <col min="14082" max="14082" width="7.33203125" style="1" customWidth="1"/>
    <col min="14083" max="14083" width="51.44140625" style="1" customWidth="1"/>
    <col min="14084" max="14084" width="23.44140625" style="1" customWidth="1"/>
    <col min="14085" max="14085" width="19.44140625" style="1" customWidth="1"/>
    <col min="14086" max="14086" width="20" style="1" customWidth="1"/>
    <col min="14087" max="14087" width="25.109375" style="1" customWidth="1"/>
    <col min="14088" max="14088" width="4.44140625" style="1" customWidth="1"/>
    <col min="14089" max="14336" width="11.44140625" style="1"/>
    <col min="14337" max="14337" width="20.33203125" style="1" customWidth="1"/>
    <col min="14338" max="14338" width="7.33203125" style="1" customWidth="1"/>
    <col min="14339" max="14339" width="51.44140625" style="1" customWidth="1"/>
    <col min="14340" max="14340" width="23.44140625" style="1" customWidth="1"/>
    <col min="14341" max="14341" width="19.44140625" style="1" customWidth="1"/>
    <col min="14342" max="14342" width="20" style="1" customWidth="1"/>
    <col min="14343" max="14343" width="25.109375" style="1" customWidth="1"/>
    <col min="14344" max="14344" width="4.44140625" style="1" customWidth="1"/>
    <col min="14345" max="14592" width="11.44140625" style="1"/>
    <col min="14593" max="14593" width="20.33203125" style="1" customWidth="1"/>
    <col min="14594" max="14594" width="7.33203125" style="1" customWidth="1"/>
    <col min="14595" max="14595" width="51.44140625" style="1" customWidth="1"/>
    <col min="14596" max="14596" width="23.44140625" style="1" customWidth="1"/>
    <col min="14597" max="14597" width="19.44140625" style="1" customWidth="1"/>
    <col min="14598" max="14598" width="20" style="1" customWidth="1"/>
    <col min="14599" max="14599" width="25.109375" style="1" customWidth="1"/>
    <col min="14600" max="14600" width="4.44140625" style="1" customWidth="1"/>
    <col min="14601" max="14848" width="11.44140625" style="1"/>
    <col min="14849" max="14849" width="20.33203125" style="1" customWidth="1"/>
    <col min="14850" max="14850" width="7.33203125" style="1" customWidth="1"/>
    <col min="14851" max="14851" width="51.44140625" style="1" customWidth="1"/>
    <col min="14852" max="14852" width="23.44140625" style="1" customWidth="1"/>
    <col min="14853" max="14853" width="19.44140625" style="1" customWidth="1"/>
    <col min="14854" max="14854" width="20" style="1" customWidth="1"/>
    <col min="14855" max="14855" width="25.109375" style="1" customWidth="1"/>
    <col min="14856" max="14856" width="4.44140625" style="1" customWidth="1"/>
    <col min="14857" max="15104" width="11.44140625" style="1"/>
    <col min="15105" max="15105" width="20.33203125" style="1" customWidth="1"/>
    <col min="15106" max="15106" width="7.33203125" style="1" customWidth="1"/>
    <col min="15107" max="15107" width="51.44140625" style="1" customWidth="1"/>
    <col min="15108" max="15108" width="23.44140625" style="1" customWidth="1"/>
    <col min="15109" max="15109" width="19.44140625" style="1" customWidth="1"/>
    <col min="15110" max="15110" width="20" style="1" customWidth="1"/>
    <col min="15111" max="15111" width="25.109375" style="1" customWidth="1"/>
    <col min="15112" max="15112" width="4.44140625" style="1" customWidth="1"/>
    <col min="15113" max="15360" width="11.44140625" style="1"/>
    <col min="15361" max="15361" width="20.33203125" style="1" customWidth="1"/>
    <col min="15362" max="15362" width="7.33203125" style="1" customWidth="1"/>
    <col min="15363" max="15363" width="51.44140625" style="1" customWidth="1"/>
    <col min="15364" max="15364" width="23.44140625" style="1" customWidth="1"/>
    <col min="15365" max="15365" width="19.44140625" style="1" customWidth="1"/>
    <col min="15366" max="15366" width="20" style="1" customWidth="1"/>
    <col min="15367" max="15367" width="25.109375" style="1" customWidth="1"/>
    <col min="15368" max="15368" width="4.44140625" style="1" customWidth="1"/>
    <col min="15369" max="15616" width="11.44140625" style="1"/>
    <col min="15617" max="15617" width="20.33203125" style="1" customWidth="1"/>
    <col min="15618" max="15618" width="7.33203125" style="1" customWidth="1"/>
    <col min="15619" max="15619" width="51.44140625" style="1" customWidth="1"/>
    <col min="15620" max="15620" width="23.44140625" style="1" customWidth="1"/>
    <col min="15621" max="15621" width="19.44140625" style="1" customWidth="1"/>
    <col min="15622" max="15622" width="20" style="1" customWidth="1"/>
    <col min="15623" max="15623" width="25.109375" style="1" customWidth="1"/>
    <col min="15624" max="15624" width="4.44140625" style="1" customWidth="1"/>
    <col min="15625" max="15872" width="11.44140625" style="1"/>
    <col min="15873" max="15873" width="20.33203125" style="1" customWidth="1"/>
    <col min="15874" max="15874" width="7.33203125" style="1" customWidth="1"/>
    <col min="15875" max="15875" width="51.44140625" style="1" customWidth="1"/>
    <col min="15876" max="15876" width="23.44140625" style="1" customWidth="1"/>
    <col min="15877" max="15877" width="19.44140625" style="1" customWidth="1"/>
    <col min="15878" max="15878" width="20" style="1" customWidth="1"/>
    <col min="15879" max="15879" width="25.109375" style="1" customWidth="1"/>
    <col min="15880" max="15880" width="4.44140625" style="1" customWidth="1"/>
    <col min="15881" max="16128" width="11.44140625" style="1"/>
    <col min="16129" max="16129" width="20.33203125" style="1" customWidth="1"/>
    <col min="16130" max="16130" width="7.33203125" style="1" customWidth="1"/>
    <col min="16131" max="16131" width="51.44140625" style="1" customWidth="1"/>
    <col min="16132" max="16132" width="23.44140625" style="1" customWidth="1"/>
    <col min="16133" max="16133" width="19.44140625" style="1" customWidth="1"/>
    <col min="16134" max="16134" width="20" style="1" customWidth="1"/>
    <col min="16135" max="16135" width="25.109375" style="1" customWidth="1"/>
    <col min="16136" max="16136" width="4.44140625" style="1" customWidth="1"/>
    <col min="16137" max="16384" width="11.44140625" style="1"/>
  </cols>
  <sheetData>
    <row r="1" spans="1:7" ht="15" thickBot="1" x14ac:dyDescent="0.35"/>
    <row r="2" spans="1:7" x14ac:dyDescent="0.3">
      <c r="A2" s="3639" t="s">
        <v>1</v>
      </c>
      <c r="B2" s="3640"/>
      <c r="C2" s="3640"/>
      <c r="D2" s="3640"/>
      <c r="E2" s="3640"/>
      <c r="F2" s="3640"/>
      <c r="G2" s="3641"/>
    </row>
    <row r="3" spans="1:7" x14ac:dyDescent="0.3">
      <c r="A3" s="3636" t="s">
        <v>2</v>
      </c>
      <c r="B3" s="3637"/>
      <c r="C3" s="3637"/>
      <c r="D3" s="3637"/>
      <c r="E3" s="3637"/>
      <c r="F3" s="3637"/>
      <c r="G3" s="3638"/>
    </row>
    <row r="4" spans="1:7" x14ac:dyDescent="0.3">
      <c r="A4" s="2"/>
      <c r="G4" s="5"/>
    </row>
    <row r="5" spans="1:7" ht="12.75" customHeight="1" x14ac:dyDescent="0.3">
      <c r="A5" s="6" t="s">
        <v>0</v>
      </c>
      <c r="G5" s="5"/>
    </row>
    <row r="6" spans="1:7" ht="34.5" hidden="1" customHeight="1" x14ac:dyDescent="0.3">
      <c r="A6" s="2"/>
      <c r="G6" s="7"/>
    </row>
    <row r="7" spans="1:7" x14ac:dyDescent="0.3">
      <c r="A7" s="2" t="s">
        <v>3</v>
      </c>
      <c r="C7" s="1" t="s">
        <v>4</v>
      </c>
      <c r="E7" s="4" t="s">
        <v>5</v>
      </c>
      <c r="F7" s="3" t="s">
        <v>190</v>
      </c>
      <c r="G7" s="5" t="s">
        <v>197</v>
      </c>
    </row>
    <row r="8" spans="1:7" ht="5.25" customHeight="1" thickBot="1" x14ac:dyDescent="0.35">
      <c r="A8" s="2"/>
      <c r="D8" s="1"/>
      <c r="E8" s="8"/>
      <c r="F8" s="1"/>
      <c r="G8" s="9"/>
    </row>
    <row r="9" spans="1:7" ht="57.75" customHeight="1" thickBot="1" x14ac:dyDescent="0.35">
      <c r="A9" s="10" t="s">
        <v>6</v>
      </c>
      <c r="B9" s="11"/>
      <c r="C9" s="11" t="s">
        <v>7</v>
      </c>
      <c r="D9" s="12" t="s">
        <v>8</v>
      </c>
      <c r="E9" s="13" t="s">
        <v>9</v>
      </c>
      <c r="F9" s="12" t="s">
        <v>10</v>
      </c>
      <c r="G9" s="14" t="s">
        <v>11</v>
      </c>
    </row>
    <row r="10" spans="1:7" ht="16.2" thickBot="1" x14ac:dyDescent="0.35">
      <c r="A10" s="15" t="s">
        <v>12</v>
      </c>
      <c r="B10" s="16"/>
      <c r="C10" s="17" t="s">
        <v>13</v>
      </c>
      <c r="D10" s="18">
        <f>+D11+D37+D83</f>
        <v>3785909847.0299997</v>
      </c>
      <c r="E10" s="19">
        <f>+E11+E37+E83</f>
        <v>0</v>
      </c>
      <c r="F10" s="20">
        <f>+D10-E10</f>
        <v>3785909847.0299997</v>
      </c>
      <c r="G10" s="21">
        <f>+G11+G37+G83</f>
        <v>3784485831.0299997</v>
      </c>
    </row>
    <row r="11" spans="1:7" ht="15.6" x14ac:dyDescent="0.3">
      <c r="A11" s="22">
        <v>1</v>
      </c>
      <c r="B11" s="23"/>
      <c r="C11" s="23" t="s">
        <v>14</v>
      </c>
      <c r="D11" s="24">
        <f>+D12</f>
        <v>799877804</v>
      </c>
      <c r="E11" s="25">
        <f>+E12</f>
        <v>0</v>
      </c>
      <c r="F11" s="24">
        <f>+D11-E11</f>
        <v>799877804</v>
      </c>
      <c r="G11" s="26">
        <f>+G12</f>
        <v>799877804</v>
      </c>
    </row>
    <row r="12" spans="1:7" ht="15.6" x14ac:dyDescent="0.3">
      <c r="A12" s="27">
        <v>10</v>
      </c>
      <c r="B12" s="28"/>
      <c r="C12" s="28" t="s">
        <v>14</v>
      </c>
      <c r="D12" s="29">
        <f>+D13+D16+D19</f>
        <v>799877804</v>
      </c>
      <c r="E12" s="30">
        <f>+E13+E16+E19</f>
        <v>0</v>
      </c>
      <c r="F12" s="29">
        <f>+D12-E12</f>
        <v>799877804</v>
      </c>
      <c r="G12" s="31">
        <f>+G13+G16+G19</f>
        <v>799877804</v>
      </c>
    </row>
    <row r="13" spans="1:7" ht="18" customHeight="1" x14ac:dyDescent="0.3">
      <c r="A13" s="27">
        <v>101</v>
      </c>
      <c r="B13" s="28"/>
      <c r="C13" s="28" t="s">
        <v>15</v>
      </c>
      <c r="D13" s="29">
        <f>+D14</f>
        <v>26134973</v>
      </c>
      <c r="E13" s="30">
        <f>+E14</f>
        <v>0</v>
      </c>
      <c r="F13" s="29">
        <f>+D13-E13</f>
        <v>26134973</v>
      </c>
      <c r="G13" s="31">
        <f>+G14</f>
        <v>26134973</v>
      </c>
    </row>
    <row r="14" spans="1:7" ht="15.6" x14ac:dyDescent="0.3">
      <c r="A14" s="27">
        <v>1011</v>
      </c>
      <c r="B14" s="28"/>
      <c r="C14" s="28" t="s">
        <v>16</v>
      </c>
      <c r="D14" s="29">
        <f>+D15</f>
        <v>26134973</v>
      </c>
      <c r="E14" s="30">
        <f>+E15</f>
        <v>0</v>
      </c>
      <c r="F14" s="29">
        <f>+D14-E14</f>
        <v>26134973</v>
      </c>
      <c r="G14" s="31">
        <f>+G15</f>
        <v>26134973</v>
      </c>
    </row>
    <row r="15" spans="1:7" ht="15.6" x14ac:dyDescent="0.3">
      <c r="A15" s="27">
        <v>10111</v>
      </c>
      <c r="B15" s="28">
        <v>20</v>
      </c>
      <c r="C15" s="28" t="s">
        <v>17</v>
      </c>
      <c r="D15" s="29">
        <v>26134973</v>
      </c>
      <c r="E15" s="32">
        <v>0</v>
      </c>
      <c r="F15" s="29">
        <f t="shared" ref="F15:F28" si="0">+D15-E15</f>
        <v>26134973</v>
      </c>
      <c r="G15" s="31">
        <v>26134973</v>
      </c>
    </row>
    <row r="16" spans="1:7" ht="15.6" x14ac:dyDescent="0.3">
      <c r="A16" s="27">
        <v>102</v>
      </c>
      <c r="B16" s="28"/>
      <c r="C16" s="28" t="s">
        <v>31</v>
      </c>
      <c r="D16" s="29">
        <f>+D17+D18</f>
        <v>178809431</v>
      </c>
      <c r="E16" s="30">
        <f>+E17+E18</f>
        <v>0</v>
      </c>
      <c r="F16" s="29">
        <f>+D16-E16</f>
        <v>178809431</v>
      </c>
      <c r="G16" s="31">
        <f>+G17+G18</f>
        <v>178809431</v>
      </c>
    </row>
    <row r="17" spans="1:7" ht="15.6" x14ac:dyDescent="0.3">
      <c r="A17" s="27">
        <v>10212</v>
      </c>
      <c r="B17" s="28">
        <v>20</v>
      </c>
      <c r="C17" s="28" t="s">
        <v>32</v>
      </c>
      <c r="D17" s="29">
        <v>250877</v>
      </c>
      <c r="E17" s="32">
        <v>0</v>
      </c>
      <c r="F17" s="29">
        <f t="shared" si="0"/>
        <v>250877</v>
      </c>
      <c r="G17" s="31">
        <v>250877</v>
      </c>
    </row>
    <row r="18" spans="1:7" ht="15.6" x14ac:dyDescent="0.3">
      <c r="A18" s="27">
        <v>10214</v>
      </c>
      <c r="B18" s="28">
        <v>20</v>
      </c>
      <c r="C18" s="28" t="s">
        <v>33</v>
      </c>
      <c r="D18" s="29">
        <v>178558554</v>
      </c>
      <c r="E18" s="32">
        <v>0</v>
      </c>
      <c r="F18" s="29">
        <f t="shared" si="0"/>
        <v>178558554</v>
      </c>
      <c r="G18" s="31">
        <v>178558554</v>
      </c>
    </row>
    <row r="19" spans="1:7" ht="31.2" x14ac:dyDescent="0.3">
      <c r="A19" s="27">
        <v>105</v>
      </c>
      <c r="B19" s="28"/>
      <c r="C19" s="33" t="s">
        <v>34</v>
      </c>
      <c r="D19" s="29">
        <f>+D20+D24+D27+D28</f>
        <v>594933400</v>
      </c>
      <c r="E19" s="30">
        <f>+E20+E24+E27+E28</f>
        <v>0</v>
      </c>
      <c r="F19" s="29">
        <f t="shared" si="0"/>
        <v>594933400</v>
      </c>
      <c r="G19" s="31">
        <f>+G20+G24+G27+G28</f>
        <v>594933400</v>
      </c>
    </row>
    <row r="20" spans="1:7" ht="15.6" x14ac:dyDescent="0.3">
      <c r="A20" s="27">
        <v>1051</v>
      </c>
      <c r="B20" s="28"/>
      <c r="C20" s="33" t="s">
        <v>35</v>
      </c>
      <c r="D20" s="29">
        <f>+D21+D22+D23</f>
        <v>382819200</v>
      </c>
      <c r="E20" s="30">
        <f>+E21+E22+E23</f>
        <v>0</v>
      </c>
      <c r="F20" s="29">
        <f t="shared" si="0"/>
        <v>382819200</v>
      </c>
      <c r="G20" s="31">
        <f>+G21+G22+G23</f>
        <v>382819200</v>
      </c>
    </row>
    <row r="21" spans="1:7" ht="15.6" x14ac:dyDescent="0.3">
      <c r="A21" s="27">
        <v>10511</v>
      </c>
      <c r="B21" s="28">
        <v>20</v>
      </c>
      <c r="C21" s="28" t="s">
        <v>36</v>
      </c>
      <c r="D21" s="29">
        <v>79008700</v>
      </c>
      <c r="E21" s="32">
        <v>0</v>
      </c>
      <c r="F21" s="29">
        <f t="shared" si="0"/>
        <v>79008700</v>
      </c>
      <c r="G21" s="31">
        <v>79008700</v>
      </c>
    </row>
    <row r="22" spans="1:7" ht="15.6" x14ac:dyDescent="0.3">
      <c r="A22" s="27">
        <v>10513</v>
      </c>
      <c r="B22" s="28">
        <v>20</v>
      </c>
      <c r="C22" s="28" t="s">
        <v>37</v>
      </c>
      <c r="D22" s="29">
        <v>134377500</v>
      </c>
      <c r="E22" s="32">
        <v>0</v>
      </c>
      <c r="F22" s="29">
        <f t="shared" si="0"/>
        <v>134377500</v>
      </c>
      <c r="G22" s="31">
        <v>134377500</v>
      </c>
    </row>
    <row r="23" spans="1:7" ht="15.6" x14ac:dyDescent="0.3">
      <c r="A23" s="27">
        <v>10514</v>
      </c>
      <c r="B23" s="28">
        <v>20</v>
      </c>
      <c r="C23" s="28" t="s">
        <v>38</v>
      </c>
      <c r="D23" s="29">
        <v>169433000</v>
      </c>
      <c r="E23" s="32">
        <v>0</v>
      </c>
      <c r="F23" s="29">
        <f t="shared" si="0"/>
        <v>169433000</v>
      </c>
      <c r="G23" s="31">
        <v>169433000</v>
      </c>
    </row>
    <row r="24" spans="1:7" ht="15.6" x14ac:dyDescent="0.3">
      <c r="A24" s="27">
        <v>1052</v>
      </c>
      <c r="B24" s="28"/>
      <c r="C24" s="33" t="s">
        <v>39</v>
      </c>
      <c r="D24" s="29">
        <f>+D25+D26</f>
        <v>113341400</v>
      </c>
      <c r="E24" s="30">
        <f>+E25+E26</f>
        <v>0</v>
      </c>
      <c r="F24" s="29">
        <f t="shared" si="0"/>
        <v>113341400</v>
      </c>
      <c r="G24" s="31">
        <f>+G25+G26</f>
        <v>113341400</v>
      </c>
    </row>
    <row r="25" spans="1:7" ht="15.6" x14ac:dyDescent="0.3">
      <c r="A25" s="27">
        <v>10523</v>
      </c>
      <c r="B25" s="28">
        <v>20</v>
      </c>
      <c r="C25" s="28" t="s">
        <v>41</v>
      </c>
      <c r="D25" s="29">
        <v>103511700</v>
      </c>
      <c r="E25" s="32">
        <v>0</v>
      </c>
      <c r="F25" s="29">
        <f t="shared" si="0"/>
        <v>103511700</v>
      </c>
      <c r="G25" s="31">
        <v>103511700</v>
      </c>
    </row>
    <row r="26" spans="1:7" ht="41.25" customHeight="1" x14ac:dyDescent="0.3">
      <c r="A26" s="27">
        <v>10527</v>
      </c>
      <c r="B26" s="28">
        <v>20</v>
      </c>
      <c r="C26" s="34" t="s">
        <v>42</v>
      </c>
      <c r="D26" s="29">
        <v>9829700</v>
      </c>
      <c r="E26" s="32">
        <v>0</v>
      </c>
      <c r="F26" s="29">
        <f t="shared" si="0"/>
        <v>9829700</v>
      </c>
      <c r="G26" s="31">
        <v>9829700</v>
      </c>
    </row>
    <row r="27" spans="1:7" ht="15.6" x14ac:dyDescent="0.3">
      <c r="A27" s="27">
        <v>1056</v>
      </c>
      <c r="B27" s="28">
        <v>20</v>
      </c>
      <c r="C27" s="28" t="s">
        <v>43</v>
      </c>
      <c r="D27" s="29">
        <v>59261300</v>
      </c>
      <c r="E27" s="32"/>
      <c r="F27" s="29">
        <f t="shared" si="0"/>
        <v>59261300</v>
      </c>
      <c r="G27" s="31">
        <v>59261300</v>
      </c>
    </row>
    <row r="28" spans="1:7" ht="16.2" thickBot="1" x14ac:dyDescent="0.35">
      <c r="A28" s="35">
        <v>1057</v>
      </c>
      <c r="B28" s="36">
        <v>20</v>
      </c>
      <c r="C28" s="36" t="s">
        <v>44</v>
      </c>
      <c r="D28" s="37">
        <v>39511500</v>
      </c>
      <c r="E28" s="38">
        <f>+E38</f>
        <v>0</v>
      </c>
      <c r="F28" s="39">
        <f t="shared" si="0"/>
        <v>39511500</v>
      </c>
      <c r="G28" s="40">
        <v>39511500</v>
      </c>
    </row>
    <row r="29" spans="1:7" ht="16.2" thickBot="1" x14ac:dyDescent="0.35">
      <c r="A29" s="41"/>
      <c r="B29" s="42"/>
      <c r="C29" s="42"/>
      <c r="D29" s="43"/>
      <c r="E29" s="44"/>
      <c r="F29" s="45"/>
      <c r="G29" s="43"/>
    </row>
    <row r="30" spans="1:7" ht="7.95" customHeight="1" x14ac:dyDescent="0.3">
      <c r="A30" s="3639"/>
      <c r="B30" s="3640"/>
      <c r="C30" s="3640"/>
      <c r="D30" s="3640"/>
      <c r="E30" s="3640"/>
      <c r="F30" s="3640"/>
      <c r="G30" s="3641"/>
    </row>
    <row r="31" spans="1:7" x14ac:dyDescent="0.3">
      <c r="A31" s="3636" t="s">
        <v>1</v>
      </c>
      <c r="B31" s="3637"/>
      <c r="C31" s="3637"/>
      <c r="D31" s="3637"/>
      <c r="E31" s="3637"/>
      <c r="F31" s="3637"/>
      <c r="G31" s="3638"/>
    </row>
    <row r="32" spans="1:7" x14ac:dyDescent="0.3">
      <c r="A32" s="3636" t="s">
        <v>2</v>
      </c>
      <c r="B32" s="3637"/>
      <c r="C32" s="3637"/>
      <c r="D32" s="3637"/>
      <c r="E32" s="3637"/>
      <c r="F32" s="3637"/>
      <c r="G32" s="3638"/>
    </row>
    <row r="33" spans="1:7" x14ac:dyDescent="0.3">
      <c r="A33" s="6" t="s">
        <v>0</v>
      </c>
      <c r="G33" s="5"/>
    </row>
    <row r="34" spans="1:7" x14ac:dyDescent="0.3">
      <c r="A34" s="2" t="s">
        <v>3</v>
      </c>
      <c r="C34" s="1" t="s">
        <v>4</v>
      </c>
      <c r="E34" s="4" t="s">
        <v>5</v>
      </c>
      <c r="F34" s="3" t="str">
        <f>F7</f>
        <v>ENERO</v>
      </c>
      <c r="G34" s="5" t="str">
        <f>G7</f>
        <v>VIGENCIA FISCAL: 2018</v>
      </c>
    </row>
    <row r="35" spans="1:7" ht="5.25" customHeight="1" thickBot="1" x14ac:dyDescent="0.35">
      <c r="A35" s="46"/>
      <c r="B35" s="47"/>
      <c r="C35" s="47"/>
      <c r="D35" s="48"/>
      <c r="E35" s="49"/>
      <c r="F35" s="48"/>
      <c r="G35" s="50"/>
    </row>
    <row r="36" spans="1:7" ht="51.6" customHeight="1" thickBot="1" x14ac:dyDescent="0.35">
      <c r="A36" s="51" t="s">
        <v>6</v>
      </c>
      <c r="B36" s="52"/>
      <c r="C36" s="52" t="s">
        <v>7</v>
      </c>
      <c r="D36" s="53" t="s">
        <v>8</v>
      </c>
      <c r="E36" s="54" t="s">
        <v>9</v>
      </c>
      <c r="F36" s="53" t="s">
        <v>10</v>
      </c>
      <c r="G36" s="55" t="s">
        <v>11</v>
      </c>
    </row>
    <row r="37" spans="1:7" ht="17.25" customHeight="1" x14ac:dyDescent="0.3">
      <c r="A37" s="56">
        <v>2</v>
      </c>
      <c r="B37" s="57"/>
      <c r="C37" s="57" t="s">
        <v>45</v>
      </c>
      <c r="D37" s="58">
        <f>+D38</f>
        <v>303056086.19999999</v>
      </c>
      <c r="E37" s="59">
        <f>+E38</f>
        <v>0</v>
      </c>
      <c r="F37" s="60">
        <f>+D37-E37</f>
        <v>303056086.19999999</v>
      </c>
      <c r="G37" s="61">
        <f>+G38</f>
        <v>303056086.19999999</v>
      </c>
    </row>
    <row r="38" spans="1:7" ht="15.6" x14ac:dyDescent="0.3">
      <c r="A38" s="27">
        <v>20</v>
      </c>
      <c r="B38" s="28"/>
      <c r="C38" s="28" t="s">
        <v>45</v>
      </c>
      <c r="D38" s="29">
        <f>+D39</f>
        <v>303056086.19999999</v>
      </c>
      <c r="E38" s="30">
        <f>+E39</f>
        <v>0</v>
      </c>
      <c r="F38" s="29">
        <f t="shared" ref="F38:F69" si="1">+D38-E38</f>
        <v>303056086.19999999</v>
      </c>
      <c r="G38" s="31">
        <f>+G39</f>
        <v>303056086.19999999</v>
      </c>
    </row>
    <row r="39" spans="1:7" ht="15.6" x14ac:dyDescent="0.3">
      <c r="A39" s="27">
        <v>204</v>
      </c>
      <c r="B39" s="28"/>
      <c r="C39" s="28" t="s">
        <v>46</v>
      </c>
      <c r="D39" s="29">
        <f>+D40+D43+D49+D57+D60+D62+D65+D67+D69+D70+D81</f>
        <v>303056086.19999999</v>
      </c>
      <c r="E39" s="30">
        <f>+E40+E43+E49+E57+E60+E62+E65+E67+E69+E70+E81</f>
        <v>0</v>
      </c>
      <c r="F39" s="29">
        <f t="shared" si="1"/>
        <v>303056086.19999999</v>
      </c>
      <c r="G39" s="31">
        <f>+G40+G43+G49+G57+G60+G62+G65+G67+G69+G70+G81</f>
        <v>303056086.19999999</v>
      </c>
    </row>
    <row r="40" spans="1:7" ht="15.6" x14ac:dyDescent="0.3">
      <c r="A40" s="27">
        <v>2041</v>
      </c>
      <c r="B40" s="28"/>
      <c r="C40" s="28" t="s">
        <v>116</v>
      </c>
      <c r="D40" s="29">
        <f>+D41+D42</f>
        <v>14865</v>
      </c>
      <c r="E40" s="30">
        <f>+E41+E42</f>
        <v>0</v>
      </c>
      <c r="F40" s="29">
        <f t="shared" si="1"/>
        <v>14865</v>
      </c>
      <c r="G40" s="31">
        <f>+G41+G42</f>
        <v>14865</v>
      </c>
    </row>
    <row r="41" spans="1:7" ht="15.6" x14ac:dyDescent="0.3">
      <c r="A41" s="27">
        <v>20418</v>
      </c>
      <c r="B41" s="28">
        <v>20</v>
      </c>
      <c r="C41" s="28" t="s">
        <v>117</v>
      </c>
      <c r="D41" s="29">
        <v>65</v>
      </c>
      <c r="E41" s="32">
        <v>0</v>
      </c>
      <c r="F41" s="29">
        <f t="shared" si="1"/>
        <v>65</v>
      </c>
      <c r="G41" s="31">
        <v>65</v>
      </c>
    </row>
    <row r="42" spans="1:7" ht="21" customHeight="1" x14ac:dyDescent="0.3">
      <c r="A42" s="27">
        <v>204125</v>
      </c>
      <c r="B42" s="28">
        <v>20</v>
      </c>
      <c r="C42" s="28" t="s">
        <v>118</v>
      </c>
      <c r="D42" s="29">
        <v>14800</v>
      </c>
      <c r="E42" s="32">
        <v>0</v>
      </c>
      <c r="F42" s="29">
        <f t="shared" si="1"/>
        <v>14800</v>
      </c>
      <c r="G42" s="31">
        <v>14800</v>
      </c>
    </row>
    <row r="43" spans="1:7" ht="21" customHeight="1" x14ac:dyDescent="0.3">
      <c r="A43" s="27">
        <v>2044</v>
      </c>
      <c r="B43" s="28"/>
      <c r="C43" s="33" t="s">
        <v>47</v>
      </c>
      <c r="D43" s="29">
        <f>SUM(D44:D48)</f>
        <v>2835496</v>
      </c>
      <c r="E43" s="30">
        <f>SUM(E44:E48)</f>
        <v>0</v>
      </c>
      <c r="F43" s="29">
        <f t="shared" si="1"/>
        <v>2835496</v>
      </c>
      <c r="G43" s="31">
        <f>SUM(G44:G48)</f>
        <v>2835496</v>
      </c>
    </row>
    <row r="44" spans="1:7" ht="21" customHeight="1" x14ac:dyDescent="0.3">
      <c r="A44" s="27">
        <v>20441</v>
      </c>
      <c r="B44" s="28">
        <v>20</v>
      </c>
      <c r="C44" s="33" t="s">
        <v>48</v>
      </c>
      <c r="D44" s="29">
        <v>2833278</v>
      </c>
      <c r="E44" s="32">
        <v>0</v>
      </c>
      <c r="F44" s="29">
        <f t="shared" si="1"/>
        <v>2833278</v>
      </c>
      <c r="G44" s="31">
        <v>2833278</v>
      </c>
    </row>
    <row r="45" spans="1:7" ht="21" customHeight="1" x14ac:dyDescent="0.3">
      <c r="A45" s="27">
        <v>204415</v>
      </c>
      <c r="B45" s="28">
        <v>20</v>
      </c>
      <c r="C45" s="33" t="s">
        <v>119</v>
      </c>
      <c r="D45" s="29">
        <v>1898</v>
      </c>
      <c r="E45" s="32">
        <v>0</v>
      </c>
      <c r="F45" s="29">
        <f t="shared" si="1"/>
        <v>1898</v>
      </c>
      <c r="G45" s="31">
        <v>1898</v>
      </c>
    </row>
    <row r="46" spans="1:7" ht="21" customHeight="1" x14ac:dyDescent="0.3">
      <c r="A46" s="27">
        <v>204418</v>
      </c>
      <c r="B46" s="28">
        <v>20</v>
      </c>
      <c r="C46" s="33" t="s">
        <v>120</v>
      </c>
      <c r="D46" s="29">
        <v>302</v>
      </c>
      <c r="E46" s="32">
        <v>0</v>
      </c>
      <c r="F46" s="29">
        <f t="shared" si="1"/>
        <v>302</v>
      </c>
      <c r="G46" s="31">
        <v>302</v>
      </c>
    </row>
    <row r="47" spans="1:7" ht="21" customHeight="1" x14ac:dyDescent="0.3">
      <c r="A47" s="27">
        <v>204420</v>
      </c>
      <c r="B47" s="28">
        <v>20</v>
      </c>
      <c r="C47" s="33" t="s">
        <v>196</v>
      </c>
      <c r="D47" s="29">
        <v>13</v>
      </c>
      <c r="E47" s="32">
        <v>0</v>
      </c>
      <c r="F47" s="29">
        <f t="shared" si="1"/>
        <v>13</v>
      </c>
      <c r="G47" s="31">
        <v>13</v>
      </c>
    </row>
    <row r="48" spans="1:7" ht="21" customHeight="1" x14ac:dyDescent="0.3">
      <c r="A48" s="27">
        <v>204423</v>
      </c>
      <c r="B48" s="28">
        <v>20</v>
      </c>
      <c r="C48" s="33" t="s">
        <v>121</v>
      </c>
      <c r="D48" s="29">
        <v>5</v>
      </c>
      <c r="E48" s="32">
        <v>0</v>
      </c>
      <c r="F48" s="29">
        <f t="shared" si="1"/>
        <v>5</v>
      </c>
      <c r="G48" s="31">
        <v>5</v>
      </c>
    </row>
    <row r="49" spans="1:7" ht="15.6" x14ac:dyDescent="0.3">
      <c r="A49" s="27">
        <v>2045</v>
      </c>
      <c r="B49" s="28"/>
      <c r="C49" s="28" t="s">
        <v>49</v>
      </c>
      <c r="D49" s="29">
        <f>SUM(D50:D56)</f>
        <v>19584772.850000001</v>
      </c>
      <c r="E49" s="30">
        <f>SUM(E50:E56)</f>
        <v>0</v>
      </c>
      <c r="F49" s="29">
        <f t="shared" si="1"/>
        <v>19584772.850000001</v>
      </c>
      <c r="G49" s="31">
        <f>SUM(G50:G56)</f>
        <v>19584772.850000001</v>
      </c>
    </row>
    <row r="50" spans="1:7" ht="18.75" customHeight="1" x14ac:dyDescent="0.3">
      <c r="A50" s="27">
        <v>20451</v>
      </c>
      <c r="B50" s="28">
        <v>20</v>
      </c>
      <c r="C50" s="28" t="s">
        <v>50</v>
      </c>
      <c r="D50" s="29">
        <v>3195079</v>
      </c>
      <c r="E50" s="32">
        <v>0</v>
      </c>
      <c r="F50" s="29">
        <f t="shared" si="1"/>
        <v>3195079</v>
      </c>
      <c r="G50" s="31">
        <v>3195079</v>
      </c>
    </row>
    <row r="51" spans="1:7" s="66" customFormat="1" ht="31.5" customHeight="1" x14ac:dyDescent="0.3">
      <c r="A51" s="62">
        <v>20452</v>
      </c>
      <c r="B51" s="33">
        <v>20</v>
      </c>
      <c r="C51" s="33" t="s">
        <v>51</v>
      </c>
      <c r="D51" s="63">
        <v>3192800</v>
      </c>
      <c r="E51" s="64">
        <v>0</v>
      </c>
      <c r="F51" s="63">
        <f t="shared" si="1"/>
        <v>3192800</v>
      </c>
      <c r="G51" s="65">
        <v>3192800</v>
      </c>
    </row>
    <row r="52" spans="1:7" s="66" customFormat="1" ht="31.5" customHeight="1" x14ac:dyDescent="0.3">
      <c r="A52" s="62">
        <v>20455</v>
      </c>
      <c r="B52" s="33">
        <v>20</v>
      </c>
      <c r="C52" s="33" t="s">
        <v>198</v>
      </c>
      <c r="D52" s="63">
        <v>29</v>
      </c>
      <c r="E52" s="64">
        <v>0</v>
      </c>
      <c r="F52" s="63">
        <f t="shared" si="1"/>
        <v>29</v>
      </c>
      <c r="G52" s="65">
        <v>29</v>
      </c>
    </row>
    <row r="53" spans="1:7" s="66" customFormat="1" ht="31.95" customHeight="1" x14ac:dyDescent="0.3">
      <c r="A53" s="62">
        <v>20456</v>
      </c>
      <c r="B53" s="33">
        <v>20</v>
      </c>
      <c r="C53" s="33" t="s">
        <v>52</v>
      </c>
      <c r="D53" s="63">
        <v>16974</v>
      </c>
      <c r="E53" s="64">
        <v>0</v>
      </c>
      <c r="F53" s="63">
        <f t="shared" si="1"/>
        <v>16974</v>
      </c>
      <c r="G53" s="65">
        <v>16974</v>
      </c>
    </row>
    <row r="54" spans="1:7" s="66" customFormat="1" ht="21" customHeight="1" x14ac:dyDescent="0.3">
      <c r="A54" s="62">
        <v>20458</v>
      </c>
      <c r="B54" s="33">
        <v>20</v>
      </c>
      <c r="C54" s="33" t="s">
        <v>124</v>
      </c>
      <c r="D54" s="63">
        <v>13170109.85</v>
      </c>
      <c r="E54" s="64">
        <v>0</v>
      </c>
      <c r="F54" s="63">
        <f t="shared" si="1"/>
        <v>13170109.85</v>
      </c>
      <c r="G54" s="65">
        <v>13170109.85</v>
      </c>
    </row>
    <row r="55" spans="1:7" ht="18.75" customHeight="1" x14ac:dyDescent="0.3">
      <c r="A55" s="27">
        <v>204510</v>
      </c>
      <c r="B55" s="28">
        <v>20</v>
      </c>
      <c r="C55" s="28" t="s">
        <v>53</v>
      </c>
      <c r="D55" s="29">
        <v>3423</v>
      </c>
      <c r="E55" s="32">
        <v>0</v>
      </c>
      <c r="F55" s="29">
        <f t="shared" si="1"/>
        <v>3423</v>
      </c>
      <c r="G55" s="31">
        <v>3423</v>
      </c>
    </row>
    <row r="56" spans="1:7" ht="18.75" customHeight="1" x14ac:dyDescent="0.3">
      <c r="A56" s="27">
        <v>204513</v>
      </c>
      <c r="B56" s="28">
        <v>20</v>
      </c>
      <c r="C56" s="28" t="s">
        <v>54</v>
      </c>
      <c r="D56" s="29">
        <v>6358</v>
      </c>
      <c r="E56" s="32">
        <v>0</v>
      </c>
      <c r="F56" s="29">
        <f t="shared" si="1"/>
        <v>6358</v>
      </c>
      <c r="G56" s="31">
        <v>6358</v>
      </c>
    </row>
    <row r="57" spans="1:7" ht="18" customHeight="1" x14ac:dyDescent="0.3">
      <c r="A57" s="27">
        <v>2046</v>
      </c>
      <c r="B57" s="28"/>
      <c r="C57" s="28" t="s">
        <v>55</v>
      </c>
      <c r="D57" s="29">
        <f>SUM(D58:D59)</f>
        <v>394</v>
      </c>
      <c r="E57" s="30">
        <f>SUM(E58:E59)</f>
        <v>0</v>
      </c>
      <c r="F57" s="29">
        <f t="shared" si="1"/>
        <v>394</v>
      </c>
      <c r="G57" s="31">
        <f>SUM(G58:G59)</f>
        <v>394</v>
      </c>
    </row>
    <row r="58" spans="1:7" ht="18" customHeight="1" x14ac:dyDescent="0.3">
      <c r="A58" s="27">
        <v>20462</v>
      </c>
      <c r="B58" s="28">
        <v>20</v>
      </c>
      <c r="C58" s="28" t="s">
        <v>56</v>
      </c>
      <c r="D58" s="29">
        <v>386</v>
      </c>
      <c r="E58" s="32"/>
      <c r="F58" s="29">
        <f t="shared" si="1"/>
        <v>386</v>
      </c>
      <c r="G58" s="31">
        <v>386</v>
      </c>
    </row>
    <row r="59" spans="1:7" ht="18" customHeight="1" x14ac:dyDescent="0.3">
      <c r="A59" s="27">
        <v>20467</v>
      </c>
      <c r="B59" s="28">
        <v>20</v>
      </c>
      <c r="C59" s="28" t="s">
        <v>126</v>
      </c>
      <c r="D59" s="29">
        <v>8</v>
      </c>
      <c r="E59" s="32">
        <v>0</v>
      </c>
      <c r="F59" s="29">
        <f t="shared" si="1"/>
        <v>8</v>
      </c>
      <c r="G59" s="31">
        <v>8</v>
      </c>
    </row>
    <row r="60" spans="1:7" ht="18" customHeight="1" x14ac:dyDescent="0.3">
      <c r="A60" s="27">
        <v>2047</v>
      </c>
      <c r="B60" s="28"/>
      <c r="C60" s="28" t="s">
        <v>58</v>
      </c>
      <c r="D60" s="29">
        <f>+D61</f>
        <v>7187</v>
      </c>
      <c r="E60" s="30">
        <f>+E61</f>
        <v>0</v>
      </c>
      <c r="F60" s="29">
        <f t="shared" si="1"/>
        <v>7187</v>
      </c>
      <c r="G60" s="31">
        <f>+G61</f>
        <v>7187</v>
      </c>
    </row>
    <row r="61" spans="1:7" ht="18" customHeight="1" x14ac:dyDescent="0.3">
      <c r="A61" s="27">
        <v>20476</v>
      </c>
      <c r="B61" s="28">
        <v>20</v>
      </c>
      <c r="C61" s="28" t="s">
        <v>59</v>
      </c>
      <c r="D61" s="29">
        <v>7187</v>
      </c>
      <c r="E61" s="32">
        <v>0</v>
      </c>
      <c r="F61" s="29">
        <v>7187</v>
      </c>
      <c r="G61" s="31">
        <v>7187</v>
      </c>
    </row>
    <row r="62" spans="1:7" ht="18" customHeight="1" x14ac:dyDescent="0.3">
      <c r="A62" s="27">
        <v>2048</v>
      </c>
      <c r="B62" s="28"/>
      <c r="C62" s="28" t="s">
        <v>60</v>
      </c>
      <c r="D62" s="29">
        <f>SUM(D63:D64)</f>
        <v>106670</v>
      </c>
      <c r="E62" s="29">
        <f>SUM(E63:E64)</f>
        <v>0</v>
      </c>
      <c r="F62" s="29">
        <f t="shared" si="1"/>
        <v>106670</v>
      </c>
      <c r="G62" s="31">
        <f>SUM(G63:G64)</f>
        <v>106670</v>
      </c>
    </row>
    <row r="63" spans="1:7" ht="18" customHeight="1" x14ac:dyDescent="0.3">
      <c r="A63" s="27">
        <v>20482</v>
      </c>
      <c r="B63" s="28">
        <v>20</v>
      </c>
      <c r="C63" s="28" t="s">
        <v>128</v>
      </c>
      <c r="D63" s="29">
        <v>87970</v>
      </c>
      <c r="E63" s="32">
        <v>0</v>
      </c>
      <c r="F63" s="29">
        <f>+D63-E63</f>
        <v>87970</v>
      </c>
      <c r="G63" s="31">
        <v>87970</v>
      </c>
    </row>
    <row r="64" spans="1:7" ht="18" customHeight="1" x14ac:dyDescent="0.3">
      <c r="A64" s="27">
        <v>20486</v>
      </c>
      <c r="B64" s="28">
        <v>20</v>
      </c>
      <c r="C64" s="28" t="s">
        <v>61</v>
      </c>
      <c r="D64" s="29">
        <v>18700</v>
      </c>
      <c r="E64" s="32">
        <v>0</v>
      </c>
      <c r="F64" s="29">
        <f t="shared" si="1"/>
        <v>18700</v>
      </c>
      <c r="G64" s="31">
        <v>18700</v>
      </c>
    </row>
    <row r="65" spans="1:241" ht="15.6" x14ac:dyDescent="0.3">
      <c r="A65" s="27">
        <v>20410</v>
      </c>
      <c r="B65" s="28"/>
      <c r="C65" s="28" t="s">
        <v>133</v>
      </c>
      <c r="D65" s="29">
        <f>+D66</f>
        <v>233732632</v>
      </c>
      <c r="E65" s="30">
        <f>+E66</f>
        <v>0</v>
      </c>
      <c r="F65" s="29">
        <f t="shared" si="1"/>
        <v>233732632</v>
      </c>
      <c r="G65" s="31">
        <f>+G66</f>
        <v>233732632</v>
      </c>
    </row>
    <row r="66" spans="1:241" ht="22.5" customHeight="1" x14ac:dyDescent="0.3">
      <c r="A66" s="27">
        <v>204102</v>
      </c>
      <c r="B66" s="28">
        <v>20</v>
      </c>
      <c r="C66" s="28" t="s">
        <v>134</v>
      </c>
      <c r="D66" s="29">
        <v>233732632</v>
      </c>
      <c r="E66" s="32">
        <v>0</v>
      </c>
      <c r="F66" s="29">
        <f t="shared" si="1"/>
        <v>233732632</v>
      </c>
      <c r="G66" s="31">
        <v>233732632</v>
      </c>
    </row>
    <row r="67" spans="1:241" ht="22.5" customHeight="1" x14ac:dyDescent="0.3">
      <c r="A67" s="27">
        <v>20411</v>
      </c>
      <c r="B67" s="28"/>
      <c r="C67" s="28" t="s">
        <v>135</v>
      </c>
      <c r="D67" s="29">
        <f>SUM(D68:D68)</f>
        <v>282</v>
      </c>
      <c r="E67" s="30">
        <f>SUM(E68:E68)</f>
        <v>0</v>
      </c>
      <c r="F67" s="29">
        <f>+D67-E67</f>
        <v>282</v>
      </c>
      <c r="G67" s="31">
        <f>SUM(G68:G68)</f>
        <v>282</v>
      </c>
    </row>
    <row r="68" spans="1:241" ht="22.5" customHeight="1" x14ac:dyDescent="0.3">
      <c r="A68" s="27">
        <v>204111</v>
      </c>
      <c r="B68" s="28">
        <v>20</v>
      </c>
      <c r="C68" s="28" t="s">
        <v>136</v>
      </c>
      <c r="D68" s="29">
        <v>282</v>
      </c>
      <c r="E68" s="32">
        <v>0</v>
      </c>
      <c r="F68" s="29">
        <f>+D68-E68</f>
        <v>282</v>
      </c>
      <c r="G68" s="31">
        <v>282</v>
      </c>
    </row>
    <row r="69" spans="1:241" ht="24.75" customHeight="1" x14ac:dyDescent="0.3">
      <c r="A69" s="27">
        <v>20414</v>
      </c>
      <c r="B69" s="28">
        <v>20</v>
      </c>
      <c r="C69" s="28" t="s">
        <v>63</v>
      </c>
      <c r="D69" s="29">
        <v>1620</v>
      </c>
      <c r="E69" s="32">
        <v>0</v>
      </c>
      <c r="F69" s="29">
        <f t="shared" si="1"/>
        <v>1620</v>
      </c>
      <c r="G69" s="31">
        <v>1620</v>
      </c>
    </row>
    <row r="70" spans="1:241" ht="22.5" customHeight="1" x14ac:dyDescent="0.3">
      <c r="A70" s="27">
        <v>20421</v>
      </c>
      <c r="B70" s="28"/>
      <c r="C70" s="28" t="s">
        <v>64</v>
      </c>
      <c r="D70" s="29">
        <f>+D71+D72</f>
        <v>45433</v>
      </c>
      <c r="E70" s="32">
        <f>+E71+E72</f>
        <v>0</v>
      </c>
      <c r="F70" s="29">
        <f>+D70-E70</f>
        <v>45433</v>
      </c>
      <c r="G70" s="31">
        <f>+G71+G72</f>
        <v>45433</v>
      </c>
    </row>
    <row r="71" spans="1:241" ht="18.75" customHeight="1" x14ac:dyDescent="0.3">
      <c r="A71" s="27">
        <v>204214</v>
      </c>
      <c r="B71" s="28">
        <v>20</v>
      </c>
      <c r="C71" s="28" t="s">
        <v>65</v>
      </c>
      <c r="D71" s="29">
        <v>22521</v>
      </c>
      <c r="E71" s="32">
        <v>0</v>
      </c>
      <c r="F71" s="29">
        <f>+D71-E71</f>
        <v>22521</v>
      </c>
      <c r="G71" s="31">
        <v>22521</v>
      </c>
    </row>
    <row r="72" spans="1:241" ht="18.75" customHeight="1" thickBot="1" x14ac:dyDescent="0.35">
      <c r="A72" s="35">
        <v>204215</v>
      </c>
      <c r="B72" s="36">
        <v>20</v>
      </c>
      <c r="C72" s="36" t="s">
        <v>139</v>
      </c>
      <c r="D72" s="39">
        <v>22912</v>
      </c>
      <c r="E72" s="67">
        <v>0</v>
      </c>
      <c r="F72" s="39">
        <f>+D72-E72</f>
        <v>22912</v>
      </c>
      <c r="G72" s="40">
        <v>22912</v>
      </c>
    </row>
    <row r="73" spans="1:241" ht="15" thickBot="1" x14ac:dyDescent="0.35">
      <c r="A73" s="68"/>
      <c r="D73" s="69"/>
      <c r="E73" s="8"/>
      <c r="F73" s="69"/>
      <c r="G73" s="69"/>
    </row>
    <row r="74" spans="1:241" x14ac:dyDescent="0.3">
      <c r="A74" s="3639" t="s">
        <v>1</v>
      </c>
      <c r="B74" s="3640"/>
      <c r="C74" s="3640"/>
      <c r="D74" s="3640"/>
      <c r="E74" s="3640"/>
      <c r="F74" s="3640"/>
      <c r="G74" s="3641"/>
      <c r="H74" s="70"/>
      <c r="I74" s="3637"/>
      <c r="J74" s="3637"/>
      <c r="K74" s="3637"/>
      <c r="L74" s="3637"/>
      <c r="M74" s="3637"/>
      <c r="N74" s="3637"/>
      <c r="O74" s="3637"/>
      <c r="P74" s="3637"/>
      <c r="Q74" s="3637"/>
      <c r="R74" s="3637"/>
      <c r="S74" s="3637"/>
      <c r="T74" s="3637"/>
      <c r="U74" s="3637"/>
      <c r="V74" s="3637"/>
      <c r="W74" s="3637"/>
      <c r="X74" s="3637"/>
      <c r="Y74" s="3637"/>
      <c r="Z74" s="3637"/>
      <c r="AA74" s="3637"/>
      <c r="AB74" s="3637"/>
      <c r="AC74" s="3637"/>
      <c r="AD74" s="3637"/>
      <c r="AE74" s="3637"/>
      <c r="AF74" s="3637"/>
      <c r="AG74" s="3637"/>
      <c r="AH74" s="3637"/>
      <c r="AI74" s="3637"/>
      <c r="AJ74" s="3637"/>
      <c r="AK74" s="3637"/>
      <c r="AL74" s="3637"/>
      <c r="AM74" s="3637"/>
      <c r="AN74" s="3637"/>
      <c r="AO74" s="3637"/>
      <c r="AP74" s="3637"/>
      <c r="AQ74" s="3637"/>
      <c r="AR74" s="3637"/>
      <c r="AS74" s="3637"/>
      <c r="AT74" s="3637"/>
      <c r="AU74" s="3637"/>
      <c r="AV74" s="3637"/>
      <c r="AW74" s="3637"/>
      <c r="AX74" s="3637"/>
      <c r="AY74" s="3637"/>
      <c r="AZ74" s="3637"/>
      <c r="BA74" s="3637"/>
      <c r="BB74" s="3637"/>
      <c r="BC74" s="3637"/>
      <c r="BD74" s="3637"/>
      <c r="BE74" s="3637"/>
      <c r="BF74" s="3637"/>
      <c r="BG74" s="3637"/>
      <c r="BH74" s="3637"/>
      <c r="BI74" s="3637"/>
      <c r="BJ74" s="3637"/>
      <c r="BK74" s="3637"/>
      <c r="BL74" s="3637"/>
      <c r="BM74" s="3637"/>
      <c r="BN74" s="3637"/>
      <c r="BO74" s="3637"/>
      <c r="BP74" s="3637"/>
      <c r="BQ74" s="3637"/>
      <c r="BR74" s="3637"/>
      <c r="BS74" s="3637"/>
      <c r="BT74" s="3637"/>
      <c r="BU74" s="3637"/>
      <c r="BV74" s="3637"/>
      <c r="BW74" s="3637"/>
      <c r="BX74" s="3637"/>
      <c r="BY74" s="3640"/>
      <c r="BZ74" s="3640"/>
      <c r="CA74" s="3640"/>
      <c r="CB74" s="3640"/>
      <c r="CC74" s="3640"/>
      <c r="CD74" s="3640"/>
      <c r="CE74" s="3641"/>
      <c r="CF74" s="3639"/>
      <c r="CG74" s="3640"/>
      <c r="CH74" s="3640"/>
      <c r="CI74" s="3640"/>
      <c r="CJ74" s="3640"/>
      <c r="CK74" s="3640"/>
      <c r="CL74" s="3641"/>
      <c r="CM74" s="3639"/>
      <c r="CN74" s="3640"/>
      <c r="CO74" s="3640"/>
      <c r="CP74" s="3640"/>
      <c r="CQ74" s="3640"/>
      <c r="CR74" s="3640"/>
      <c r="CS74" s="3641"/>
      <c r="CT74" s="3639"/>
      <c r="CU74" s="3640"/>
      <c r="CV74" s="3640"/>
      <c r="CW74" s="3640"/>
      <c r="CX74" s="3640"/>
      <c r="CY74" s="3640"/>
      <c r="CZ74" s="3641"/>
      <c r="DA74" s="3639"/>
      <c r="DB74" s="3640"/>
      <c r="DC74" s="3640"/>
      <c r="DD74" s="3640"/>
      <c r="DE74" s="3640"/>
      <c r="DF74" s="3640"/>
      <c r="DG74" s="3641"/>
      <c r="DH74" s="3639"/>
      <c r="DI74" s="3640"/>
      <c r="DJ74" s="3640"/>
      <c r="DK74" s="3640"/>
      <c r="DL74" s="3640"/>
      <c r="DM74" s="3640"/>
      <c r="DN74" s="3641"/>
      <c r="DO74" s="3639"/>
      <c r="DP74" s="3640"/>
      <c r="DQ74" s="3640"/>
      <c r="DR74" s="3640"/>
      <c r="DS74" s="3640"/>
      <c r="DT74" s="3640"/>
      <c r="DU74" s="3641"/>
      <c r="DV74" s="3639"/>
      <c r="DW74" s="3640"/>
      <c r="DX74" s="3640"/>
      <c r="DY74" s="3640"/>
      <c r="DZ74" s="3640"/>
      <c r="EA74" s="3640"/>
      <c r="EB74" s="3641"/>
      <c r="EC74" s="3639"/>
      <c r="ED74" s="3640"/>
      <c r="EE74" s="3640"/>
      <c r="EF74" s="3640"/>
      <c r="EG74" s="3640"/>
      <c r="EH74" s="3640"/>
      <c r="EI74" s="3641"/>
      <c r="EJ74" s="3639"/>
      <c r="EK74" s="3640"/>
      <c r="EL74" s="3640"/>
      <c r="EM74" s="3640"/>
      <c r="EN74" s="3640"/>
      <c r="EO74" s="3640"/>
      <c r="EP74" s="3641"/>
      <c r="EQ74" s="3639"/>
      <c r="ER74" s="3640"/>
      <c r="ES74" s="3640"/>
      <c r="ET74" s="3640"/>
      <c r="EU74" s="3640"/>
      <c r="EV74" s="3640"/>
      <c r="EW74" s="3641"/>
      <c r="EX74" s="3639"/>
      <c r="EY74" s="3640"/>
      <c r="EZ74" s="3640"/>
      <c r="FA74" s="3640"/>
      <c r="FB74" s="3640"/>
      <c r="FC74" s="3640"/>
      <c r="FD74" s="3641"/>
      <c r="FE74" s="3639"/>
      <c r="FF74" s="3640"/>
      <c r="FG74" s="3640"/>
      <c r="FH74" s="3640"/>
      <c r="FI74" s="3640"/>
      <c r="FJ74" s="3640"/>
      <c r="FK74" s="3641"/>
      <c r="FL74" s="3639"/>
      <c r="FM74" s="3640"/>
      <c r="FN74" s="3640"/>
      <c r="FO74" s="3640"/>
      <c r="FP74" s="3640"/>
      <c r="FQ74" s="3640"/>
      <c r="FR74" s="3641"/>
      <c r="FS74" s="3639"/>
      <c r="FT74" s="3640"/>
      <c r="FU74" s="3640"/>
      <c r="FV74" s="3640"/>
      <c r="FW74" s="3640"/>
      <c r="FX74" s="3640"/>
      <c r="FY74" s="3641"/>
      <c r="FZ74" s="3639"/>
      <c r="GA74" s="3640"/>
      <c r="GB74" s="3640"/>
      <c r="GC74" s="3640"/>
      <c r="GD74" s="3640"/>
      <c r="GE74" s="3640"/>
      <c r="GF74" s="3641"/>
      <c r="GG74" s="3639"/>
      <c r="GH74" s="3640"/>
      <c r="GI74" s="3640"/>
      <c r="GJ74" s="3640"/>
      <c r="GK74" s="3640"/>
      <c r="GL74" s="3640"/>
      <c r="GM74" s="3641"/>
      <c r="GN74" s="3639"/>
      <c r="GO74" s="3640"/>
      <c r="GP74" s="3640"/>
      <c r="GQ74" s="3640"/>
      <c r="GR74" s="3640"/>
      <c r="GS74" s="3640"/>
      <c r="GT74" s="3641"/>
      <c r="GU74" s="3639"/>
      <c r="GV74" s="3640"/>
      <c r="GW74" s="3640"/>
      <c r="GX74" s="3640"/>
      <c r="GY74" s="3640"/>
      <c r="GZ74" s="3640"/>
      <c r="HA74" s="3641"/>
      <c r="HB74" s="3639"/>
      <c r="HC74" s="3640"/>
      <c r="HD74" s="3640"/>
      <c r="HE74" s="3640"/>
      <c r="HF74" s="3640"/>
      <c r="HG74" s="3640"/>
      <c r="HH74" s="3641"/>
      <c r="HI74" s="3639"/>
      <c r="HJ74" s="3640"/>
      <c r="HK74" s="3640"/>
      <c r="HL74" s="3640"/>
      <c r="HM74" s="3640"/>
      <c r="HN74" s="3640"/>
      <c r="HO74" s="3641"/>
      <c r="HP74" s="3639"/>
      <c r="HQ74" s="3640"/>
      <c r="HR74" s="3640"/>
      <c r="HS74" s="3640"/>
      <c r="HT74" s="3640"/>
      <c r="HU74" s="3640"/>
      <c r="HV74" s="3641"/>
      <c r="HW74" s="3639"/>
      <c r="HX74" s="3640"/>
      <c r="HY74" s="3640"/>
      <c r="HZ74" s="3640"/>
      <c r="IA74" s="3640"/>
      <c r="IB74" s="3640"/>
      <c r="IC74" s="3641"/>
      <c r="ID74" s="3639"/>
      <c r="IE74" s="3639"/>
      <c r="IF74" s="3639"/>
      <c r="IG74" s="3639"/>
    </row>
    <row r="75" spans="1:241" ht="15.75" customHeight="1" x14ac:dyDescent="0.3">
      <c r="A75" s="3636" t="s">
        <v>2</v>
      </c>
      <c r="B75" s="3637"/>
      <c r="C75" s="3637"/>
      <c r="D75" s="3637"/>
      <c r="E75" s="3637"/>
      <c r="F75" s="3637"/>
      <c r="G75" s="3638"/>
    </row>
    <row r="76" spans="1:241" x14ac:dyDescent="0.3">
      <c r="A76" s="6" t="s">
        <v>0</v>
      </c>
      <c r="G76" s="5"/>
    </row>
    <row r="77" spans="1:241" ht="12.75" customHeight="1" x14ac:dyDescent="0.3">
      <c r="A77" s="2"/>
      <c r="G77" s="7"/>
    </row>
    <row r="78" spans="1:241" x14ac:dyDescent="0.3">
      <c r="A78" s="2" t="s">
        <v>3</v>
      </c>
      <c r="C78" s="1" t="s">
        <v>4</v>
      </c>
      <c r="E78" s="4" t="s">
        <v>5</v>
      </c>
      <c r="F78" s="3" t="str">
        <f>F34</f>
        <v>ENERO</v>
      </c>
      <c r="G78" s="5" t="str">
        <f>G34</f>
        <v>VIGENCIA FISCAL: 2018</v>
      </c>
    </row>
    <row r="79" spans="1:241" ht="7.5" customHeight="1" thickBot="1" x14ac:dyDescent="0.35">
      <c r="A79" s="71"/>
      <c r="B79" s="47"/>
      <c r="C79" s="47"/>
      <c r="D79" s="48"/>
      <c r="E79" s="49"/>
      <c r="F79" s="48"/>
      <c r="G79" s="50"/>
    </row>
    <row r="80" spans="1:241" ht="61.5" customHeight="1" thickBot="1" x14ac:dyDescent="0.35">
      <c r="A80" s="51" t="s">
        <v>6</v>
      </c>
      <c r="B80" s="52"/>
      <c r="C80" s="52" t="s">
        <v>7</v>
      </c>
      <c r="D80" s="53" t="s">
        <v>8</v>
      </c>
      <c r="E80" s="54" t="s">
        <v>9</v>
      </c>
      <c r="F80" s="53" t="s">
        <v>10</v>
      </c>
      <c r="G80" s="55" t="s">
        <v>11</v>
      </c>
    </row>
    <row r="81" spans="1:7" ht="18.75" customHeight="1" x14ac:dyDescent="0.3">
      <c r="A81" s="56">
        <v>20441</v>
      </c>
      <c r="B81" s="57"/>
      <c r="C81" s="57" t="s">
        <v>66</v>
      </c>
      <c r="D81" s="60">
        <f>+D82</f>
        <v>46726734.350000001</v>
      </c>
      <c r="E81" s="72">
        <f>+E82</f>
        <v>0</v>
      </c>
      <c r="F81" s="60">
        <f t="shared" ref="F81:F102" si="2">+D81-E81</f>
        <v>46726734.350000001</v>
      </c>
      <c r="G81" s="73">
        <f>+G82</f>
        <v>46726734.350000001</v>
      </c>
    </row>
    <row r="82" spans="1:7" ht="18.75" customHeight="1" x14ac:dyDescent="0.3">
      <c r="A82" s="27">
        <v>2044113</v>
      </c>
      <c r="B82" s="28">
        <v>20</v>
      </c>
      <c r="C82" s="28" t="s">
        <v>66</v>
      </c>
      <c r="D82" s="29">
        <v>46726734.350000001</v>
      </c>
      <c r="E82" s="32">
        <v>0</v>
      </c>
      <c r="F82" s="29">
        <f t="shared" si="2"/>
        <v>46726734.350000001</v>
      </c>
      <c r="G82" s="31">
        <v>46726734.350000001</v>
      </c>
    </row>
    <row r="83" spans="1:7" ht="18.75" customHeight="1" x14ac:dyDescent="0.3">
      <c r="A83" s="27">
        <v>3</v>
      </c>
      <c r="B83" s="28"/>
      <c r="C83" s="28" t="s">
        <v>67</v>
      </c>
      <c r="D83" s="29">
        <f>+D84</f>
        <v>2682975956.8299999</v>
      </c>
      <c r="E83" s="30">
        <f>+E84</f>
        <v>0</v>
      </c>
      <c r="F83" s="29">
        <f t="shared" si="2"/>
        <v>2682975956.8299999</v>
      </c>
      <c r="G83" s="31">
        <f>+G84</f>
        <v>2681551940.8299999</v>
      </c>
    </row>
    <row r="84" spans="1:7" ht="18.75" customHeight="1" x14ac:dyDescent="0.3">
      <c r="A84" s="27">
        <v>36</v>
      </c>
      <c r="B84" s="28"/>
      <c r="C84" s="28" t="s">
        <v>68</v>
      </c>
      <c r="D84" s="29">
        <f>+D85</f>
        <v>2682975956.8299999</v>
      </c>
      <c r="E84" s="30">
        <f>+E85</f>
        <v>0</v>
      </c>
      <c r="F84" s="29">
        <f t="shared" si="2"/>
        <v>2682975956.8299999</v>
      </c>
      <c r="G84" s="31">
        <f>+G85</f>
        <v>2681551940.8299999</v>
      </c>
    </row>
    <row r="85" spans="1:7" ht="18.75" customHeight="1" x14ac:dyDescent="0.3">
      <c r="A85" s="27">
        <v>361</v>
      </c>
      <c r="B85" s="28"/>
      <c r="C85" s="28" t="s">
        <v>69</v>
      </c>
      <c r="D85" s="29">
        <f>+D86+D87+D88</f>
        <v>2682975956.8299999</v>
      </c>
      <c r="E85" s="30">
        <f>+E86+E87+E88</f>
        <v>0</v>
      </c>
      <c r="F85" s="29">
        <f t="shared" si="2"/>
        <v>2682975956.8299999</v>
      </c>
      <c r="G85" s="31">
        <f>+G86+G87+G88</f>
        <v>2681551940.8299999</v>
      </c>
    </row>
    <row r="86" spans="1:7" ht="18.75" customHeight="1" x14ac:dyDescent="0.3">
      <c r="A86" s="27">
        <v>36112</v>
      </c>
      <c r="B86" s="28">
        <v>10</v>
      </c>
      <c r="C86" s="28" t="s">
        <v>144</v>
      </c>
      <c r="D86" s="29">
        <v>1424016</v>
      </c>
      <c r="E86" s="32">
        <v>0</v>
      </c>
      <c r="F86" s="29">
        <f>+D86-E86</f>
        <v>1424016</v>
      </c>
      <c r="G86" s="31">
        <v>0</v>
      </c>
    </row>
    <row r="87" spans="1:7" ht="18.75" customHeight="1" x14ac:dyDescent="0.3">
      <c r="A87" s="27">
        <v>36113</v>
      </c>
      <c r="B87" s="28">
        <v>10</v>
      </c>
      <c r="C87" s="28" t="s">
        <v>70</v>
      </c>
      <c r="D87" s="29">
        <v>1610680038.8299999</v>
      </c>
      <c r="E87" s="32">
        <v>0</v>
      </c>
      <c r="F87" s="29">
        <f>+D87-E87</f>
        <v>1610680038.8299999</v>
      </c>
      <c r="G87" s="31">
        <v>1610680038.8299999</v>
      </c>
    </row>
    <row r="88" spans="1:7" ht="18.75" customHeight="1" thickBot="1" x14ac:dyDescent="0.35">
      <c r="A88" s="74">
        <v>36113</v>
      </c>
      <c r="B88" s="75">
        <v>20</v>
      </c>
      <c r="C88" s="75" t="s">
        <v>70</v>
      </c>
      <c r="D88" s="76">
        <v>1070871902</v>
      </c>
      <c r="E88" s="77">
        <v>0</v>
      </c>
      <c r="F88" s="76">
        <f t="shared" si="2"/>
        <v>1070871902</v>
      </c>
      <c r="G88" s="78">
        <v>1070871902</v>
      </c>
    </row>
    <row r="89" spans="1:7" ht="16.2" thickBot="1" x14ac:dyDescent="0.35">
      <c r="A89" s="79" t="s">
        <v>71</v>
      </c>
      <c r="B89" s="80"/>
      <c r="C89" s="80" t="s">
        <v>199</v>
      </c>
      <c r="D89" s="81">
        <f>+D90+D96+D100+D109</f>
        <v>24040909539.029999</v>
      </c>
      <c r="E89" s="82">
        <f>+E90+E96+E100+E109</f>
        <v>0</v>
      </c>
      <c r="F89" s="81">
        <f t="shared" si="2"/>
        <v>24040909539.029999</v>
      </c>
      <c r="G89" s="83">
        <f>+G90+G96+G100+G109</f>
        <v>23691242564.889999</v>
      </c>
    </row>
    <row r="90" spans="1:7" ht="35.25" customHeight="1" x14ac:dyDescent="0.3">
      <c r="A90" s="22">
        <v>2401</v>
      </c>
      <c r="B90" s="23"/>
      <c r="C90" s="84" t="s">
        <v>149</v>
      </c>
      <c r="D90" s="24">
        <f>+D91</f>
        <v>2233847030</v>
      </c>
      <c r="E90" s="24">
        <f>+E91</f>
        <v>0</v>
      </c>
      <c r="F90" s="24">
        <f t="shared" si="2"/>
        <v>2233847030</v>
      </c>
      <c r="G90" s="26">
        <f>+G91</f>
        <v>1897524909</v>
      </c>
    </row>
    <row r="91" spans="1:7" ht="15.6" x14ac:dyDescent="0.3">
      <c r="A91" s="27">
        <v>24010600</v>
      </c>
      <c r="B91" s="28"/>
      <c r="C91" s="33" t="s">
        <v>73</v>
      </c>
      <c r="D91" s="29">
        <f>SUM(D92:D95)</f>
        <v>2233847030</v>
      </c>
      <c r="E91" s="29">
        <f>SUM(E92:E95)</f>
        <v>0</v>
      </c>
      <c r="F91" s="29">
        <f t="shared" si="2"/>
        <v>2233847030</v>
      </c>
      <c r="G91" s="31">
        <f>SUM(G92:G95)</f>
        <v>1897524909</v>
      </c>
    </row>
    <row r="92" spans="1:7" ht="57.75" customHeight="1" x14ac:dyDescent="0.3">
      <c r="A92" s="27">
        <v>240106003</v>
      </c>
      <c r="B92" s="28">
        <v>11</v>
      </c>
      <c r="C92" s="33" t="s">
        <v>81</v>
      </c>
      <c r="D92" s="29">
        <v>336322121</v>
      </c>
      <c r="E92" s="32">
        <v>0</v>
      </c>
      <c r="F92" s="29">
        <f t="shared" si="2"/>
        <v>336322121</v>
      </c>
      <c r="G92" s="31">
        <v>0</v>
      </c>
    </row>
    <row r="93" spans="1:7" ht="50.25" customHeight="1" x14ac:dyDescent="0.3">
      <c r="A93" s="85">
        <v>240106003</v>
      </c>
      <c r="B93" s="86">
        <v>13</v>
      </c>
      <c r="C93" s="87" t="s">
        <v>81</v>
      </c>
      <c r="D93" s="29">
        <v>279354454</v>
      </c>
      <c r="E93" s="32">
        <v>0</v>
      </c>
      <c r="F93" s="29">
        <f t="shared" si="2"/>
        <v>279354454</v>
      </c>
      <c r="G93" s="31">
        <v>279354454</v>
      </c>
    </row>
    <row r="94" spans="1:7" ht="57" customHeight="1" x14ac:dyDescent="0.3">
      <c r="A94" s="85">
        <v>240106003</v>
      </c>
      <c r="B94" s="86">
        <v>20</v>
      </c>
      <c r="C94" s="87" t="s">
        <v>81</v>
      </c>
      <c r="D94" s="29">
        <v>993425050</v>
      </c>
      <c r="E94" s="32">
        <v>0</v>
      </c>
      <c r="F94" s="29">
        <f t="shared" si="2"/>
        <v>993425050</v>
      </c>
      <c r="G94" s="31">
        <v>993425050</v>
      </c>
    </row>
    <row r="95" spans="1:7" ht="77.25" customHeight="1" x14ac:dyDescent="0.3">
      <c r="A95" s="27">
        <v>2401060011</v>
      </c>
      <c r="B95" s="28">
        <v>10</v>
      </c>
      <c r="C95" s="33" t="s">
        <v>156</v>
      </c>
      <c r="D95" s="29">
        <v>624745405</v>
      </c>
      <c r="E95" s="32">
        <v>0</v>
      </c>
      <c r="F95" s="29">
        <f t="shared" si="2"/>
        <v>624745405</v>
      </c>
      <c r="G95" s="31">
        <v>624745405</v>
      </c>
    </row>
    <row r="96" spans="1:7" ht="23.25" customHeight="1" x14ac:dyDescent="0.3">
      <c r="A96" s="27">
        <v>2404</v>
      </c>
      <c r="B96" s="28"/>
      <c r="C96" s="33" t="s">
        <v>157</v>
      </c>
      <c r="D96" s="29">
        <f>+D97</f>
        <v>20061970435</v>
      </c>
      <c r="E96" s="29">
        <f>+E97</f>
        <v>0</v>
      </c>
      <c r="F96" s="29">
        <f t="shared" si="2"/>
        <v>20061970435</v>
      </c>
      <c r="G96" s="31">
        <f>+G97</f>
        <v>20061970435</v>
      </c>
    </row>
    <row r="97" spans="1:241" ht="15.6" x14ac:dyDescent="0.3">
      <c r="A97" s="27">
        <v>24040600</v>
      </c>
      <c r="B97" s="28"/>
      <c r="C97" s="33" t="s">
        <v>73</v>
      </c>
      <c r="D97" s="29">
        <f>+D98+D99</f>
        <v>20061970435</v>
      </c>
      <c r="E97" s="29">
        <f>+E98+E99</f>
        <v>0</v>
      </c>
      <c r="F97" s="29">
        <f t="shared" si="2"/>
        <v>20061970435</v>
      </c>
      <c r="G97" s="31">
        <f>+G98+G99</f>
        <v>20061970435</v>
      </c>
    </row>
    <row r="98" spans="1:241" ht="39.75" customHeight="1" x14ac:dyDescent="0.3">
      <c r="A98" s="27">
        <v>240406001</v>
      </c>
      <c r="B98" s="28">
        <v>13</v>
      </c>
      <c r="C98" s="33" t="s">
        <v>77</v>
      </c>
      <c r="D98" s="29">
        <v>11294324623</v>
      </c>
      <c r="E98" s="32">
        <v>0</v>
      </c>
      <c r="F98" s="29">
        <f t="shared" si="2"/>
        <v>11294324623</v>
      </c>
      <c r="G98" s="31">
        <v>11294324623</v>
      </c>
    </row>
    <row r="99" spans="1:241" ht="39.75" customHeight="1" x14ac:dyDescent="0.3">
      <c r="A99" s="27">
        <v>240406001</v>
      </c>
      <c r="B99" s="28">
        <v>20</v>
      </c>
      <c r="C99" s="33" t="s">
        <v>77</v>
      </c>
      <c r="D99" s="29">
        <v>8767645812</v>
      </c>
      <c r="E99" s="32"/>
      <c r="F99" s="29">
        <f t="shared" si="2"/>
        <v>8767645812</v>
      </c>
      <c r="G99" s="31">
        <v>8767645812</v>
      </c>
    </row>
    <row r="100" spans="1:241" ht="15.6" x14ac:dyDescent="0.3">
      <c r="A100" s="27">
        <v>2405</v>
      </c>
      <c r="B100" s="28"/>
      <c r="C100" s="33" t="s">
        <v>158</v>
      </c>
      <c r="D100" s="29">
        <f>+D101</f>
        <v>74243512</v>
      </c>
      <c r="E100" s="29">
        <f>+E101</f>
        <v>0</v>
      </c>
      <c r="F100" s="29">
        <f t="shared" si="2"/>
        <v>74243512</v>
      </c>
      <c r="G100" s="31">
        <f>+G101</f>
        <v>74243512</v>
      </c>
    </row>
    <row r="101" spans="1:241" ht="15.6" x14ac:dyDescent="0.3">
      <c r="A101" s="27">
        <v>24050600</v>
      </c>
      <c r="B101" s="28"/>
      <c r="C101" s="33" t="s">
        <v>73</v>
      </c>
      <c r="D101" s="29">
        <f>+D102+D103</f>
        <v>74243512</v>
      </c>
      <c r="E101" s="29">
        <f>+E102+E103</f>
        <v>0</v>
      </c>
      <c r="F101" s="29">
        <f t="shared" si="2"/>
        <v>74243512</v>
      </c>
      <c r="G101" s="31">
        <f>+G102+G103</f>
        <v>74243512</v>
      </c>
    </row>
    <row r="102" spans="1:241" ht="39.75" customHeight="1" thickBot="1" x14ac:dyDescent="0.35">
      <c r="A102" s="35">
        <v>240506001</v>
      </c>
      <c r="B102" s="36">
        <v>20</v>
      </c>
      <c r="C102" s="88" t="s">
        <v>78</v>
      </c>
      <c r="D102" s="39">
        <v>74243512</v>
      </c>
      <c r="E102" s="67">
        <v>0</v>
      </c>
      <c r="F102" s="39">
        <f t="shared" si="2"/>
        <v>74243512</v>
      </c>
      <c r="G102" s="40">
        <v>74243512</v>
      </c>
    </row>
    <row r="103" spans="1:241" ht="49.5" customHeight="1" thickBot="1" x14ac:dyDescent="0.35">
      <c r="A103" s="41"/>
      <c r="B103" s="42"/>
      <c r="C103" s="89"/>
      <c r="D103" s="45"/>
      <c r="E103" s="44"/>
      <c r="F103" s="45"/>
      <c r="G103" s="45"/>
    </row>
    <row r="104" spans="1:241" ht="13.5" customHeight="1" x14ac:dyDescent="0.3">
      <c r="A104" s="3639" t="s">
        <v>1</v>
      </c>
      <c r="B104" s="3640"/>
      <c r="C104" s="3640"/>
      <c r="D104" s="3640"/>
      <c r="E104" s="3640"/>
      <c r="F104" s="3640"/>
      <c r="G104" s="3641"/>
      <c r="H104" s="70"/>
      <c r="I104" s="3637"/>
      <c r="J104" s="3637"/>
      <c r="K104" s="3637"/>
      <c r="L104" s="3637"/>
      <c r="M104" s="3638"/>
      <c r="N104" s="3636"/>
      <c r="O104" s="3637"/>
      <c r="P104" s="3637"/>
      <c r="Q104" s="3637"/>
      <c r="R104" s="3637"/>
      <c r="S104" s="3637"/>
      <c r="T104" s="3638"/>
      <c r="U104" s="3636"/>
      <c r="V104" s="3637"/>
      <c r="W104" s="3637"/>
      <c r="X104" s="3637"/>
      <c r="Y104" s="3637"/>
      <c r="Z104" s="3637"/>
      <c r="AA104" s="3638"/>
      <c r="AB104" s="3636"/>
      <c r="AC104" s="3637"/>
      <c r="AD104" s="3637"/>
      <c r="AE104" s="3637"/>
      <c r="AF104" s="3637"/>
      <c r="AG104" s="3637"/>
      <c r="AH104" s="3638"/>
      <c r="AI104" s="3636"/>
      <c r="AJ104" s="3637"/>
      <c r="AK104" s="3637"/>
      <c r="AL104" s="3637"/>
      <c r="AM104" s="3637"/>
      <c r="AN104" s="3637"/>
      <c r="AO104" s="3638"/>
      <c r="AP104" s="3636"/>
      <c r="AQ104" s="3637"/>
      <c r="AR104" s="3637"/>
      <c r="AS104" s="3637"/>
      <c r="AT104" s="3637"/>
      <c r="AU104" s="3637"/>
      <c r="AV104" s="3638"/>
      <c r="AW104" s="3636"/>
      <c r="AX104" s="3637"/>
      <c r="AY104" s="3637"/>
      <c r="AZ104" s="3637"/>
      <c r="BA104" s="3637"/>
      <c r="BB104" s="3637"/>
      <c r="BC104" s="3638"/>
      <c r="BD104" s="3636"/>
      <c r="BE104" s="3637"/>
      <c r="BF104" s="3637"/>
      <c r="BG104" s="3637"/>
      <c r="BH104" s="3637"/>
      <c r="BI104" s="3637"/>
      <c r="BJ104" s="3638"/>
      <c r="BK104" s="3636"/>
      <c r="BL104" s="3637"/>
      <c r="BM104" s="3637"/>
      <c r="BN104" s="3637"/>
      <c r="BO104" s="3637"/>
      <c r="BP104" s="3637"/>
      <c r="BQ104" s="3638"/>
      <c r="BR104" s="3636"/>
      <c r="BS104" s="3637"/>
      <c r="BT104" s="3637"/>
      <c r="BU104" s="3637"/>
      <c r="BV104" s="3637"/>
      <c r="BW104" s="3637"/>
      <c r="BX104" s="3638"/>
      <c r="BY104" s="3636"/>
      <c r="BZ104" s="3637"/>
      <c r="CA104" s="3637"/>
      <c r="CB104" s="3637"/>
      <c r="CC104" s="3637"/>
      <c r="CD104" s="3637"/>
      <c r="CE104" s="3638"/>
      <c r="CF104" s="3636"/>
      <c r="CG104" s="3637"/>
      <c r="CH104" s="3637"/>
      <c r="CI104" s="3637"/>
      <c r="CJ104" s="3637"/>
      <c r="CK104" s="3637"/>
      <c r="CL104" s="3638"/>
      <c r="CM104" s="3636"/>
      <c r="CN104" s="3637"/>
      <c r="CO104" s="3637"/>
      <c r="CP104" s="3637"/>
      <c r="CQ104" s="3637"/>
      <c r="CR104" s="3637"/>
      <c r="CS104" s="3638"/>
      <c r="CT104" s="3636"/>
      <c r="CU104" s="3637"/>
      <c r="CV104" s="3637"/>
      <c r="CW104" s="3637"/>
      <c r="CX104" s="3637"/>
      <c r="CY104" s="3637"/>
      <c r="CZ104" s="3638"/>
      <c r="DA104" s="3636"/>
      <c r="DB104" s="3637"/>
      <c r="DC104" s="3637"/>
      <c r="DD104" s="3637"/>
      <c r="DE104" s="3637"/>
      <c r="DF104" s="3637"/>
      <c r="DG104" s="3638"/>
      <c r="DH104" s="3636"/>
      <c r="DI104" s="3637"/>
      <c r="DJ104" s="3637"/>
      <c r="DK104" s="3637"/>
      <c r="DL104" s="3637"/>
      <c r="DM104" s="3637"/>
      <c r="DN104" s="3638"/>
      <c r="DO104" s="3636"/>
      <c r="DP104" s="3637"/>
      <c r="DQ104" s="3637"/>
      <c r="DR104" s="3637"/>
      <c r="DS104" s="3637"/>
      <c r="DT104" s="3637"/>
      <c r="DU104" s="3638"/>
      <c r="DV104" s="3636"/>
      <c r="DW104" s="3637"/>
      <c r="DX104" s="3637"/>
      <c r="DY104" s="3637"/>
      <c r="DZ104" s="3637"/>
      <c r="EA104" s="3637"/>
      <c r="EB104" s="3638"/>
      <c r="EC104" s="3636"/>
      <c r="ED104" s="3637"/>
      <c r="EE104" s="3637"/>
      <c r="EF104" s="3637"/>
      <c r="EG104" s="3637"/>
      <c r="EH104" s="3637"/>
      <c r="EI104" s="3638"/>
      <c r="EJ104" s="3636"/>
      <c r="EK104" s="3637"/>
      <c r="EL104" s="3637"/>
      <c r="EM104" s="3637"/>
      <c r="EN104" s="3637"/>
      <c r="EO104" s="3637"/>
      <c r="EP104" s="3638"/>
      <c r="EQ104" s="3636"/>
      <c r="ER104" s="3637"/>
      <c r="ES104" s="3637"/>
      <c r="ET104" s="3637"/>
      <c r="EU104" s="3637"/>
      <c r="EV104" s="3637"/>
      <c r="EW104" s="3638"/>
      <c r="EX104" s="3636"/>
      <c r="EY104" s="3637"/>
      <c r="EZ104" s="3637"/>
      <c r="FA104" s="3637"/>
      <c r="FB104" s="3637"/>
      <c r="FC104" s="3637"/>
      <c r="FD104" s="3638"/>
      <c r="FE104" s="3636"/>
      <c r="FF104" s="3637"/>
      <c r="FG104" s="3637"/>
      <c r="FH104" s="3637"/>
      <c r="FI104" s="3637"/>
      <c r="FJ104" s="3637"/>
      <c r="FK104" s="3638"/>
      <c r="FL104" s="3636"/>
      <c r="FM104" s="3637"/>
      <c r="FN104" s="3637"/>
      <c r="FO104" s="3637"/>
      <c r="FP104" s="3637"/>
      <c r="FQ104" s="3637"/>
      <c r="FR104" s="3638"/>
      <c r="FS104" s="3636"/>
      <c r="FT104" s="3637"/>
      <c r="FU104" s="3637"/>
      <c r="FV104" s="3637"/>
      <c r="FW104" s="3637"/>
      <c r="FX104" s="3637"/>
      <c r="FY104" s="3638"/>
      <c r="FZ104" s="3636"/>
      <c r="GA104" s="3637"/>
      <c r="GB104" s="3637"/>
      <c r="GC104" s="3637"/>
      <c r="GD104" s="3637"/>
      <c r="GE104" s="3637"/>
      <c r="GF104" s="3638"/>
      <c r="GG104" s="3636"/>
      <c r="GH104" s="3637"/>
      <c r="GI104" s="3637"/>
      <c r="GJ104" s="3637"/>
      <c r="GK104" s="3637"/>
      <c r="GL104" s="3637"/>
      <c r="GM104" s="3638"/>
      <c r="GN104" s="3636"/>
      <c r="GO104" s="3637"/>
      <c r="GP104" s="3637"/>
      <c r="GQ104" s="3637"/>
      <c r="GR104" s="3637"/>
      <c r="GS104" s="3637"/>
      <c r="GT104" s="3638"/>
      <c r="GU104" s="3636"/>
      <c r="GV104" s="3637"/>
      <c r="GW104" s="3637"/>
      <c r="GX104" s="3637"/>
      <c r="GY104" s="3637"/>
      <c r="GZ104" s="3637"/>
      <c r="HA104" s="3638"/>
      <c r="HB104" s="3636"/>
      <c r="HC104" s="3637"/>
      <c r="HD104" s="3637"/>
      <c r="HE104" s="3637"/>
      <c r="HF104" s="3637"/>
      <c r="HG104" s="3637"/>
      <c r="HH104" s="3638"/>
      <c r="HI104" s="3636"/>
      <c r="HJ104" s="3637"/>
      <c r="HK104" s="3637"/>
      <c r="HL104" s="3637"/>
      <c r="HM104" s="3637"/>
      <c r="HN104" s="3637"/>
      <c r="HO104" s="3638"/>
      <c r="HP104" s="3636"/>
      <c r="HQ104" s="3637"/>
      <c r="HR104" s="3637"/>
      <c r="HS104" s="3637"/>
      <c r="HT104" s="3637"/>
      <c r="HU104" s="3637"/>
      <c r="HV104" s="3638"/>
      <c r="HW104" s="3636"/>
      <c r="HX104" s="3637"/>
      <c r="HY104" s="3637"/>
      <c r="HZ104" s="3637"/>
      <c r="IA104" s="3637"/>
      <c r="IB104" s="3637"/>
      <c r="IC104" s="3638"/>
      <c r="ID104" s="3636"/>
      <c r="IE104" s="3636"/>
      <c r="IF104" s="3636"/>
      <c r="IG104" s="3636"/>
    </row>
    <row r="105" spans="1:241" ht="12" customHeight="1" x14ac:dyDescent="0.3">
      <c r="A105" s="3636" t="s">
        <v>2</v>
      </c>
      <c r="B105" s="3637"/>
      <c r="C105" s="3637"/>
      <c r="D105" s="3637"/>
      <c r="E105" s="3637"/>
      <c r="F105" s="3637"/>
      <c r="G105" s="3638"/>
      <c r="H105" s="70"/>
      <c r="I105" s="3637"/>
      <c r="J105" s="3637"/>
      <c r="K105" s="3637"/>
      <c r="L105" s="3637"/>
      <c r="M105" s="3638"/>
      <c r="N105" s="3636"/>
      <c r="O105" s="3637"/>
      <c r="P105" s="3637"/>
      <c r="Q105" s="3637"/>
      <c r="R105" s="3637"/>
      <c r="S105" s="3637"/>
      <c r="T105" s="3638"/>
      <c r="U105" s="3636"/>
      <c r="V105" s="3637"/>
      <c r="W105" s="3637"/>
      <c r="X105" s="3637"/>
      <c r="Y105" s="3637"/>
      <c r="Z105" s="3637"/>
      <c r="AA105" s="3638"/>
      <c r="AB105" s="3636"/>
      <c r="AC105" s="3637"/>
      <c r="AD105" s="3637"/>
      <c r="AE105" s="3637"/>
      <c r="AF105" s="3637"/>
      <c r="AG105" s="3637"/>
      <c r="AH105" s="3638"/>
      <c r="AI105" s="3636"/>
      <c r="AJ105" s="3637"/>
      <c r="AK105" s="3637"/>
      <c r="AL105" s="3637"/>
      <c r="AM105" s="3637"/>
      <c r="AN105" s="3637"/>
      <c r="AO105" s="3638"/>
      <c r="AP105" s="3636"/>
      <c r="AQ105" s="3637"/>
      <c r="AR105" s="3637"/>
      <c r="AS105" s="3637"/>
      <c r="AT105" s="3637"/>
      <c r="AU105" s="3637"/>
      <c r="AV105" s="3638"/>
      <c r="AW105" s="3636"/>
      <c r="AX105" s="3637"/>
      <c r="AY105" s="3637"/>
      <c r="AZ105" s="3637"/>
      <c r="BA105" s="3637"/>
      <c r="BB105" s="3637"/>
      <c r="BC105" s="3638"/>
      <c r="BD105" s="3636"/>
      <c r="BE105" s="3637"/>
      <c r="BF105" s="3637"/>
      <c r="BG105" s="3637"/>
      <c r="BH105" s="3637"/>
      <c r="BI105" s="3637"/>
      <c r="BJ105" s="3638"/>
      <c r="BK105" s="3636"/>
      <c r="BL105" s="3637"/>
      <c r="BM105" s="3637"/>
      <c r="BN105" s="3637"/>
      <c r="BO105" s="3637"/>
      <c r="BP105" s="3637"/>
      <c r="BQ105" s="3638"/>
      <c r="BR105" s="3636"/>
      <c r="BS105" s="3637"/>
      <c r="BT105" s="3637"/>
      <c r="BU105" s="3637"/>
      <c r="BV105" s="3637"/>
      <c r="BW105" s="3637"/>
      <c r="BX105" s="3638"/>
      <c r="BY105" s="3636"/>
      <c r="BZ105" s="3637"/>
      <c r="CA105" s="3637"/>
      <c r="CB105" s="3637"/>
      <c r="CC105" s="3637"/>
      <c r="CD105" s="3637"/>
      <c r="CE105" s="3638"/>
      <c r="CF105" s="3636"/>
      <c r="CG105" s="3637"/>
      <c r="CH105" s="3637"/>
      <c r="CI105" s="3637"/>
      <c r="CJ105" s="3637"/>
      <c r="CK105" s="3637"/>
      <c r="CL105" s="3638"/>
      <c r="CM105" s="3636"/>
      <c r="CN105" s="3637"/>
      <c r="CO105" s="3637"/>
      <c r="CP105" s="3637"/>
      <c r="CQ105" s="3637"/>
      <c r="CR105" s="3637"/>
      <c r="CS105" s="3638"/>
      <c r="CT105" s="3636"/>
      <c r="CU105" s="3637"/>
      <c r="CV105" s="3637"/>
      <c r="CW105" s="3637"/>
      <c r="CX105" s="3637"/>
      <c r="CY105" s="3637"/>
      <c r="CZ105" s="3638"/>
      <c r="DA105" s="3636"/>
      <c r="DB105" s="3637"/>
      <c r="DC105" s="3637"/>
      <c r="DD105" s="3637"/>
      <c r="DE105" s="3637"/>
      <c r="DF105" s="3637"/>
      <c r="DG105" s="3638"/>
      <c r="DH105" s="3636"/>
      <c r="DI105" s="3637"/>
      <c r="DJ105" s="3637"/>
      <c r="DK105" s="3637"/>
      <c r="DL105" s="3637"/>
      <c r="DM105" s="3637"/>
      <c r="DN105" s="3638"/>
      <c r="DO105" s="3636"/>
      <c r="DP105" s="3637"/>
      <c r="DQ105" s="3637"/>
      <c r="DR105" s="3637"/>
      <c r="DS105" s="3637"/>
      <c r="DT105" s="3637"/>
      <c r="DU105" s="3638"/>
      <c r="DV105" s="3636"/>
      <c r="DW105" s="3637"/>
      <c r="DX105" s="3637"/>
      <c r="DY105" s="3637"/>
      <c r="DZ105" s="3637"/>
      <c r="EA105" s="3637"/>
      <c r="EB105" s="3638"/>
      <c r="EC105" s="3636"/>
      <c r="ED105" s="3637"/>
      <c r="EE105" s="3637"/>
      <c r="EF105" s="3637"/>
      <c r="EG105" s="3637"/>
      <c r="EH105" s="3637"/>
      <c r="EI105" s="3638"/>
      <c r="EJ105" s="3636"/>
      <c r="EK105" s="3637"/>
      <c r="EL105" s="3637"/>
      <c r="EM105" s="3637"/>
      <c r="EN105" s="3637"/>
      <c r="EO105" s="3637"/>
      <c r="EP105" s="3638"/>
      <c r="EQ105" s="3636"/>
      <c r="ER105" s="3637"/>
      <c r="ES105" s="3637"/>
      <c r="ET105" s="3637"/>
      <c r="EU105" s="3637"/>
      <c r="EV105" s="3637"/>
      <c r="EW105" s="3638"/>
      <c r="EX105" s="3636"/>
      <c r="EY105" s="3637"/>
      <c r="EZ105" s="3637"/>
      <c r="FA105" s="3637"/>
      <c r="FB105" s="3637"/>
      <c r="FC105" s="3637"/>
      <c r="FD105" s="3638"/>
      <c r="FE105" s="3636"/>
      <c r="FF105" s="3637"/>
      <c r="FG105" s="3637"/>
      <c r="FH105" s="3637"/>
      <c r="FI105" s="3637"/>
      <c r="FJ105" s="3637"/>
      <c r="FK105" s="3638"/>
      <c r="FL105" s="3636"/>
      <c r="FM105" s="3637"/>
      <c r="FN105" s="3637"/>
      <c r="FO105" s="3637"/>
      <c r="FP105" s="3637"/>
      <c r="FQ105" s="3637"/>
      <c r="FR105" s="3638"/>
      <c r="FS105" s="3636"/>
      <c r="FT105" s="3637"/>
      <c r="FU105" s="3637"/>
      <c r="FV105" s="3637"/>
      <c r="FW105" s="3637"/>
      <c r="FX105" s="3637"/>
      <c r="FY105" s="3638"/>
      <c r="FZ105" s="3636"/>
      <c r="GA105" s="3637"/>
      <c r="GB105" s="3637"/>
      <c r="GC105" s="3637"/>
      <c r="GD105" s="3637"/>
      <c r="GE105" s="3637"/>
      <c r="GF105" s="3638"/>
      <c r="GG105" s="3636"/>
      <c r="GH105" s="3637"/>
      <c r="GI105" s="3637"/>
      <c r="GJ105" s="3637"/>
      <c r="GK105" s="3637"/>
      <c r="GL105" s="3637"/>
      <c r="GM105" s="3638"/>
      <c r="GN105" s="3636"/>
      <c r="GO105" s="3637"/>
      <c r="GP105" s="3637"/>
      <c r="GQ105" s="3637"/>
      <c r="GR105" s="3637"/>
      <c r="GS105" s="3637"/>
      <c r="GT105" s="3638"/>
      <c r="GU105" s="3636"/>
      <c r="GV105" s="3637"/>
      <c r="GW105" s="3637"/>
      <c r="GX105" s="3637"/>
      <c r="GY105" s="3637"/>
      <c r="GZ105" s="3637"/>
      <c r="HA105" s="3638"/>
      <c r="HB105" s="3636"/>
      <c r="HC105" s="3637"/>
      <c r="HD105" s="3637"/>
      <c r="HE105" s="3637"/>
      <c r="HF105" s="3637"/>
      <c r="HG105" s="3637"/>
      <c r="HH105" s="3638"/>
      <c r="HI105" s="3636"/>
      <c r="HJ105" s="3637"/>
      <c r="HK105" s="3637"/>
      <c r="HL105" s="3637"/>
      <c r="HM105" s="3637"/>
      <c r="HN105" s="3637"/>
      <c r="HO105" s="3638"/>
      <c r="HP105" s="3636"/>
      <c r="HQ105" s="3637"/>
      <c r="HR105" s="3637"/>
      <c r="HS105" s="3637"/>
      <c r="HT105" s="3637"/>
      <c r="HU105" s="3637"/>
      <c r="HV105" s="3638"/>
      <c r="HW105" s="3636"/>
      <c r="HX105" s="3637"/>
      <c r="HY105" s="3637"/>
      <c r="HZ105" s="3637"/>
      <c r="IA105" s="3637"/>
      <c r="IB105" s="3637"/>
      <c r="IC105" s="3638"/>
      <c r="ID105" s="3636"/>
      <c r="IE105" s="3636"/>
      <c r="IF105" s="3636"/>
      <c r="IG105" s="3636"/>
    </row>
    <row r="106" spans="1:241" ht="14.25" customHeight="1" x14ac:dyDescent="0.3">
      <c r="A106" s="6" t="s">
        <v>0</v>
      </c>
      <c r="G106" s="5"/>
    </row>
    <row r="107" spans="1:241" ht="18" customHeight="1" thickBot="1" x14ac:dyDescent="0.35">
      <c r="A107" s="2" t="s">
        <v>3</v>
      </c>
      <c r="C107" s="1" t="s">
        <v>4</v>
      </c>
      <c r="E107" s="4" t="s">
        <v>5</v>
      </c>
      <c r="F107" s="3" t="str">
        <f>F78</f>
        <v>ENERO</v>
      </c>
      <c r="G107" s="5" t="str">
        <f>G78</f>
        <v>VIGENCIA FISCAL: 2018</v>
      </c>
    </row>
    <row r="108" spans="1:241" ht="63" customHeight="1" thickBot="1" x14ac:dyDescent="0.35">
      <c r="A108" s="10" t="s">
        <v>6</v>
      </c>
      <c r="B108" s="11"/>
      <c r="C108" s="11" t="s">
        <v>7</v>
      </c>
      <c r="D108" s="12" t="s">
        <v>8</v>
      </c>
      <c r="E108" s="13" t="s">
        <v>9</v>
      </c>
      <c r="F108" s="12" t="s">
        <v>10</v>
      </c>
      <c r="G108" s="14" t="s">
        <v>11</v>
      </c>
    </row>
    <row r="109" spans="1:241" ht="39.75" customHeight="1" x14ac:dyDescent="0.3">
      <c r="A109" s="56">
        <v>2499</v>
      </c>
      <c r="B109" s="57"/>
      <c r="C109" s="90" t="s">
        <v>159</v>
      </c>
      <c r="D109" s="60">
        <f>+D110</f>
        <v>1670848562.03</v>
      </c>
      <c r="E109" s="60">
        <f>+E110</f>
        <v>0</v>
      </c>
      <c r="F109" s="60">
        <f t="shared" ref="F109:F115" si="3">+D109-E109</f>
        <v>1670848562.03</v>
      </c>
      <c r="G109" s="73">
        <f>+G110</f>
        <v>1657503708.8899999</v>
      </c>
    </row>
    <row r="110" spans="1:241" ht="18.75" customHeight="1" x14ac:dyDescent="0.3">
      <c r="A110" s="27">
        <v>24990600</v>
      </c>
      <c r="B110" s="28"/>
      <c r="C110" s="33" t="s">
        <v>73</v>
      </c>
      <c r="D110" s="29">
        <f>SUM(D111:D115)</f>
        <v>1670848562.03</v>
      </c>
      <c r="E110" s="29">
        <f>SUM(E111:E115)</f>
        <v>0</v>
      </c>
      <c r="F110" s="29">
        <f t="shared" si="3"/>
        <v>1670848562.03</v>
      </c>
      <c r="G110" s="31">
        <f>SUM(G111:G115)</f>
        <v>1657503708.8899999</v>
      </c>
    </row>
    <row r="111" spans="1:241" ht="50.25" customHeight="1" x14ac:dyDescent="0.3">
      <c r="A111" s="27">
        <v>249906001</v>
      </c>
      <c r="B111" s="28">
        <v>10</v>
      </c>
      <c r="C111" s="33" t="s">
        <v>80</v>
      </c>
      <c r="D111" s="29">
        <v>90025966</v>
      </c>
      <c r="E111" s="29">
        <v>0</v>
      </c>
      <c r="F111" s="29">
        <f t="shared" si="3"/>
        <v>90025966</v>
      </c>
      <c r="G111" s="31">
        <v>87247900</v>
      </c>
    </row>
    <row r="112" spans="1:241" ht="35.25" customHeight="1" x14ac:dyDescent="0.3">
      <c r="A112" s="27">
        <v>249906001</v>
      </c>
      <c r="B112" s="28">
        <v>13</v>
      </c>
      <c r="C112" s="33" t="s">
        <v>80</v>
      </c>
      <c r="D112" s="29">
        <v>125003436</v>
      </c>
      <c r="E112" s="29">
        <v>0</v>
      </c>
      <c r="F112" s="29">
        <f t="shared" si="3"/>
        <v>125003436</v>
      </c>
      <c r="G112" s="31">
        <v>125003436</v>
      </c>
    </row>
    <row r="113" spans="1:7" ht="31.2" x14ac:dyDescent="0.3">
      <c r="A113" s="27">
        <v>249906001</v>
      </c>
      <c r="B113" s="28">
        <v>20</v>
      </c>
      <c r="C113" s="33" t="s">
        <v>80</v>
      </c>
      <c r="D113" s="29">
        <v>322623460</v>
      </c>
      <c r="E113" s="29">
        <v>0</v>
      </c>
      <c r="F113" s="29">
        <f t="shared" si="3"/>
        <v>322623460</v>
      </c>
      <c r="G113" s="31">
        <v>322623460</v>
      </c>
    </row>
    <row r="114" spans="1:7" s="66" customFormat="1" ht="67.5" customHeight="1" x14ac:dyDescent="0.3">
      <c r="A114" s="27">
        <v>249906003</v>
      </c>
      <c r="B114" s="28">
        <v>20</v>
      </c>
      <c r="C114" s="33" t="s">
        <v>79</v>
      </c>
      <c r="D114" s="63">
        <v>223188783.63999999</v>
      </c>
      <c r="E114" s="64">
        <v>0</v>
      </c>
      <c r="F114" s="63">
        <f t="shared" si="3"/>
        <v>223188783.63999999</v>
      </c>
      <c r="G114" s="65">
        <v>223188783.63999999</v>
      </c>
    </row>
    <row r="115" spans="1:7" s="66" customFormat="1" ht="46.2" customHeight="1" thickBot="1" x14ac:dyDescent="0.35">
      <c r="A115" s="35">
        <v>249906004</v>
      </c>
      <c r="B115" s="36">
        <v>20</v>
      </c>
      <c r="C115" s="88" t="s">
        <v>161</v>
      </c>
      <c r="D115" s="91">
        <v>910006916.38999999</v>
      </c>
      <c r="E115" s="92">
        <v>0</v>
      </c>
      <c r="F115" s="91">
        <f t="shared" si="3"/>
        <v>910006916.38999999</v>
      </c>
      <c r="G115" s="93">
        <v>899440129.25</v>
      </c>
    </row>
    <row r="116" spans="1:7" ht="16.2" thickBot="1" x14ac:dyDescent="0.35">
      <c r="A116" s="3774" t="s">
        <v>82</v>
      </c>
      <c r="B116" s="3775"/>
      <c r="C116" s="3936"/>
      <c r="D116" s="94">
        <f>+D10+D89</f>
        <v>27826819386.059998</v>
      </c>
      <c r="E116" s="95">
        <f>+E10+E89</f>
        <v>0</v>
      </c>
      <c r="F116" s="94">
        <f>+F10+F89</f>
        <v>27826819386.059998</v>
      </c>
      <c r="G116" s="94">
        <f>+G10+G89</f>
        <v>27475728395.919998</v>
      </c>
    </row>
    <row r="117" spans="1:7" x14ac:dyDescent="0.3">
      <c r="A117" s="2"/>
      <c r="G117" s="5"/>
    </row>
    <row r="118" spans="1:7" x14ac:dyDescent="0.3">
      <c r="A118" s="2"/>
      <c r="G118" s="5"/>
    </row>
    <row r="119" spans="1:7" x14ac:dyDescent="0.3">
      <c r="A119" s="2"/>
      <c r="G119" s="5"/>
    </row>
    <row r="120" spans="1:7" x14ac:dyDescent="0.3">
      <c r="A120" s="2"/>
      <c r="G120" s="5"/>
    </row>
    <row r="121" spans="1:7" x14ac:dyDescent="0.3">
      <c r="A121" s="96" t="s">
        <v>83</v>
      </c>
      <c r="B121" s="97"/>
      <c r="C121" s="97"/>
      <c r="D121" s="97"/>
      <c r="E121" s="98" t="s">
        <v>84</v>
      </c>
      <c r="F121" s="98"/>
      <c r="G121" s="99"/>
    </row>
    <row r="122" spans="1:7" x14ac:dyDescent="0.3">
      <c r="A122" s="100" t="s">
        <v>193</v>
      </c>
      <c r="B122" s="97"/>
      <c r="C122" s="97"/>
      <c r="D122" s="97"/>
      <c r="E122" s="101" t="s">
        <v>85</v>
      </c>
      <c r="F122" s="101"/>
      <c r="G122" s="102"/>
    </row>
    <row r="123" spans="1:7" x14ac:dyDescent="0.3">
      <c r="A123" s="100" t="s">
        <v>194</v>
      </c>
      <c r="B123" s="97"/>
      <c r="C123" s="97"/>
      <c r="D123" s="103"/>
      <c r="E123" s="104" t="s">
        <v>86</v>
      </c>
      <c r="F123" s="98"/>
      <c r="G123" s="99"/>
    </row>
    <row r="124" spans="1:7" x14ac:dyDescent="0.3">
      <c r="A124" s="100"/>
      <c r="B124" s="97"/>
      <c r="C124" s="97"/>
      <c r="D124" s="97"/>
      <c r="E124" s="101"/>
      <c r="F124" s="101"/>
      <c r="G124" s="102"/>
    </row>
    <row r="125" spans="1:7" x14ac:dyDescent="0.3">
      <c r="A125" s="96"/>
      <c r="B125" s="97"/>
      <c r="C125" s="97"/>
      <c r="D125" s="104"/>
      <c r="E125" s="105"/>
      <c r="F125" s="104"/>
      <c r="G125" s="99"/>
    </row>
    <row r="126" spans="1:7" x14ac:dyDescent="0.3">
      <c r="A126" s="100"/>
      <c r="B126" s="97"/>
      <c r="C126" s="97"/>
      <c r="D126" s="104"/>
      <c r="E126" s="105"/>
      <c r="F126" s="104"/>
      <c r="G126" s="99"/>
    </row>
    <row r="127" spans="1:7" x14ac:dyDescent="0.3">
      <c r="A127" s="100" t="s">
        <v>87</v>
      </c>
      <c r="B127" s="97"/>
      <c r="C127" s="97"/>
      <c r="D127" s="3" t="s">
        <v>88</v>
      </c>
      <c r="F127" s="97" t="s">
        <v>84</v>
      </c>
      <c r="G127" s="106"/>
    </row>
    <row r="128" spans="1:7" x14ac:dyDescent="0.3">
      <c r="A128" s="100" t="s">
        <v>89</v>
      </c>
      <c r="B128" s="97"/>
      <c r="C128" s="97"/>
      <c r="D128" s="107" t="s">
        <v>90</v>
      </c>
      <c r="F128" s="101" t="s">
        <v>91</v>
      </c>
      <c r="G128" s="99"/>
    </row>
    <row r="129" spans="1:7" x14ac:dyDescent="0.3">
      <c r="A129" s="100" t="s">
        <v>92</v>
      </c>
      <c r="B129" s="97"/>
      <c r="C129" s="97"/>
      <c r="D129" s="107" t="s">
        <v>93</v>
      </c>
      <c r="F129" s="104" t="s">
        <v>94</v>
      </c>
      <c r="G129" s="99"/>
    </row>
    <row r="130" spans="1:7" ht="15" thickBot="1" x14ac:dyDescent="0.35">
      <c r="A130" s="46"/>
      <c r="B130" s="47"/>
      <c r="C130" s="47"/>
      <c r="D130" s="47"/>
      <c r="E130" s="48"/>
      <c r="F130" s="48"/>
      <c r="G130" s="50"/>
    </row>
  </sheetData>
  <mergeCells count="112">
    <mergeCell ref="A116:C116"/>
    <mergeCell ref="FL105:FR105"/>
    <mergeCell ref="FS105:FY105"/>
    <mergeCell ref="FZ105:GF105"/>
    <mergeCell ref="GG105:GM105"/>
    <mergeCell ref="GN105:GT105"/>
    <mergeCell ref="GU105:HA105"/>
    <mergeCell ref="DV105:EB105"/>
    <mergeCell ref="EC105:EI105"/>
    <mergeCell ref="EJ105:EP105"/>
    <mergeCell ref="EQ105:EW105"/>
    <mergeCell ref="EX105:FD105"/>
    <mergeCell ref="FE105:FK105"/>
    <mergeCell ref="CF105:CL105"/>
    <mergeCell ref="CM105:CS105"/>
    <mergeCell ref="CT105:CZ105"/>
    <mergeCell ref="DA105:DG105"/>
    <mergeCell ref="DH105:DN105"/>
    <mergeCell ref="DO105:DU105"/>
    <mergeCell ref="A105:G105"/>
    <mergeCell ref="I105:M105"/>
    <mergeCell ref="N105:T105"/>
    <mergeCell ref="U105:AA105"/>
    <mergeCell ref="AB105:AH105"/>
    <mergeCell ref="AI105:AO105"/>
    <mergeCell ref="HB105:HH105"/>
    <mergeCell ref="HI105:HO105"/>
    <mergeCell ref="HP105:HV105"/>
    <mergeCell ref="ID104:IG104"/>
    <mergeCell ref="FE104:FK104"/>
    <mergeCell ref="FL104:FR104"/>
    <mergeCell ref="FS104:FY104"/>
    <mergeCell ref="FZ104:GF104"/>
    <mergeCell ref="GG104:GM104"/>
    <mergeCell ref="GN104:GT104"/>
    <mergeCell ref="AP105:AV105"/>
    <mergeCell ref="AW105:BC105"/>
    <mergeCell ref="BD105:BJ105"/>
    <mergeCell ref="BK105:BQ105"/>
    <mergeCell ref="BR105:BX105"/>
    <mergeCell ref="BY105:CE105"/>
    <mergeCell ref="HW105:IC105"/>
    <mergeCell ref="ID105:IG105"/>
    <mergeCell ref="CM104:CS104"/>
    <mergeCell ref="CT104:CZ104"/>
    <mergeCell ref="DA104:DG104"/>
    <mergeCell ref="DH104:DN104"/>
    <mergeCell ref="GU104:HA104"/>
    <mergeCell ref="HB104:HH104"/>
    <mergeCell ref="HI104:HO104"/>
    <mergeCell ref="HP104:HV104"/>
    <mergeCell ref="HW104:IC104"/>
    <mergeCell ref="AI104:AO104"/>
    <mergeCell ref="AP104:AV104"/>
    <mergeCell ref="AW104:BC104"/>
    <mergeCell ref="BD104:BJ104"/>
    <mergeCell ref="BK104:BQ104"/>
    <mergeCell ref="BR104:BX104"/>
    <mergeCell ref="DO104:DU104"/>
    <mergeCell ref="DV104:EB104"/>
    <mergeCell ref="EC104:EI104"/>
    <mergeCell ref="EJ104:EP104"/>
    <mergeCell ref="EQ104:EW104"/>
    <mergeCell ref="EX104:FD104"/>
    <mergeCell ref="BY104:CE104"/>
    <mergeCell ref="CF104:CL104"/>
    <mergeCell ref="HI74:HO74"/>
    <mergeCell ref="HP74:HV74"/>
    <mergeCell ref="HW74:IC74"/>
    <mergeCell ref="DV74:EB74"/>
    <mergeCell ref="AW74:BC74"/>
    <mergeCell ref="BD74:BJ74"/>
    <mergeCell ref="BK74:BQ74"/>
    <mergeCell ref="BR74:BX74"/>
    <mergeCell ref="BY74:CE74"/>
    <mergeCell ref="CF74:CL74"/>
    <mergeCell ref="ID74:IG74"/>
    <mergeCell ref="A75:G75"/>
    <mergeCell ref="A104:G104"/>
    <mergeCell ref="I104:M104"/>
    <mergeCell ref="N104:T104"/>
    <mergeCell ref="U104:AA104"/>
    <mergeCell ref="AB104:AH104"/>
    <mergeCell ref="FS74:FY74"/>
    <mergeCell ref="FZ74:GF74"/>
    <mergeCell ref="GG74:GM74"/>
    <mergeCell ref="GN74:GT74"/>
    <mergeCell ref="GU74:HA74"/>
    <mergeCell ref="HB74:HH74"/>
    <mergeCell ref="EC74:EI74"/>
    <mergeCell ref="EJ74:EP74"/>
    <mergeCell ref="EQ74:EW74"/>
    <mergeCell ref="EX74:FD74"/>
    <mergeCell ref="FE74:FK74"/>
    <mergeCell ref="FL74:FR74"/>
    <mergeCell ref="CM74:CS74"/>
    <mergeCell ref="CT74:CZ74"/>
    <mergeCell ref="DA74:DG74"/>
    <mergeCell ref="DH74:DN74"/>
    <mergeCell ref="DO74:DU74"/>
    <mergeCell ref="I74:M74"/>
    <mergeCell ref="N74:T74"/>
    <mergeCell ref="U74:AA74"/>
    <mergeCell ref="AB74:AH74"/>
    <mergeCell ref="AI74:AO74"/>
    <mergeCell ref="AP74:AV74"/>
    <mergeCell ref="A2:G2"/>
    <mergeCell ref="A3:G3"/>
    <mergeCell ref="A30:G30"/>
    <mergeCell ref="A31:G31"/>
    <mergeCell ref="A32:G32"/>
    <mergeCell ref="A74:G7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28" max="16383" man="1"/>
    <brk id="72" max="16383" man="1"/>
    <brk id="102" max="6" man="1"/>
  </rowBreaks>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U130"/>
  <sheetViews>
    <sheetView zoomScaleNormal="100" workbookViewId="0">
      <selection activeCell="D137" sqref="D137"/>
    </sheetView>
  </sheetViews>
  <sheetFormatPr baseColWidth="10" defaultColWidth="11.44140625" defaultRowHeight="14.4" x14ac:dyDescent="0.3"/>
  <cols>
    <col min="1" max="1" width="20.33203125" style="219" customWidth="1"/>
    <col min="2" max="2" width="7.33203125" style="219" customWidth="1"/>
    <col min="3" max="3" width="51.44140625" style="219" customWidth="1"/>
    <col min="4" max="4" width="23.44140625" style="221" customWidth="1"/>
    <col min="5" max="5" width="19.44140625" style="320" customWidth="1"/>
    <col min="6" max="6" width="20" style="221" customWidth="1"/>
    <col min="7" max="7" width="25.109375" style="221" customWidth="1"/>
    <col min="8" max="8" width="4.44140625" style="219" customWidth="1"/>
    <col min="9" max="9" width="11.44140625" style="219"/>
    <col min="10" max="10" width="19.33203125" style="219" customWidth="1"/>
    <col min="11" max="11" width="19.6640625" style="219" customWidth="1"/>
    <col min="12" max="12" width="14.44140625" style="219" customWidth="1"/>
    <col min="13" max="13" width="18.44140625" style="219" customWidth="1"/>
    <col min="14" max="14" width="11.44140625" style="219"/>
    <col min="15" max="15" width="17.44140625" style="219" customWidth="1"/>
    <col min="16" max="256" width="11.44140625" style="219"/>
    <col min="257" max="257" width="20.33203125" style="219" customWidth="1"/>
    <col min="258" max="258" width="7.33203125" style="219" customWidth="1"/>
    <col min="259" max="259" width="51.44140625" style="219" customWidth="1"/>
    <col min="260" max="260" width="23.44140625" style="219" customWidth="1"/>
    <col min="261" max="261" width="19.44140625" style="219" customWidth="1"/>
    <col min="262" max="262" width="20" style="219" customWidth="1"/>
    <col min="263" max="263" width="25.109375" style="219" customWidth="1"/>
    <col min="264" max="264" width="4.44140625" style="219" customWidth="1"/>
    <col min="265" max="265" width="11.44140625" style="219"/>
    <col min="266" max="266" width="19.33203125" style="219" customWidth="1"/>
    <col min="267" max="267" width="19.6640625" style="219" customWidth="1"/>
    <col min="268" max="268" width="14.44140625" style="219" customWidth="1"/>
    <col min="269" max="269" width="18.44140625" style="219" customWidth="1"/>
    <col min="270" max="270" width="11.44140625" style="219"/>
    <col min="271" max="271" width="17.44140625" style="219" customWidth="1"/>
    <col min="272" max="512" width="11.44140625" style="219"/>
    <col min="513" max="513" width="20.33203125" style="219" customWidth="1"/>
    <col min="514" max="514" width="7.33203125" style="219" customWidth="1"/>
    <col min="515" max="515" width="51.44140625" style="219" customWidth="1"/>
    <col min="516" max="516" width="23.44140625" style="219" customWidth="1"/>
    <col min="517" max="517" width="19.44140625" style="219" customWidth="1"/>
    <col min="518" max="518" width="20" style="219" customWidth="1"/>
    <col min="519" max="519" width="25.109375" style="219" customWidth="1"/>
    <col min="520" max="520" width="4.44140625" style="219" customWidth="1"/>
    <col min="521" max="521" width="11.44140625" style="219"/>
    <col min="522" max="522" width="19.33203125" style="219" customWidth="1"/>
    <col min="523" max="523" width="19.6640625" style="219" customWidth="1"/>
    <col min="524" max="524" width="14.44140625" style="219" customWidth="1"/>
    <col min="525" max="525" width="18.44140625" style="219" customWidth="1"/>
    <col min="526" max="526" width="11.44140625" style="219"/>
    <col min="527" max="527" width="17.44140625" style="219" customWidth="1"/>
    <col min="528" max="768" width="11.44140625" style="219"/>
    <col min="769" max="769" width="20.33203125" style="219" customWidth="1"/>
    <col min="770" max="770" width="7.33203125" style="219" customWidth="1"/>
    <col min="771" max="771" width="51.44140625" style="219" customWidth="1"/>
    <col min="772" max="772" width="23.44140625" style="219" customWidth="1"/>
    <col min="773" max="773" width="19.44140625" style="219" customWidth="1"/>
    <col min="774" max="774" width="20" style="219" customWidth="1"/>
    <col min="775" max="775" width="25.109375" style="219" customWidth="1"/>
    <col min="776" max="776" width="4.44140625" style="219" customWidth="1"/>
    <col min="777" max="777" width="11.44140625" style="219"/>
    <col min="778" max="778" width="19.33203125" style="219" customWidth="1"/>
    <col min="779" max="779" width="19.6640625" style="219" customWidth="1"/>
    <col min="780" max="780" width="14.44140625" style="219" customWidth="1"/>
    <col min="781" max="781" width="18.44140625" style="219" customWidth="1"/>
    <col min="782" max="782" width="11.44140625" style="219"/>
    <col min="783" max="783" width="17.44140625" style="219" customWidth="1"/>
    <col min="784" max="1024" width="11.44140625" style="219"/>
    <col min="1025" max="1025" width="20.33203125" style="219" customWidth="1"/>
    <col min="1026" max="1026" width="7.33203125" style="219" customWidth="1"/>
    <col min="1027" max="1027" width="51.44140625" style="219" customWidth="1"/>
    <col min="1028" max="1028" width="23.44140625" style="219" customWidth="1"/>
    <col min="1029" max="1029" width="19.44140625" style="219" customWidth="1"/>
    <col min="1030" max="1030" width="20" style="219" customWidth="1"/>
    <col min="1031" max="1031" width="25.109375" style="219" customWidth="1"/>
    <col min="1032" max="1032" width="4.44140625" style="219" customWidth="1"/>
    <col min="1033" max="1033" width="11.44140625" style="219"/>
    <col min="1034" max="1034" width="19.33203125" style="219" customWidth="1"/>
    <col min="1035" max="1035" width="19.6640625" style="219" customWidth="1"/>
    <col min="1036" max="1036" width="14.44140625" style="219" customWidth="1"/>
    <col min="1037" max="1037" width="18.44140625" style="219" customWidth="1"/>
    <col min="1038" max="1038" width="11.44140625" style="219"/>
    <col min="1039" max="1039" width="17.44140625" style="219" customWidth="1"/>
    <col min="1040" max="1280" width="11.44140625" style="219"/>
    <col min="1281" max="1281" width="20.33203125" style="219" customWidth="1"/>
    <col min="1282" max="1282" width="7.33203125" style="219" customWidth="1"/>
    <col min="1283" max="1283" width="51.44140625" style="219" customWidth="1"/>
    <col min="1284" max="1284" width="23.44140625" style="219" customWidth="1"/>
    <col min="1285" max="1285" width="19.44140625" style="219" customWidth="1"/>
    <col min="1286" max="1286" width="20" style="219" customWidth="1"/>
    <col min="1287" max="1287" width="25.109375" style="219" customWidth="1"/>
    <col min="1288" max="1288" width="4.44140625" style="219" customWidth="1"/>
    <col min="1289" max="1289" width="11.44140625" style="219"/>
    <col min="1290" max="1290" width="19.33203125" style="219" customWidth="1"/>
    <col min="1291" max="1291" width="19.6640625" style="219" customWidth="1"/>
    <col min="1292" max="1292" width="14.44140625" style="219" customWidth="1"/>
    <col min="1293" max="1293" width="18.44140625" style="219" customWidth="1"/>
    <col min="1294" max="1294" width="11.44140625" style="219"/>
    <col min="1295" max="1295" width="17.44140625" style="219" customWidth="1"/>
    <col min="1296" max="1536" width="11.44140625" style="219"/>
    <col min="1537" max="1537" width="20.33203125" style="219" customWidth="1"/>
    <col min="1538" max="1538" width="7.33203125" style="219" customWidth="1"/>
    <col min="1539" max="1539" width="51.44140625" style="219" customWidth="1"/>
    <col min="1540" max="1540" width="23.44140625" style="219" customWidth="1"/>
    <col min="1541" max="1541" width="19.44140625" style="219" customWidth="1"/>
    <col min="1542" max="1542" width="20" style="219" customWidth="1"/>
    <col min="1543" max="1543" width="25.109375" style="219" customWidth="1"/>
    <col min="1544" max="1544" width="4.44140625" style="219" customWidth="1"/>
    <col min="1545" max="1545" width="11.44140625" style="219"/>
    <col min="1546" max="1546" width="19.33203125" style="219" customWidth="1"/>
    <col min="1547" max="1547" width="19.6640625" style="219" customWidth="1"/>
    <col min="1548" max="1548" width="14.44140625" style="219" customWidth="1"/>
    <col min="1549" max="1549" width="18.44140625" style="219" customWidth="1"/>
    <col min="1550" max="1550" width="11.44140625" style="219"/>
    <col min="1551" max="1551" width="17.44140625" style="219" customWidth="1"/>
    <col min="1552" max="1792" width="11.44140625" style="219"/>
    <col min="1793" max="1793" width="20.33203125" style="219" customWidth="1"/>
    <col min="1794" max="1794" width="7.33203125" style="219" customWidth="1"/>
    <col min="1795" max="1795" width="51.44140625" style="219" customWidth="1"/>
    <col min="1796" max="1796" width="23.44140625" style="219" customWidth="1"/>
    <col min="1797" max="1797" width="19.44140625" style="219" customWidth="1"/>
    <col min="1798" max="1798" width="20" style="219" customWidth="1"/>
    <col min="1799" max="1799" width="25.109375" style="219" customWidth="1"/>
    <col min="1800" max="1800" width="4.44140625" style="219" customWidth="1"/>
    <col min="1801" max="1801" width="11.44140625" style="219"/>
    <col min="1802" max="1802" width="19.33203125" style="219" customWidth="1"/>
    <col min="1803" max="1803" width="19.6640625" style="219" customWidth="1"/>
    <col min="1804" max="1804" width="14.44140625" style="219" customWidth="1"/>
    <col min="1805" max="1805" width="18.44140625" style="219" customWidth="1"/>
    <col min="1806" max="1806" width="11.44140625" style="219"/>
    <col min="1807" max="1807" width="17.44140625" style="219" customWidth="1"/>
    <col min="1808" max="2048" width="11.44140625" style="219"/>
    <col min="2049" max="2049" width="20.33203125" style="219" customWidth="1"/>
    <col min="2050" max="2050" width="7.33203125" style="219" customWidth="1"/>
    <col min="2051" max="2051" width="51.44140625" style="219" customWidth="1"/>
    <col min="2052" max="2052" width="23.44140625" style="219" customWidth="1"/>
    <col min="2053" max="2053" width="19.44140625" style="219" customWidth="1"/>
    <col min="2054" max="2054" width="20" style="219" customWidth="1"/>
    <col min="2055" max="2055" width="25.109375" style="219" customWidth="1"/>
    <col min="2056" max="2056" width="4.44140625" style="219" customWidth="1"/>
    <col min="2057" max="2057" width="11.44140625" style="219"/>
    <col min="2058" max="2058" width="19.33203125" style="219" customWidth="1"/>
    <col min="2059" max="2059" width="19.6640625" style="219" customWidth="1"/>
    <col min="2060" max="2060" width="14.44140625" style="219" customWidth="1"/>
    <col min="2061" max="2061" width="18.44140625" style="219" customWidth="1"/>
    <col min="2062" max="2062" width="11.44140625" style="219"/>
    <col min="2063" max="2063" width="17.44140625" style="219" customWidth="1"/>
    <col min="2064" max="2304" width="11.44140625" style="219"/>
    <col min="2305" max="2305" width="20.33203125" style="219" customWidth="1"/>
    <col min="2306" max="2306" width="7.33203125" style="219" customWidth="1"/>
    <col min="2307" max="2307" width="51.44140625" style="219" customWidth="1"/>
    <col min="2308" max="2308" width="23.44140625" style="219" customWidth="1"/>
    <col min="2309" max="2309" width="19.44140625" style="219" customWidth="1"/>
    <col min="2310" max="2310" width="20" style="219" customWidth="1"/>
    <col min="2311" max="2311" width="25.109375" style="219" customWidth="1"/>
    <col min="2312" max="2312" width="4.44140625" style="219" customWidth="1"/>
    <col min="2313" max="2313" width="11.44140625" style="219"/>
    <col min="2314" max="2314" width="19.33203125" style="219" customWidth="1"/>
    <col min="2315" max="2315" width="19.6640625" style="219" customWidth="1"/>
    <col min="2316" max="2316" width="14.44140625" style="219" customWidth="1"/>
    <col min="2317" max="2317" width="18.44140625" style="219" customWidth="1"/>
    <col min="2318" max="2318" width="11.44140625" style="219"/>
    <col min="2319" max="2319" width="17.44140625" style="219" customWidth="1"/>
    <col min="2320" max="2560" width="11.44140625" style="219"/>
    <col min="2561" max="2561" width="20.33203125" style="219" customWidth="1"/>
    <col min="2562" max="2562" width="7.33203125" style="219" customWidth="1"/>
    <col min="2563" max="2563" width="51.44140625" style="219" customWidth="1"/>
    <col min="2564" max="2564" width="23.44140625" style="219" customWidth="1"/>
    <col min="2565" max="2565" width="19.44140625" style="219" customWidth="1"/>
    <col min="2566" max="2566" width="20" style="219" customWidth="1"/>
    <col min="2567" max="2567" width="25.109375" style="219" customWidth="1"/>
    <col min="2568" max="2568" width="4.44140625" style="219" customWidth="1"/>
    <col min="2569" max="2569" width="11.44140625" style="219"/>
    <col min="2570" max="2570" width="19.33203125" style="219" customWidth="1"/>
    <col min="2571" max="2571" width="19.6640625" style="219" customWidth="1"/>
    <col min="2572" max="2572" width="14.44140625" style="219" customWidth="1"/>
    <col min="2573" max="2573" width="18.44140625" style="219" customWidth="1"/>
    <col min="2574" max="2574" width="11.44140625" style="219"/>
    <col min="2575" max="2575" width="17.44140625" style="219" customWidth="1"/>
    <col min="2576" max="2816" width="11.44140625" style="219"/>
    <col min="2817" max="2817" width="20.33203125" style="219" customWidth="1"/>
    <col min="2818" max="2818" width="7.33203125" style="219" customWidth="1"/>
    <col min="2819" max="2819" width="51.44140625" style="219" customWidth="1"/>
    <col min="2820" max="2820" width="23.44140625" style="219" customWidth="1"/>
    <col min="2821" max="2821" width="19.44140625" style="219" customWidth="1"/>
    <col min="2822" max="2822" width="20" style="219" customWidth="1"/>
    <col min="2823" max="2823" width="25.109375" style="219" customWidth="1"/>
    <col min="2824" max="2824" width="4.44140625" style="219" customWidth="1"/>
    <col min="2825" max="2825" width="11.44140625" style="219"/>
    <col min="2826" max="2826" width="19.33203125" style="219" customWidth="1"/>
    <col min="2827" max="2827" width="19.6640625" style="219" customWidth="1"/>
    <col min="2828" max="2828" width="14.44140625" style="219" customWidth="1"/>
    <col min="2829" max="2829" width="18.44140625" style="219" customWidth="1"/>
    <col min="2830" max="2830" width="11.44140625" style="219"/>
    <col min="2831" max="2831" width="17.44140625" style="219" customWidth="1"/>
    <col min="2832" max="3072" width="11.44140625" style="219"/>
    <col min="3073" max="3073" width="20.33203125" style="219" customWidth="1"/>
    <col min="3074" max="3074" width="7.33203125" style="219" customWidth="1"/>
    <col min="3075" max="3075" width="51.44140625" style="219" customWidth="1"/>
    <col min="3076" max="3076" width="23.44140625" style="219" customWidth="1"/>
    <col min="3077" max="3077" width="19.44140625" style="219" customWidth="1"/>
    <col min="3078" max="3078" width="20" style="219" customWidth="1"/>
    <col min="3079" max="3079" width="25.109375" style="219" customWidth="1"/>
    <col min="3080" max="3080" width="4.44140625" style="219" customWidth="1"/>
    <col min="3081" max="3081" width="11.44140625" style="219"/>
    <col min="3082" max="3082" width="19.33203125" style="219" customWidth="1"/>
    <col min="3083" max="3083" width="19.6640625" style="219" customWidth="1"/>
    <col min="3084" max="3084" width="14.44140625" style="219" customWidth="1"/>
    <col min="3085" max="3085" width="18.44140625" style="219" customWidth="1"/>
    <col min="3086" max="3086" width="11.44140625" style="219"/>
    <col min="3087" max="3087" width="17.44140625" style="219" customWidth="1"/>
    <col min="3088" max="3328" width="11.44140625" style="219"/>
    <col min="3329" max="3329" width="20.33203125" style="219" customWidth="1"/>
    <col min="3330" max="3330" width="7.33203125" style="219" customWidth="1"/>
    <col min="3331" max="3331" width="51.44140625" style="219" customWidth="1"/>
    <col min="3332" max="3332" width="23.44140625" style="219" customWidth="1"/>
    <col min="3333" max="3333" width="19.44140625" style="219" customWidth="1"/>
    <col min="3334" max="3334" width="20" style="219" customWidth="1"/>
    <col min="3335" max="3335" width="25.109375" style="219" customWidth="1"/>
    <col min="3336" max="3336" width="4.44140625" style="219" customWidth="1"/>
    <col min="3337" max="3337" width="11.44140625" style="219"/>
    <col min="3338" max="3338" width="19.33203125" style="219" customWidth="1"/>
    <col min="3339" max="3339" width="19.6640625" style="219" customWidth="1"/>
    <col min="3340" max="3340" width="14.44140625" style="219" customWidth="1"/>
    <col min="3341" max="3341" width="18.44140625" style="219" customWidth="1"/>
    <col min="3342" max="3342" width="11.44140625" style="219"/>
    <col min="3343" max="3343" width="17.44140625" style="219" customWidth="1"/>
    <col min="3344" max="3584" width="11.44140625" style="219"/>
    <col min="3585" max="3585" width="20.33203125" style="219" customWidth="1"/>
    <col min="3586" max="3586" width="7.33203125" style="219" customWidth="1"/>
    <col min="3587" max="3587" width="51.44140625" style="219" customWidth="1"/>
    <col min="3588" max="3588" width="23.44140625" style="219" customWidth="1"/>
    <col min="3589" max="3589" width="19.44140625" style="219" customWidth="1"/>
    <col min="3590" max="3590" width="20" style="219" customWidth="1"/>
    <col min="3591" max="3591" width="25.109375" style="219" customWidth="1"/>
    <col min="3592" max="3592" width="4.44140625" style="219" customWidth="1"/>
    <col min="3593" max="3593" width="11.44140625" style="219"/>
    <col min="3594" max="3594" width="19.33203125" style="219" customWidth="1"/>
    <col min="3595" max="3595" width="19.6640625" style="219" customWidth="1"/>
    <col min="3596" max="3596" width="14.44140625" style="219" customWidth="1"/>
    <col min="3597" max="3597" width="18.44140625" style="219" customWidth="1"/>
    <col min="3598" max="3598" width="11.44140625" style="219"/>
    <col min="3599" max="3599" width="17.44140625" style="219" customWidth="1"/>
    <col min="3600" max="3840" width="11.44140625" style="219"/>
    <col min="3841" max="3841" width="20.33203125" style="219" customWidth="1"/>
    <col min="3842" max="3842" width="7.33203125" style="219" customWidth="1"/>
    <col min="3843" max="3843" width="51.44140625" style="219" customWidth="1"/>
    <col min="3844" max="3844" width="23.44140625" style="219" customWidth="1"/>
    <col min="3845" max="3845" width="19.44140625" style="219" customWidth="1"/>
    <col min="3846" max="3846" width="20" style="219" customWidth="1"/>
    <col min="3847" max="3847" width="25.109375" style="219" customWidth="1"/>
    <col min="3848" max="3848" width="4.44140625" style="219" customWidth="1"/>
    <col min="3849" max="3849" width="11.44140625" style="219"/>
    <col min="3850" max="3850" width="19.33203125" style="219" customWidth="1"/>
    <col min="3851" max="3851" width="19.6640625" style="219" customWidth="1"/>
    <col min="3852" max="3852" width="14.44140625" style="219" customWidth="1"/>
    <col min="3853" max="3853" width="18.44140625" style="219" customWidth="1"/>
    <col min="3854" max="3854" width="11.44140625" style="219"/>
    <col min="3855" max="3855" width="17.44140625" style="219" customWidth="1"/>
    <col min="3856" max="4096" width="11.44140625" style="219"/>
    <col min="4097" max="4097" width="20.33203125" style="219" customWidth="1"/>
    <col min="4098" max="4098" width="7.33203125" style="219" customWidth="1"/>
    <col min="4099" max="4099" width="51.44140625" style="219" customWidth="1"/>
    <col min="4100" max="4100" width="23.44140625" style="219" customWidth="1"/>
    <col min="4101" max="4101" width="19.44140625" style="219" customWidth="1"/>
    <col min="4102" max="4102" width="20" style="219" customWidth="1"/>
    <col min="4103" max="4103" width="25.109375" style="219" customWidth="1"/>
    <col min="4104" max="4104" width="4.44140625" style="219" customWidth="1"/>
    <col min="4105" max="4105" width="11.44140625" style="219"/>
    <col min="4106" max="4106" width="19.33203125" style="219" customWidth="1"/>
    <col min="4107" max="4107" width="19.6640625" style="219" customWidth="1"/>
    <col min="4108" max="4108" width="14.44140625" style="219" customWidth="1"/>
    <col min="4109" max="4109" width="18.44140625" style="219" customWidth="1"/>
    <col min="4110" max="4110" width="11.44140625" style="219"/>
    <col min="4111" max="4111" width="17.44140625" style="219" customWidth="1"/>
    <col min="4112" max="4352" width="11.44140625" style="219"/>
    <col min="4353" max="4353" width="20.33203125" style="219" customWidth="1"/>
    <col min="4354" max="4354" width="7.33203125" style="219" customWidth="1"/>
    <col min="4355" max="4355" width="51.44140625" style="219" customWidth="1"/>
    <col min="4356" max="4356" width="23.44140625" style="219" customWidth="1"/>
    <col min="4357" max="4357" width="19.44140625" style="219" customWidth="1"/>
    <col min="4358" max="4358" width="20" style="219" customWidth="1"/>
    <col min="4359" max="4359" width="25.109375" style="219" customWidth="1"/>
    <col min="4360" max="4360" width="4.44140625" style="219" customWidth="1"/>
    <col min="4361" max="4361" width="11.44140625" style="219"/>
    <col min="4362" max="4362" width="19.33203125" style="219" customWidth="1"/>
    <col min="4363" max="4363" width="19.6640625" style="219" customWidth="1"/>
    <col min="4364" max="4364" width="14.44140625" style="219" customWidth="1"/>
    <col min="4365" max="4365" width="18.44140625" style="219" customWidth="1"/>
    <col min="4366" max="4366" width="11.44140625" style="219"/>
    <col min="4367" max="4367" width="17.44140625" style="219" customWidth="1"/>
    <col min="4368" max="4608" width="11.44140625" style="219"/>
    <col min="4609" max="4609" width="20.33203125" style="219" customWidth="1"/>
    <col min="4610" max="4610" width="7.33203125" style="219" customWidth="1"/>
    <col min="4611" max="4611" width="51.44140625" style="219" customWidth="1"/>
    <col min="4612" max="4612" width="23.44140625" style="219" customWidth="1"/>
    <col min="4613" max="4613" width="19.44140625" style="219" customWidth="1"/>
    <col min="4614" max="4614" width="20" style="219" customWidth="1"/>
    <col min="4615" max="4615" width="25.109375" style="219" customWidth="1"/>
    <col min="4616" max="4616" width="4.44140625" style="219" customWidth="1"/>
    <col min="4617" max="4617" width="11.44140625" style="219"/>
    <col min="4618" max="4618" width="19.33203125" style="219" customWidth="1"/>
    <col min="4619" max="4619" width="19.6640625" style="219" customWidth="1"/>
    <col min="4620" max="4620" width="14.44140625" style="219" customWidth="1"/>
    <col min="4621" max="4621" width="18.44140625" style="219" customWidth="1"/>
    <col min="4622" max="4622" width="11.44140625" style="219"/>
    <col min="4623" max="4623" width="17.44140625" style="219" customWidth="1"/>
    <col min="4624" max="4864" width="11.44140625" style="219"/>
    <col min="4865" max="4865" width="20.33203125" style="219" customWidth="1"/>
    <col min="4866" max="4866" width="7.33203125" style="219" customWidth="1"/>
    <col min="4867" max="4867" width="51.44140625" style="219" customWidth="1"/>
    <col min="4868" max="4868" width="23.44140625" style="219" customWidth="1"/>
    <col min="4869" max="4869" width="19.44140625" style="219" customWidth="1"/>
    <col min="4870" max="4870" width="20" style="219" customWidth="1"/>
    <col min="4871" max="4871" width="25.109375" style="219" customWidth="1"/>
    <col min="4872" max="4872" width="4.44140625" style="219" customWidth="1"/>
    <col min="4873" max="4873" width="11.44140625" style="219"/>
    <col min="4874" max="4874" width="19.33203125" style="219" customWidth="1"/>
    <col min="4875" max="4875" width="19.6640625" style="219" customWidth="1"/>
    <col min="4876" max="4876" width="14.44140625" style="219" customWidth="1"/>
    <col min="4877" max="4877" width="18.44140625" style="219" customWidth="1"/>
    <col min="4878" max="4878" width="11.44140625" style="219"/>
    <col min="4879" max="4879" width="17.44140625" style="219" customWidth="1"/>
    <col min="4880" max="5120" width="11.44140625" style="219"/>
    <col min="5121" max="5121" width="20.33203125" style="219" customWidth="1"/>
    <col min="5122" max="5122" width="7.33203125" style="219" customWidth="1"/>
    <col min="5123" max="5123" width="51.44140625" style="219" customWidth="1"/>
    <col min="5124" max="5124" width="23.44140625" style="219" customWidth="1"/>
    <col min="5125" max="5125" width="19.44140625" style="219" customWidth="1"/>
    <col min="5126" max="5126" width="20" style="219" customWidth="1"/>
    <col min="5127" max="5127" width="25.109375" style="219" customWidth="1"/>
    <col min="5128" max="5128" width="4.44140625" style="219" customWidth="1"/>
    <col min="5129" max="5129" width="11.44140625" style="219"/>
    <col min="5130" max="5130" width="19.33203125" style="219" customWidth="1"/>
    <col min="5131" max="5131" width="19.6640625" style="219" customWidth="1"/>
    <col min="5132" max="5132" width="14.44140625" style="219" customWidth="1"/>
    <col min="5133" max="5133" width="18.44140625" style="219" customWidth="1"/>
    <col min="5134" max="5134" width="11.44140625" style="219"/>
    <col min="5135" max="5135" width="17.44140625" style="219" customWidth="1"/>
    <col min="5136" max="5376" width="11.44140625" style="219"/>
    <col min="5377" max="5377" width="20.33203125" style="219" customWidth="1"/>
    <col min="5378" max="5378" width="7.33203125" style="219" customWidth="1"/>
    <col min="5379" max="5379" width="51.44140625" style="219" customWidth="1"/>
    <col min="5380" max="5380" width="23.44140625" style="219" customWidth="1"/>
    <col min="5381" max="5381" width="19.44140625" style="219" customWidth="1"/>
    <col min="5382" max="5382" width="20" style="219" customWidth="1"/>
    <col min="5383" max="5383" width="25.109375" style="219" customWidth="1"/>
    <col min="5384" max="5384" width="4.44140625" style="219" customWidth="1"/>
    <col min="5385" max="5385" width="11.44140625" style="219"/>
    <col min="5386" max="5386" width="19.33203125" style="219" customWidth="1"/>
    <col min="5387" max="5387" width="19.6640625" style="219" customWidth="1"/>
    <col min="5388" max="5388" width="14.44140625" style="219" customWidth="1"/>
    <col min="5389" max="5389" width="18.44140625" style="219" customWidth="1"/>
    <col min="5390" max="5390" width="11.44140625" style="219"/>
    <col min="5391" max="5391" width="17.44140625" style="219" customWidth="1"/>
    <col min="5392" max="5632" width="11.44140625" style="219"/>
    <col min="5633" max="5633" width="20.33203125" style="219" customWidth="1"/>
    <col min="5634" max="5634" width="7.33203125" style="219" customWidth="1"/>
    <col min="5635" max="5635" width="51.44140625" style="219" customWidth="1"/>
    <col min="5636" max="5636" width="23.44140625" style="219" customWidth="1"/>
    <col min="5637" max="5637" width="19.44140625" style="219" customWidth="1"/>
    <col min="5638" max="5638" width="20" style="219" customWidth="1"/>
    <col min="5639" max="5639" width="25.109375" style="219" customWidth="1"/>
    <col min="5640" max="5640" width="4.44140625" style="219" customWidth="1"/>
    <col min="5641" max="5641" width="11.44140625" style="219"/>
    <col min="5642" max="5642" width="19.33203125" style="219" customWidth="1"/>
    <col min="5643" max="5643" width="19.6640625" style="219" customWidth="1"/>
    <col min="5644" max="5644" width="14.44140625" style="219" customWidth="1"/>
    <col min="5645" max="5645" width="18.44140625" style="219" customWidth="1"/>
    <col min="5646" max="5646" width="11.44140625" style="219"/>
    <col min="5647" max="5647" width="17.44140625" style="219" customWidth="1"/>
    <col min="5648" max="5888" width="11.44140625" style="219"/>
    <col min="5889" max="5889" width="20.33203125" style="219" customWidth="1"/>
    <col min="5890" max="5890" width="7.33203125" style="219" customWidth="1"/>
    <col min="5891" max="5891" width="51.44140625" style="219" customWidth="1"/>
    <col min="5892" max="5892" width="23.44140625" style="219" customWidth="1"/>
    <col min="5893" max="5893" width="19.44140625" style="219" customWidth="1"/>
    <col min="5894" max="5894" width="20" style="219" customWidth="1"/>
    <col min="5895" max="5895" width="25.109375" style="219" customWidth="1"/>
    <col min="5896" max="5896" width="4.44140625" style="219" customWidth="1"/>
    <col min="5897" max="5897" width="11.44140625" style="219"/>
    <col min="5898" max="5898" width="19.33203125" style="219" customWidth="1"/>
    <col min="5899" max="5899" width="19.6640625" style="219" customWidth="1"/>
    <col min="5900" max="5900" width="14.44140625" style="219" customWidth="1"/>
    <col min="5901" max="5901" width="18.44140625" style="219" customWidth="1"/>
    <col min="5902" max="5902" width="11.44140625" style="219"/>
    <col min="5903" max="5903" width="17.44140625" style="219" customWidth="1"/>
    <col min="5904" max="6144" width="11.44140625" style="219"/>
    <col min="6145" max="6145" width="20.33203125" style="219" customWidth="1"/>
    <col min="6146" max="6146" width="7.33203125" style="219" customWidth="1"/>
    <col min="6147" max="6147" width="51.44140625" style="219" customWidth="1"/>
    <col min="6148" max="6148" width="23.44140625" style="219" customWidth="1"/>
    <col min="6149" max="6149" width="19.44140625" style="219" customWidth="1"/>
    <col min="6150" max="6150" width="20" style="219" customWidth="1"/>
    <col min="6151" max="6151" width="25.109375" style="219" customWidth="1"/>
    <col min="6152" max="6152" width="4.44140625" style="219" customWidth="1"/>
    <col min="6153" max="6153" width="11.44140625" style="219"/>
    <col min="6154" max="6154" width="19.33203125" style="219" customWidth="1"/>
    <col min="6155" max="6155" width="19.6640625" style="219" customWidth="1"/>
    <col min="6156" max="6156" width="14.44140625" style="219" customWidth="1"/>
    <col min="6157" max="6157" width="18.44140625" style="219" customWidth="1"/>
    <col min="6158" max="6158" width="11.44140625" style="219"/>
    <col min="6159" max="6159" width="17.44140625" style="219" customWidth="1"/>
    <col min="6160" max="6400" width="11.44140625" style="219"/>
    <col min="6401" max="6401" width="20.33203125" style="219" customWidth="1"/>
    <col min="6402" max="6402" width="7.33203125" style="219" customWidth="1"/>
    <col min="6403" max="6403" width="51.44140625" style="219" customWidth="1"/>
    <col min="6404" max="6404" width="23.44140625" style="219" customWidth="1"/>
    <col min="6405" max="6405" width="19.44140625" style="219" customWidth="1"/>
    <col min="6406" max="6406" width="20" style="219" customWidth="1"/>
    <col min="6407" max="6407" width="25.109375" style="219" customWidth="1"/>
    <col min="6408" max="6408" width="4.44140625" style="219" customWidth="1"/>
    <col min="6409" max="6409" width="11.44140625" style="219"/>
    <col min="6410" max="6410" width="19.33203125" style="219" customWidth="1"/>
    <col min="6411" max="6411" width="19.6640625" style="219" customWidth="1"/>
    <col min="6412" max="6412" width="14.44140625" style="219" customWidth="1"/>
    <col min="6413" max="6413" width="18.44140625" style="219" customWidth="1"/>
    <col min="6414" max="6414" width="11.44140625" style="219"/>
    <col min="6415" max="6415" width="17.44140625" style="219" customWidth="1"/>
    <col min="6416" max="6656" width="11.44140625" style="219"/>
    <col min="6657" max="6657" width="20.33203125" style="219" customWidth="1"/>
    <col min="6658" max="6658" width="7.33203125" style="219" customWidth="1"/>
    <col min="6659" max="6659" width="51.44140625" style="219" customWidth="1"/>
    <col min="6660" max="6660" width="23.44140625" style="219" customWidth="1"/>
    <col min="6661" max="6661" width="19.44140625" style="219" customWidth="1"/>
    <col min="6662" max="6662" width="20" style="219" customWidth="1"/>
    <col min="6663" max="6663" width="25.109375" style="219" customWidth="1"/>
    <col min="6664" max="6664" width="4.44140625" style="219" customWidth="1"/>
    <col min="6665" max="6665" width="11.44140625" style="219"/>
    <col min="6666" max="6666" width="19.33203125" style="219" customWidth="1"/>
    <col min="6667" max="6667" width="19.6640625" style="219" customWidth="1"/>
    <col min="6668" max="6668" width="14.44140625" style="219" customWidth="1"/>
    <col min="6669" max="6669" width="18.44140625" style="219" customWidth="1"/>
    <col min="6670" max="6670" width="11.44140625" style="219"/>
    <col min="6671" max="6671" width="17.44140625" style="219" customWidth="1"/>
    <col min="6672" max="6912" width="11.44140625" style="219"/>
    <col min="6913" max="6913" width="20.33203125" style="219" customWidth="1"/>
    <col min="6914" max="6914" width="7.33203125" style="219" customWidth="1"/>
    <col min="6915" max="6915" width="51.44140625" style="219" customWidth="1"/>
    <col min="6916" max="6916" width="23.44140625" style="219" customWidth="1"/>
    <col min="6917" max="6917" width="19.44140625" style="219" customWidth="1"/>
    <col min="6918" max="6918" width="20" style="219" customWidth="1"/>
    <col min="6919" max="6919" width="25.109375" style="219" customWidth="1"/>
    <col min="6920" max="6920" width="4.44140625" style="219" customWidth="1"/>
    <col min="6921" max="6921" width="11.44140625" style="219"/>
    <col min="6922" max="6922" width="19.33203125" style="219" customWidth="1"/>
    <col min="6923" max="6923" width="19.6640625" style="219" customWidth="1"/>
    <col min="6924" max="6924" width="14.44140625" style="219" customWidth="1"/>
    <col min="6925" max="6925" width="18.44140625" style="219" customWidth="1"/>
    <col min="6926" max="6926" width="11.44140625" style="219"/>
    <col min="6927" max="6927" width="17.44140625" style="219" customWidth="1"/>
    <col min="6928" max="7168" width="11.44140625" style="219"/>
    <col min="7169" max="7169" width="20.33203125" style="219" customWidth="1"/>
    <col min="7170" max="7170" width="7.33203125" style="219" customWidth="1"/>
    <col min="7171" max="7171" width="51.44140625" style="219" customWidth="1"/>
    <col min="7172" max="7172" width="23.44140625" style="219" customWidth="1"/>
    <col min="7173" max="7173" width="19.44140625" style="219" customWidth="1"/>
    <col min="7174" max="7174" width="20" style="219" customWidth="1"/>
    <col min="7175" max="7175" width="25.109375" style="219" customWidth="1"/>
    <col min="7176" max="7176" width="4.44140625" style="219" customWidth="1"/>
    <col min="7177" max="7177" width="11.44140625" style="219"/>
    <col min="7178" max="7178" width="19.33203125" style="219" customWidth="1"/>
    <col min="7179" max="7179" width="19.6640625" style="219" customWidth="1"/>
    <col min="7180" max="7180" width="14.44140625" style="219" customWidth="1"/>
    <col min="7181" max="7181" width="18.44140625" style="219" customWidth="1"/>
    <col min="7182" max="7182" width="11.44140625" style="219"/>
    <col min="7183" max="7183" width="17.44140625" style="219" customWidth="1"/>
    <col min="7184" max="7424" width="11.44140625" style="219"/>
    <col min="7425" max="7425" width="20.33203125" style="219" customWidth="1"/>
    <col min="7426" max="7426" width="7.33203125" style="219" customWidth="1"/>
    <col min="7427" max="7427" width="51.44140625" style="219" customWidth="1"/>
    <col min="7428" max="7428" width="23.44140625" style="219" customWidth="1"/>
    <col min="7429" max="7429" width="19.44140625" style="219" customWidth="1"/>
    <col min="7430" max="7430" width="20" style="219" customWidth="1"/>
    <col min="7431" max="7431" width="25.109375" style="219" customWidth="1"/>
    <col min="7432" max="7432" width="4.44140625" style="219" customWidth="1"/>
    <col min="7433" max="7433" width="11.44140625" style="219"/>
    <col min="7434" max="7434" width="19.33203125" style="219" customWidth="1"/>
    <col min="7435" max="7435" width="19.6640625" style="219" customWidth="1"/>
    <col min="7436" max="7436" width="14.44140625" style="219" customWidth="1"/>
    <col min="7437" max="7437" width="18.44140625" style="219" customWidth="1"/>
    <col min="7438" max="7438" width="11.44140625" style="219"/>
    <col min="7439" max="7439" width="17.44140625" style="219" customWidth="1"/>
    <col min="7440" max="7680" width="11.44140625" style="219"/>
    <col min="7681" max="7681" width="20.33203125" style="219" customWidth="1"/>
    <col min="7682" max="7682" width="7.33203125" style="219" customWidth="1"/>
    <col min="7683" max="7683" width="51.44140625" style="219" customWidth="1"/>
    <col min="7684" max="7684" width="23.44140625" style="219" customWidth="1"/>
    <col min="7685" max="7685" width="19.44140625" style="219" customWidth="1"/>
    <col min="7686" max="7686" width="20" style="219" customWidth="1"/>
    <col min="7687" max="7687" width="25.109375" style="219" customWidth="1"/>
    <col min="7688" max="7688" width="4.44140625" style="219" customWidth="1"/>
    <col min="7689" max="7689" width="11.44140625" style="219"/>
    <col min="7690" max="7690" width="19.33203125" style="219" customWidth="1"/>
    <col min="7691" max="7691" width="19.6640625" style="219" customWidth="1"/>
    <col min="7692" max="7692" width="14.44140625" style="219" customWidth="1"/>
    <col min="7693" max="7693" width="18.44140625" style="219" customWidth="1"/>
    <col min="7694" max="7694" width="11.44140625" style="219"/>
    <col min="7695" max="7695" width="17.44140625" style="219" customWidth="1"/>
    <col min="7696" max="7936" width="11.44140625" style="219"/>
    <col min="7937" max="7937" width="20.33203125" style="219" customWidth="1"/>
    <col min="7938" max="7938" width="7.33203125" style="219" customWidth="1"/>
    <col min="7939" max="7939" width="51.44140625" style="219" customWidth="1"/>
    <col min="7940" max="7940" width="23.44140625" style="219" customWidth="1"/>
    <col min="7941" max="7941" width="19.44140625" style="219" customWidth="1"/>
    <col min="7942" max="7942" width="20" style="219" customWidth="1"/>
    <col min="7943" max="7943" width="25.109375" style="219" customWidth="1"/>
    <col min="7944" max="7944" width="4.44140625" style="219" customWidth="1"/>
    <col min="7945" max="7945" width="11.44140625" style="219"/>
    <col min="7946" max="7946" width="19.33203125" style="219" customWidth="1"/>
    <col min="7947" max="7947" width="19.6640625" style="219" customWidth="1"/>
    <col min="7948" max="7948" width="14.44140625" style="219" customWidth="1"/>
    <col min="7949" max="7949" width="18.44140625" style="219" customWidth="1"/>
    <col min="7950" max="7950" width="11.44140625" style="219"/>
    <col min="7951" max="7951" width="17.44140625" style="219" customWidth="1"/>
    <col min="7952" max="8192" width="11.44140625" style="219"/>
    <col min="8193" max="8193" width="20.33203125" style="219" customWidth="1"/>
    <col min="8194" max="8194" width="7.33203125" style="219" customWidth="1"/>
    <col min="8195" max="8195" width="51.44140625" style="219" customWidth="1"/>
    <col min="8196" max="8196" width="23.44140625" style="219" customWidth="1"/>
    <col min="8197" max="8197" width="19.44140625" style="219" customWidth="1"/>
    <col min="8198" max="8198" width="20" style="219" customWidth="1"/>
    <col min="8199" max="8199" width="25.109375" style="219" customWidth="1"/>
    <col min="8200" max="8200" width="4.44140625" style="219" customWidth="1"/>
    <col min="8201" max="8201" width="11.44140625" style="219"/>
    <col min="8202" max="8202" width="19.33203125" style="219" customWidth="1"/>
    <col min="8203" max="8203" width="19.6640625" style="219" customWidth="1"/>
    <col min="8204" max="8204" width="14.44140625" style="219" customWidth="1"/>
    <col min="8205" max="8205" width="18.44140625" style="219" customWidth="1"/>
    <col min="8206" max="8206" width="11.44140625" style="219"/>
    <col min="8207" max="8207" width="17.44140625" style="219" customWidth="1"/>
    <col min="8208" max="8448" width="11.44140625" style="219"/>
    <col min="8449" max="8449" width="20.33203125" style="219" customWidth="1"/>
    <col min="8450" max="8450" width="7.33203125" style="219" customWidth="1"/>
    <col min="8451" max="8451" width="51.44140625" style="219" customWidth="1"/>
    <col min="8452" max="8452" width="23.44140625" style="219" customWidth="1"/>
    <col min="8453" max="8453" width="19.44140625" style="219" customWidth="1"/>
    <col min="8454" max="8454" width="20" style="219" customWidth="1"/>
    <col min="8455" max="8455" width="25.109375" style="219" customWidth="1"/>
    <col min="8456" max="8456" width="4.44140625" style="219" customWidth="1"/>
    <col min="8457" max="8457" width="11.44140625" style="219"/>
    <col min="8458" max="8458" width="19.33203125" style="219" customWidth="1"/>
    <col min="8459" max="8459" width="19.6640625" style="219" customWidth="1"/>
    <col min="8460" max="8460" width="14.44140625" style="219" customWidth="1"/>
    <col min="8461" max="8461" width="18.44140625" style="219" customWidth="1"/>
    <col min="8462" max="8462" width="11.44140625" style="219"/>
    <col min="8463" max="8463" width="17.44140625" style="219" customWidth="1"/>
    <col min="8464" max="8704" width="11.44140625" style="219"/>
    <col min="8705" max="8705" width="20.33203125" style="219" customWidth="1"/>
    <col min="8706" max="8706" width="7.33203125" style="219" customWidth="1"/>
    <col min="8707" max="8707" width="51.44140625" style="219" customWidth="1"/>
    <col min="8708" max="8708" width="23.44140625" style="219" customWidth="1"/>
    <col min="8709" max="8709" width="19.44140625" style="219" customWidth="1"/>
    <col min="8710" max="8710" width="20" style="219" customWidth="1"/>
    <col min="8711" max="8711" width="25.109375" style="219" customWidth="1"/>
    <col min="8712" max="8712" width="4.44140625" style="219" customWidth="1"/>
    <col min="8713" max="8713" width="11.44140625" style="219"/>
    <col min="8714" max="8714" width="19.33203125" style="219" customWidth="1"/>
    <col min="8715" max="8715" width="19.6640625" style="219" customWidth="1"/>
    <col min="8716" max="8716" width="14.44140625" style="219" customWidth="1"/>
    <col min="8717" max="8717" width="18.44140625" style="219" customWidth="1"/>
    <col min="8718" max="8718" width="11.44140625" style="219"/>
    <col min="8719" max="8719" width="17.44140625" style="219" customWidth="1"/>
    <col min="8720" max="8960" width="11.44140625" style="219"/>
    <col min="8961" max="8961" width="20.33203125" style="219" customWidth="1"/>
    <col min="8962" max="8962" width="7.33203125" style="219" customWidth="1"/>
    <col min="8963" max="8963" width="51.44140625" style="219" customWidth="1"/>
    <col min="8964" max="8964" width="23.44140625" style="219" customWidth="1"/>
    <col min="8965" max="8965" width="19.44140625" style="219" customWidth="1"/>
    <col min="8966" max="8966" width="20" style="219" customWidth="1"/>
    <col min="8967" max="8967" width="25.109375" style="219" customWidth="1"/>
    <col min="8968" max="8968" width="4.44140625" style="219" customWidth="1"/>
    <col min="8969" max="8969" width="11.44140625" style="219"/>
    <col min="8970" max="8970" width="19.33203125" style="219" customWidth="1"/>
    <col min="8971" max="8971" width="19.6640625" style="219" customWidth="1"/>
    <col min="8972" max="8972" width="14.44140625" style="219" customWidth="1"/>
    <col min="8973" max="8973" width="18.44140625" style="219" customWidth="1"/>
    <col min="8974" max="8974" width="11.44140625" style="219"/>
    <col min="8975" max="8975" width="17.44140625" style="219" customWidth="1"/>
    <col min="8976" max="9216" width="11.44140625" style="219"/>
    <col min="9217" max="9217" width="20.33203125" style="219" customWidth="1"/>
    <col min="9218" max="9218" width="7.33203125" style="219" customWidth="1"/>
    <col min="9219" max="9219" width="51.44140625" style="219" customWidth="1"/>
    <col min="9220" max="9220" width="23.44140625" style="219" customWidth="1"/>
    <col min="9221" max="9221" width="19.44140625" style="219" customWidth="1"/>
    <col min="9222" max="9222" width="20" style="219" customWidth="1"/>
    <col min="9223" max="9223" width="25.109375" style="219" customWidth="1"/>
    <col min="9224" max="9224" width="4.44140625" style="219" customWidth="1"/>
    <col min="9225" max="9225" width="11.44140625" style="219"/>
    <col min="9226" max="9226" width="19.33203125" style="219" customWidth="1"/>
    <col min="9227" max="9227" width="19.6640625" style="219" customWidth="1"/>
    <col min="9228" max="9228" width="14.44140625" style="219" customWidth="1"/>
    <col min="9229" max="9229" width="18.44140625" style="219" customWidth="1"/>
    <col min="9230" max="9230" width="11.44140625" style="219"/>
    <col min="9231" max="9231" width="17.44140625" style="219" customWidth="1"/>
    <col min="9232" max="9472" width="11.44140625" style="219"/>
    <col min="9473" max="9473" width="20.33203125" style="219" customWidth="1"/>
    <col min="9474" max="9474" width="7.33203125" style="219" customWidth="1"/>
    <col min="9475" max="9475" width="51.44140625" style="219" customWidth="1"/>
    <col min="9476" max="9476" width="23.44140625" style="219" customWidth="1"/>
    <col min="9477" max="9477" width="19.44140625" style="219" customWidth="1"/>
    <col min="9478" max="9478" width="20" style="219" customWidth="1"/>
    <col min="9479" max="9479" width="25.109375" style="219" customWidth="1"/>
    <col min="9480" max="9480" width="4.44140625" style="219" customWidth="1"/>
    <col min="9481" max="9481" width="11.44140625" style="219"/>
    <col min="9482" max="9482" width="19.33203125" style="219" customWidth="1"/>
    <col min="9483" max="9483" width="19.6640625" style="219" customWidth="1"/>
    <col min="9484" max="9484" width="14.44140625" style="219" customWidth="1"/>
    <col min="9485" max="9485" width="18.44140625" style="219" customWidth="1"/>
    <col min="9486" max="9486" width="11.44140625" style="219"/>
    <col min="9487" max="9487" width="17.44140625" style="219" customWidth="1"/>
    <col min="9488" max="9728" width="11.44140625" style="219"/>
    <col min="9729" max="9729" width="20.33203125" style="219" customWidth="1"/>
    <col min="9730" max="9730" width="7.33203125" style="219" customWidth="1"/>
    <col min="9731" max="9731" width="51.44140625" style="219" customWidth="1"/>
    <col min="9732" max="9732" width="23.44140625" style="219" customWidth="1"/>
    <col min="9733" max="9733" width="19.44140625" style="219" customWidth="1"/>
    <col min="9734" max="9734" width="20" style="219" customWidth="1"/>
    <col min="9735" max="9735" width="25.109375" style="219" customWidth="1"/>
    <col min="9736" max="9736" width="4.44140625" style="219" customWidth="1"/>
    <col min="9737" max="9737" width="11.44140625" style="219"/>
    <col min="9738" max="9738" width="19.33203125" style="219" customWidth="1"/>
    <col min="9739" max="9739" width="19.6640625" style="219" customWidth="1"/>
    <col min="9740" max="9740" width="14.44140625" style="219" customWidth="1"/>
    <col min="9741" max="9741" width="18.44140625" style="219" customWidth="1"/>
    <col min="9742" max="9742" width="11.44140625" style="219"/>
    <col min="9743" max="9743" width="17.44140625" style="219" customWidth="1"/>
    <col min="9744" max="9984" width="11.44140625" style="219"/>
    <col min="9985" max="9985" width="20.33203125" style="219" customWidth="1"/>
    <col min="9986" max="9986" width="7.33203125" style="219" customWidth="1"/>
    <col min="9987" max="9987" width="51.44140625" style="219" customWidth="1"/>
    <col min="9988" max="9988" width="23.44140625" style="219" customWidth="1"/>
    <col min="9989" max="9989" width="19.44140625" style="219" customWidth="1"/>
    <col min="9990" max="9990" width="20" style="219" customWidth="1"/>
    <col min="9991" max="9991" width="25.109375" style="219" customWidth="1"/>
    <col min="9992" max="9992" width="4.44140625" style="219" customWidth="1"/>
    <col min="9993" max="9993" width="11.44140625" style="219"/>
    <col min="9994" max="9994" width="19.33203125" style="219" customWidth="1"/>
    <col min="9995" max="9995" width="19.6640625" style="219" customWidth="1"/>
    <col min="9996" max="9996" width="14.44140625" style="219" customWidth="1"/>
    <col min="9997" max="9997" width="18.44140625" style="219" customWidth="1"/>
    <col min="9998" max="9998" width="11.44140625" style="219"/>
    <col min="9999" max="9999" width="17.44140625" style="219" customWidth="1"/>
    <col min="10000" max="10240" width="11.44140625" style="219"/>
    <col min="10241" max="10241" width="20.33203125" style="219" customWidth="1"/>
    <col min="10242" max="10242" width="7.33203125" style="219" customWidth="1"/>
    <col min="10243" max="10243" width="51.44140625" style="219" customWidth="1"/>
    <col min="10244" max="10244" width="23.44140625" style="219" customWidth="1"/>
    <col min="10245" max="10245" width="19.44140625" style="219" customWidth="1"/>
    <col min="10246" max="10246" width="20" style="219" customWidth="1"/>
    <col min="10247" max="10247" width="25.109375" style="219" customWidth="1"/>
    <col min="10248" max="10248" width="4.44140625" style="219" customWidth="1"/>
    <col min="10249" max="10249" width="11.44140625" style="219"/>
    <col min="10250" max="10250" width="19.33203125" style="219" customWidth="1"/>
    <col min="10251" max="10251" width="19.6640625" style="219" customWidth="1"/>
    <col min="10252" max="10252" width="14.44140625" style="219" customWidth="1"/>
    <col min="10253" max="10253" width="18.44140625" style="219" customWidth="1"/>
    <col min="10254" max="10254" width="11.44140625" style="219"/>
    <col min="10255" max="10255" width="17.44140625" style="219" customWidth="1"/>
    <col min="10256" max="10496" width="11.44140625" style="219"/>
    <col min="10497" max="10497" width="20.33203125" style="219" customWidth="1"/>
    <col min="10498" max="10498" width="7.33203125" style="219" customWidth="1"/>
    <col min="10499" max="10499" width="51.44140625" style="219" customWidth="1"/>
    <col min="10500" max="10500" width="23.44140625" style="219" customWidth="1"/>
    <col min="10501" max="10501" width="19.44140625" style="219" customWidth="1"/>
    <col min="10502" max="10502" width="20" style="219" customWidth="1"/>
    <col min="10503" max="10503" width="25.109375" style="219" customWidth="1"/>
    <col min="10504" max="10504" width="4.44140625" style="219" customWidth="1"/>
    <col min="10505" max="10505" width="11.44140625" style="219"/>
    <col min="10506" max="10506" width="19.33203125" style="219" customWidth="1"/>
    <col min="10507" max="10507" width="19.6640625" style="219" customWidth="1"/>
    <col min="10508" max="10508" width="14.44140625" style="219" customWidth="1"/>
    <col min="10509" max="10509" width="18.44140625" style="219" customWidth="1"/>
    <col min="10510" max="10510" width="11.44140625" style="219"/>
    <col min="10511" max="10511" width="17.44140625" style="219" customWidth="1"/>
    <col min="10512" max="10752" width="11.44140625" style="219"/>
    <col min="10753" max="10753" width="20.33203125" style="219" customWidth="1"/>
    <col min="10754" max="10754" width="7.33203125" style="219" customWidth="1"/>
    <col min="10755" max="10755" width="51.44140625" style="219" customWidth="1"/>
    <col min="10756" max="10756" width="23.44140625" style="219" customWidth="1"/>
    <col min="10757" max="10757" width="19.44140625" style="219" customWidth="1"/>
    <col min="10758" max="10758" width="20" style="219" customWidth="1"/>
    <col min="10759" max="10759" width="25.109375" style="219" customWidth="1"/>
    <col min="10760" max="10760" width="4.44140625" style="219" customWidth="1"/>
    <col min="10761" max="10761" width="11.44140625" style="219"/>
    <col min="10762" max="10762" width="19.33203125" style="219" customWidth="1"/>
    <col min="10763" max="10763" width="19.6640625" style="219" customWidth="1"/>
    <col min="10764" max="10764" width="14.44140625" style="219" customWidth="1"/>
    <col min="10765" max="10765" width="18.44140625" style="219" customWidth="1"/>
    <col min="10766" max="10766" width="11.44140625" style="219"/>
    <col min="10767" max="10767" width="17.44140625" style="219" customWidth="1"/>
    <col min="10768" max="11008" width="11.44140625" style="219"/>
    <col min="11009" max="11009" width="20.33203125" style="219" customWidth="1"/>
    <col min="11010" max="11010" width="7.33203125" style="219" customWidth="1"/>
    <col min="11011" max="11011" width="51.44140625" style="219" customWidth="1"/>
    <col min="11012" max="11012" width="23.44140625" style="219" customWidth="1"/>
    <col min="11013" max="11013" width="19.44140625" style="219" customWidth="1"/>
    <col min="11014" max="11014" width="20" style="219" customWidth="1"/>
    <col min="11015" max="11015" width="25.109375" style="219" customWidth="1"/>
    <col min="11016" max="11016" width="4.44140625" style="219" customWidth="1"/>
    <col min="11017" max="11017" width="11.44140625" style="219"/>
    <col min="11018" max="11018" width="19.33203125" style="219" customWidth="1"/>
    <col min="11019" max="11019" width="19.6640625" style="219" customWidth="1"/>
    <col min="11020" max="11020" width="14.44140625" style="219" customWidth="1"/>
    <col min="11021" max="11021" width="18.44140625" style="219" customWidth="1"/>
    <col min="11022" max="11022" width="11.44140625" style="219"/>
    <col min="11023" max="11023" width="17.44140625" style="219" customWidth="1"/>
    <col min="11024" max="11264" width="11.44140625" style="219"/>
    <col min="11265" max="11265" width="20.33203125" style="219" customWidth="1"/>
    <col min="11266" max="11266" width="7.33203125" style="219" customWidth="1"/>
    <col min="11267" max="11267" width="51.44140625" style="219" customWidth="1"/>
    <col min="11268" max="11268" width="23.44140625" style="219" customWidth="1"/>
    <col min="11269" max="11269" width="19.44140625" style="219" customWidth="1"/>
    <col min="11270" max="11270" width="20" style="219" customWidth="1"/>
    <col min="11271" max="11271" width="25.109375" style="219" customWidth="1"/>
    <col min="11272" max="11272" width="4.44140625" style="219" customWidth="1"/>
    <col min="11273" max="11273" width="11.44140625" style="219"/>
    <col min="11274" max="11274" width="19.33203125" style="219" customWidth="1"/>
    <col min="11275" max="11275" width="19.6640625" style="219" customWidth="1"/>
    <col min="11276" max="11276" width="14.44140625" style="219" customWidth="1"/>
    <col min="11277" max="11277" width="18.44140625" style="219" customWidth="1"/>
    <col min="11278" max="11278" width="11.44140625" style="219"/>
    <col min="11279" max="11279" width="17.44140625" style="219" customWidth="1"/>
    <col min="11280" max="11520" width="11.44140625" style="219"/>
    <col min="11521" max="11521" width="20.33203125" style="219" customWidth="1"/>
    <col min="11522" max="11522" width="7.33203125" style="219" customWidth="1"/>
    <col min="11523" max="11523" width="51.44140625" style="219" customWidth="1"/>
    <col min="11524" max="11524" width="23.44140625" style="219" customWidth="1"/>
    <col min="11525" max="11525" width="19.44140625" style="219" customWidth="1"/>
    <col min="11526" max="11526" width="20" style="219" customWidth="1"/>
    <col min="11527" max="11527" width="25.109375" style="219" customWidth="1"/>
    <col min="11528" max="11528" width="4.44140625" style="219" customWidth="1"/>
    <col min="11529" max="11529" width="11.44140625" style="219"/>
    <col min="11530" max="11530" width="19.33203125" style="219" customWidth="1"/>
    <col min="11531" max="11531" width="19.6640625" style="219" customWidth="1"/>
    <col min="11532" max="11532" width="14.44140625" style="219" customWidth="1"/>
    <col min="11533" max="11533" width="18.44140625" style="219" customWidth="1"/>
    <col min="11534" max="11534" width="11.44140625" style="219"/>
    <col min="11535" max="11535" width="17.44140625" style="219" customWidth="1"/>
    <col min="11536" max="11776" width="11.44140625" style="219"/>
    <col min="11777" max="11777" width="20.33203125" style="219" customWidth="1"/>
    <col min="11778" max="11778" width="7.33203125" style="219" customWidth="1"/>
    <col min="11779" max="11779" width="51.44140625" style="219" customWidth="1"/>
    <col min="11780" max="11780" width="23.44140625" style="219" customWidth="1"/>
    <col min="11781" max="11781" width="19.44140625" style="219" customWidth="1"/>
    <col min="11782" max="11782" width="20" style="219" customWidth="1"/>
    <col min="11783" max="11783" width="25.109375" style="219" customWidth="1"/>
    <col min="11784" max="11784" width="4.44140625" style="219" customWidth="1"/>
    <col min="11785" max="11785" width="11.44140625" style="219"/>
    <col min="11786" max="11786" width="19.33203125" style="219" customWidth="1"/>
    <col min="11787" max="11787" width="19.6640625" style="219" customWidth="1"/>
    <col min="11788" max="11788" width="14.44140625" style="219" customWidth="1"/>
    <col min="11789" max="11789" width="18.44140625" style="219" customWidth="1"/>
    <col min="11790" max="11790" width="11.44140625" style="219"/>
    <col min="11791" max="11791" width="17.44140625" style="219" customWidth="1"/>
    <col min="11792" max="12032" width="11.44140625" style="219"/>
    <col min="12033" max="12033" width="20.33203125" style="219" customWidth="1"/>
    <col min="12034" max="12034" width="7.33203125" style="219" customWidth="1"/>
    <col min="12035" max="12035" width="51.44140625" style="219" customWidth="1"/>
    <col min="12036" max="12036" width="23.44140625" style="219" customWidth="1"/>
    <col min="12037" max="12037" width="19.44140625" style="219" customWidth="1"/>
    <col min="12038" max="12038" width="20" style="219" customWidth="1"/>
    <col min="12039" max="12039" width="25.109375" style="219" customWidth="1"/>
    <col min="12040" max="12040" width="4.44140625" style="219" customWidth="1"/>
    <col min="12041" max="12041" width="11.44140625" style="219"/>
    <col min="12042" max="12042" width="19.33203125" style="219" customWidth="1"/>
    <col min="12043" max="12043" width="19.6640625" style="219" customWidth="1"/>
    <col min="12044" max="12044" width="14.44140625" style="219" customWidth="1"/>
    <col min="12045" max="12045" width="18.44140625" style="219" customWidth="1"/>
    <col min="12046" max="12046" width="11.44140625" style="219"/>
    <col min="12047" max="12047" width="17.44140625" style="219" customWidth="1"/>
    <col min="12048" max="12288" width="11.44140625" style="219"/>
    <col min="12289" max="12289" width="20.33203125" style="219" customWidth="1"/>
    <col min="12290" max="12290" width="7.33203125" style="219" customWidth="1"/>
    <col min="12291" max="12291" width="51.44140625" style="219" customWidth="1"/>
    <col min="12292" max="12292" width="23.44140625" style="219" customWidth="1"/>
    <col min="12293" max="12293" width="19.44140625" style="219" customWidth="1"/>
    <col min="12294" max="12294" width="20" style="219" customWidth="1"/>
    <col min="12295" max="12295" width="25.109375" style="219" customWidth="1"/>
    <col min="12296" max="12296" width="4.44140625" style="219" customWidth="1"/>
    <col min="12297" max="12297" width="11.44140625" style="219"/>
    <col min="12298" max="12298" width="19.33203125" style="219" customWidth="1"/>
    <col min="12299" max="12299" width="19.6640625" style="219" customWidth="1"/>
    <col min="12300" max="12300" width="14.44140625" style="219" customWidth="1"/>
    <col min="12301" max="12301" width="18.44140625" style="219" customWidth="1"/>
    <col min="12302" max="12302" width="11.44140625" style="219"/>
    <col min="12303" max="12303" width="17.44140625" style="219" customWidth="1"/>
    <col min="12304" max="12544" width="11.44140625" style="219"/>
    <col min="12545" max="12545" width="20.33203125" style="219" customWidth="1"/>
    <col min="12546" max="12546" width="7.33203125" style="219" customWidth="1"/>
    <col min="12547" max="12547" width="51.44140625" style="219" customWidth="1"/>
    <col min="12548" max="12548" width="23.44140625" style="219" customWidth="1"/>
    <col min="12549" max="12549" width="19.44140625" style="219" customWidth="1"/>
    <col min="12550" max="12550" width="20" style="219" customWidth="1"/>
    <col min="12551" max="12551" width="25.109375" style="219" customWidth="1"/>
    <col min="12552" max="12552" width="4.44140625" style="219" customWidth="1"/>
    <col min="12553" max="12553" width="11.44140625" style="219"/>
    <col min="12554" max="12554" width="19.33203125" style="219" customWidth="1"/>
    <col min="12555" max="12555" width="19.6640625" style="219" customWidth="1"/>
    <col min="12556" max="12556" width="14.44140625" style="219" customWidth="1"/>
    <col min="12557" max="12557" width="18.44140625" style="219" customWidth="1"/>
    <col min="12558" max="12558" width="11.44140625" style="219"/>
    <col min="12559" max="12559" width="17.44140625" style="219" customWidth="1"/>
    <col min="12560" max="12800" width="11.44140625" style="219"/>
    <col min="12801" max="12801" width="20.33203125" style="219" customWidth="1"/>
    <col min="12802" max="12802" width="7.33203125" style="219" customWidth="1"/>
    <col min="12803" max="12803" width="51.44140625" style="219" customWidth="1"/>
    <col min="12804" max="12804" width="23.44140625" style="219" customWidth="1"/>
    <col min="12805" max="12805" width="19.44140625" style="219" customWidth="1"/>
    <col min="12806" max="12806" width="20" style="219" customWidth="1"/>
    <col min="12807" max="12807" width="25.109375" style="219" customWidth="1"/>
    <col min="12808" max="12808" width="4.44140625" style="219" customWidth="1"/>
    <col min="12809" max="12809" width="11.44140625" style="219"/>
    <col min="12810" max="12810" width="19.33203125" style="219" customWidth="1"/>
    <col min="12811" max="12811" width="19.6640625" style="219" customWidth="1"/>
    <col min="12812" max="12812" width="14.44140625" style="219" customWidth="1"/>
    <col min="12813" max="12813" width="18.44140625" style="219" customWidth="1"/>
    <col min="12814" max="12814" width="11.44140625" style="219"/>
    <col min="12815" max="12815" width="17.44140625" style="219" customWidth="1"/>
    <col min="12816" max="13056" width="11.44140625" style="219"/>
    <col min="13057" max="13057" width="20.33203125" style="219" customWidth="1"/>
    <col min="13058" max="13058" width="7.33203125" style="219" customWidth="1"/>
    <col min="13059" max="13059" width="51.44140625" style="219" customWidth="1"/>
    <col min="13060" max="13060" width="23.44140625" style="219" customWidth="1"/>
    <col min="13061" max="13061" width="19.44140625" style="219" customWidth="1"/>
    <col min="13062" max="13062" width="20" style="219" customWidth="1"/>
    <col min="13063" max="13063" width="25.109375" style="219" customWidth="1"/>
    <col min="13064" max="13064" width="4.44140625" style="219" customWidth="1"/>
    <col min="13065" max="13065" width="11.44140625" style="219"/>
    <col min="13066" max="13066" width="19.33203125" style="219" customWidth="1"/>
    <col min="13067" max="13067" width="19.6640625" style="219" customWidth="1"/>
    <col min="13068" max="13068" width="14.44140625" style="219" customWidth="1"/>
    <col min="13069" max="13069" width="18.44140625" style="219" customWidth="1"/>
    <col min="13070" max="13070" width="11.44140625" style="219"/>
    <col min="13071" max="13071" width="17.44140625" style="219" customWidth="1"/>
    <col min="13072" max="13312" width="11.44140625" style="219"/>
    <col min="13313" max="13313" width="20.33203125" style="219" customWidth="1"/>
    <col min="13314" max="13314" width="7.33203125" style="219" customWidth="1"/>
    <col min="13315" max="13315" width="51.44140625" style="219" customWidth="1"/>
    <col min="13316" max="13316" width="23.44140625" style="219" customWidth="1"/>
    <col min="13317" max="13317" width="19.44140625" style="219" customWidth="1"/>
    <col min="13318" max="13318" width="20" style="219" customWidth="1"/>
    <col min="13319" max="13319" width="25.109375" style="219" customWidth="1"/>
    <col min="13320" max="13320" width="4.44140625" style="219" customWidth="1"/>
    <col min="13321" max="13321" width="11.44140625" style="219"/>
    <col min="13322" max="13322" width="19.33203125" style="219" customWidth="1"/>
    <col min="13323" max="13323" width="19.6640625" style="219" customWidth="1"/>
    <col min="13324" max="13324" width="14.44140625" style="219" customWidth="1"/>
    <col min="13325" max="13325" width="18.44140625" style="219" customWidth="1"/>
    <col min="13326" max="13326" width="11.44140625" style="219"/>
    <col min="13327" max="13327" width="17.44140625" style="219" customWidth="1"/>
    <col min="13328" max="13568" width="11.44140625" style="219"/>
    <col min="13569" max="13569" width="20.33203125" style="219" customWidth="1"/>
    <col min="13570" max="13570" width="7.33203125" style="219" customWidth="1"/>
    <col min="13571" max="13571" width="51.44140625" style="219" customWidth="1"/>
    <col min="13572" max="13572" width="23.44140625" style="219" customWidth="1"/>
    <col min="13573" max="13573" width="19.44140625" style="219" customWidth="1"/>
    <col min="13574" max="13574" width="20" style="219" customWidth="1"/>
    <col min="13575" max="13575" width="25.109375" style="219" customWidth="1"/>
    <col min="13576" max="13576" width="4.44140625" style="219" customWidth="1"/>
    <col min="13577" max="13577" width="11.44140625" style="219"/>
    <col min="13578" max="13578" width="19.33203125" style="219" customWidth="1"/>
    <col min="13579" max="13579" width="19.6640625" style="219" customWidth="1"/>
    <col min="13580" max="13580" width="14.44140625" style="219" customWidth="1"/>
    <col min="13581" max="13581" width="18.44140625" style="219" customWidth="1"/>
    <col min="13582" max="13582" width="11.44140625" style="219"/>
    <col min="13583" max="13583" width="17.44140625" style="219" customWidth="1"/>
    <col min="13584" max="13824" width="11.44140625" style="219"/>
    <col min="13825" max="13825" width="20.33203125" style="219" customWidth="1"/>
    <col min="13826" max="13826" width="7.33203125" style="219" customWidth="1"/>
    <col min="13827" max="13827" width="51.44140625" style="219" customWidth="1"/>
    <col min="13828" max="13828" width="23.44140625" style="219" customWidth="1"/>
    <col min="13829" max="13829" width="19.44140625" style="219" customWidth="1"/>
    <col min="13830" max="13830" width="20" style="219" customWidth="1"/>
    <col min="13831" max="13831" width="25.109375" style="219" customWidth="1"/>
    <col min="13832" max="13832" width="4.44140625" style="219" customWidth="1"/>
    <col min="13833" max="13833" width="11.44140625" style="219"/>
    <col min="13834" max="13834" width="19.33203125" style="219" customWidth="1"/>
    <col min="13835" max="13835" width="19.6640625" style="219" customWidth="1"/>
    <col min="13836" max="13836" width="14.44140625" style="219" customWidth="1"/>
    <col min="13837" max="13837" width="18.44140625" style="219" customWidth="1"/>
    <col min="13838" max="13838" width="11.44140625" style="219"/>
    <col min="13839" max="13839" width="17.44140625" style="219" customWidth="1"/>
    <col min="13840" max="14080" width="11.44140625" style="219"/>
    <col min="14081" max="14081" width="20.33203125" style="219" customWidth="1"/>
    <col min="14082" max="14082" width="7.33203125" style="219" customWidth="1"/>
    <col min="14083" max="14083" width="51.44140625" style="219" customWidth="1"/>
    <col min="14084" max="14084" width="23.44140625" style="219" customWidth="1"/>
    <col min="14085" max="14085" width="19.44140625" style="219" customWidth="1"/>
    <col min="14086" max="14086" width="20" style="219" customWidth="1"/>
    <col min="14087" max="14087" width="25.109375" style="219" customWidth="1"/>
    <col min="14088" max="14088" width="4.44140625" style="219" customWidth="1"/>
    <col min="14089" max="14089" width="11.44140625" style="219"/>
    <col min="14090" max="14090" width="19.33203125" style="219" customWidth="1"/>
    <col min="14091" max="14091" width="19.6640625" style="219" customWidth="1"/>
    <col min="14092" max="14092" width="14.44140625" style="219" customWidth="1"/>
    <col min="14093" max="14093" width="18.44140625" style="219" customWidth="1"/>
    <col min="14094" max="14094" width="11.44140625" style="219"/>
    <col min="14095" max="14095" width="17.44140625" style="219" customWidth="1"/>
    <col min="14096" max="14336" width="11.44140625" style="219"/>
    <col min="14337" max="14337" width="20.33203125" style="219" customWidth="1"/>
    <col min="14338" max="14338" width="7.33203125" style="219" customWidth="1"/>
    <col min="14339" max="14339" width="51.44140625" style="219" customWidth="1"/>
    <col min="14340" max="14340" width="23.44140625" style="219" customWidth="1"/>
    <col min="14341" max="14341" width="19.44140625" style="219" customWidth="1"/>
    <col min="14342" max="14342" width="20" style="219" customWidth="1"/>
    <col min="14343" max="14343" width="25.109375" style="219" customWidth="1"/>
    <col min="14344" max="14344" width="4.44140625" style="219" customWidth="1"/>
    <col min="14345" max="14345" width="11.44140625" style="219"/>
    <col min="14346" max="14346" width="19.33203125" style="219" customWidth="1"/>
    <col min="14347" max="14347" width="19.6640625" style="219" customWidth="1"/>
    <col min="14348" max="14348" width="14.44140625" style="219" customWidth="1"/>
    <col min="14349" max="14349" width="18.44140625" style="219" customWidth="1"/>
    <col min="14350" max="14350" width="11.44140625" style="219"/>
    <col min="14351" max="14351" width="17.44140625" style="219" customWidth="1"/>
    <col min="14352" max="14592" width="11.44140625" style="219"/>
    <col min="14593" max="14593" width="20.33203125" style="219" customWidth="1"/>
    <col min="14594" max="14594" width="7.33203125" style="219" customWidth="1"/>
    <col min="14595" max="14595" width="51.44140625" style="219" customWidth="1"/>
    <col min="14596" max="14596" width="23.44140625" style="219" customWidth="1"/>
    <col min="14597" max="14597" width="19.44140625" style="219" customWidth="1"/>
    <col min="14598" max="14598" width="20" style="219" customWidth="1"/>
    <col min="14599" max="14599" width="25.109375" style="219" customWidth="1"/>
    <col min="14600" max="14600" width="4.44140625" style="219" customWidth="1"/>
    <col min="14601" max="14601" width="11.44140625" style="219"/>
    <col min="14602" max="14602" width="19.33203125" style="219" customWidth="1"/>
    <col min="14603" max="14603" width="19.6640625" style="219" customWidth="1"/>
    <col min="14604" max="14604" width="14.44140625" style="219" customWidth="1"/>
    <col min="14605" max="14605" width="18.44140625" style="219" customWidth="1"/>
    <col min="14606" max="14606" width="11.44140625" style="219"/>
    <col min="14607" max="14607" width="17.44140625" style="219" customWidth="1"/>
    <col min="14608" max="14848" width="11.44140625" style="219"/>
    <col min="14849" max="14849" width="20.33203125" style="219" customWidth="1"/>
    <col min="14850" max="14850" width="7.33203125" style="219" customWidth="1"/>
    <col min="14851" max="14851" width="51.44140625" style="219" customWidth="1"/>
    <col min="14852" max="14852" width="23.44140625" style="219" customWidth="1"/>
    <col min="14853" max="14853" width="19.44140625" style="219" customWidth="1"/>
    <col min="14854" max="14854" width="20" style="219" customWidth="1"/>
    <col min="14855" max="14855" width="25.109375" style="219" customWidth="1"/>
    <col min="14856" max="14856" width="4.44140625" style="219" customWidth="1"/>
    <col min="14857" max="14857" width="11.44140625" style="219"/>
    <col min="14858" max="14858" width="19.33203125" style="219" customWidth="1"/>
    <col min="14859" max="14859" width="19.6640625" style="219" customWidth="1"/>
    <col min="14860" max="14860" width="14.44140625" style="219" customWidth="1"/>
    <col min="14861" max="14861" width="18.44140625" style="219" customWidth="1"/>
    <col min="14862" max="14862" width="11.44140625" style="219"/>
    <col min="14863" max="14863" width="17.44140625" style="219" customWidth="1"/>
    <col min="14864" max="15104" width="11.44140625" style="219"/>
    <col min="15105" max="15105" width="20.33203125" style="219" customWidth="1"/>
    <col min="15106" max="15106" width="7.33203125" style="219" customWidth="1"/>
    <col min="15107" max="15107" width="51.44140625" style="219" customWidth="1"/>
    <col min="15108" max="15108" width="23.44140625" style="219" customWidth="1"/>
    <col min="15109" max="15109" width="19.44140625" style="219" customWidth="1"/>
    <col min="15110" max="15110" width="20" style="219" customWidth="1"/>
    <col min="15111" max="15111" width="25.109375" style="219" customWidth="1"/>
    <col min="15112" max="15112" width="4.44140625" style="219" customWidth="1"/>
    <col min="15113" max="15113" width="11.44140625" style="219"/>
    <col min="15114" max="15114" width="19.33203125" style="219" customWidth="1"/>
    <col min="15115" max="15115" width="19.6640625" style="219" customWidth="1"/>
    <col min="15116" max="15116" width="14.44140625" style="219" customWidth="1"/>
    <col min="15117" max="15117" width="18.44140625" style="219" customWidth="1"/>
    <col min="15118" max="15118" width="11.44140625" style="219"/>
    <col min="15119" max="15119" width="17.44140625" style="219" customWidth="1"/>
    <col min="15120" max="15360" width="11.44140625" style="219"/>
    <col min="15361" max="15361" width="20.33203125" style="219" customWidth="1"/>
    <col min="15362" max="15362" width="7.33203125" style="219" customWidth="1"/>
    <col min="15363" max="15363" width="51.44140625" style="219" customWidth="1"/>
    <col min="15364" max="15364" width="23.44140625" style="219" customWidth="1"/>
    <col min="15365" max="15365" width="19.44140625" style="219" customWidth="1"/>
    <col min="15366" max="15366" width="20" style="219" customWidth="1"/>
    <col min="15367" max="15367" width="25.109375" style="219" customWidth="1"/>
    <col min="15368" max="15368" width="4.44140625" style="219" customWidth="1"/>
    <col min="15369" max="15369" width="11.44140625" style="219"/>
    <col min="15370" max="15370" width="19.33203125" style="219" customWidth="1"/>
    <col min="15371" max="15371" width="19.6640625" style="219" customWidth="1"/>
    <col min="15372" max="15372" width="14.44140625" style="219" customWidth="1"/>
    <col min="15373" max="15373" width="18.44140625" style="219" customWidth="1"/>
    <col min="15374" max="15374" width="11.44140625" style="219"/>
    <col min="15375" max="15375" width="17.44140625" style="219" customWidth="1"/>
    <col min="15376" max="15616" width="11.44140625" style="219"/>
    <col min="15617" max="15617" width="20.33203125" style="219" customWidth="1"/>
    <col min="15618" max="15618" width="7.33203125" style="219" customWidth="1"/>
    <col min="15619" max="15619" width="51.44140625" style="219" customWidth="1"/>
    <col min="15620" max="15620" width="23.44140625" style="219" customWidth="1"/>
    <col min="15621" max="15621" width="19.44140625" style="219" customWidth="1"/>
    <col min="15622" max="15622" width="20" style="219" customWidth="1"/>
    <col min="15623" max="15623" width="25.109375" style="219" customWidth="1"/>
    <col min="15624" max="15624" width="4.44140625" style="219" customWidth="1"/>
    <col min="15625" max="15625" width="11.44140625" style="219"/>
    <col min="15626" max="15626" width="19.33203125" style="219" customWidth="1"/>
    <col min="15627" max="15627" width="19.6640625" style="219" customWidth="1"/>
    <col min="15628" max="15628" width="14.44140625" style="219" customWidth="1"/>
    <col min="15629" max="15629" width="18.44140625" style="219" customWidth="1"/>
    <col min="15630" max="15630" width="11.44140625" style="219"/>
    <col min="15631" max="15631" width="17.44140625" style="219" customWidth="1"/>
    <col min="15632" max="15872" width="11.44140625" style="219"/>
    <col min="15873" max="15873" width="20.33203125" style="219" customWidth="1"/>
    <col min="15874" max="15874" width="7.33203125" style="219" customWidth="1"/>
    <col min="15875" max="15875" width="51.44140625" style="219" customWidth="1"/>
    <col min="15876" max="15876" width="23.44140625" style="219" customWidth="1"/>
    <col min="15877" max="15877" width="19.44140625" style="219" customWidth="1"/>
    <col min="15878" max="15878" width="20" style="219" customWidth="1"/>
    <col min="15879" max="15879" width="25.109375" style="219" customWidth="1"/>
    <col min="15880" max="15880" width="4.44140625" style="219" customWidth="1"/>
    <col min="15881" max="15881" width="11.44140625" style="219"/>
    <col min="15882" max="15882" width="19.33203125" style="219" customWidth="1"/>
    <col min="15883" max="15883" width="19.6640625" style="219" customWidth="1"/>
    <col min="15884" max="15884" width="14.44140625" style="219" customWidth="1"/>
    <col min="15885" max="15885" width="18.44140625" style="219" customWidth="1"/>
    <col min="15886" max="15886" width="11.44140625" style="219"/>
    <col min="15887" max="15887" width="17.44140625" style="219" customWidth="1"/>
    <col min="15888" max="16128" width="11.44140625" style="219"/>
    <col min="16129" max="16129" width="20.33203125" style="219" customWidth="1"/>
    <col min="16130" max="16130" width="7.33203125" style="219" customWidth="1"/>
    <col min="16131" max="16131" width="51.44140625" style="219" customWidth="1"/>
    <col min="16132" max="16132" width="23.44140625" style="219" customWidth="1"/>
    <col min="16133" max="16133" width="19.44140625" style="219" customWidth="1"/>
    <col min="16134" max="16134" width="20" style="219" customWidth="1"/>
    <col min="16135" max="16135" width="25.109375" style="219" customWidth="1"/>
    <col min="16136" max="16136" width="4.44140625" style="219" customWidth="1"/>
    <col min="16137" max="16137" width="11.44140625" style="219"/>
    <col min="16138" max="16138" width="19.33203125" style="219" customWidth="1"/>
    <col min="16139" max="16139" width="19.6640625" style="219" customWidth="1"/>
    <col min="16140" max="16140" width="14.44140625" style="219" customWidth="1"/>
    <col min="16141" max="16141" width="18.44140625" style="219" customWidth="1"/>
    <col min="16142" max="16142" width="11.44140625" style="219"/>
    <col min="16143" max="16143" width="17.44140625" style="219" customWidth="1"/>
    <col min="16144" max="16384" width="11.44140625" style="219"/>
  </cols>
  <sheetData>
    <row r="1" spans="1:11" ht="15" thickBot="1" x14ac:dyDescent="0.35"/>
    <row r="2" spans="1:11" x14ac:dyDescent="0.3">
      <c r="A2" s="3645" t="s">
        <v>1</v>
      </c>
      <c r="B2" s="3646"/>
      <c r="C2" s="3646"/>
      <c r="D2" s="3646"/>
      <c r="E2" s="3646"/>
      <c r="F2" s="3646"/>
      <c r="G2" s="3647"/>
    </row>
    <row r="3" spans="1:11" x14ac:dyDescent="0.3">
      <c r="A3" s="3648" t="s">
        <v>2</v>
      </c>
      <c r="B3" s="3649"/>
      <c r="C3" s="3649"/>
      <c r="D3" s="3649"/>
      <c r="E3" s="3649"/>
      <c r="F3" s="3649"/>
      <c r="G3" s="3650"/>
    </row>
    <row r="4" spans="1:11" x14ac:dyDescent="0.3">
      <c r="A4" s="222"/>
      <c r="G4" s="223"/>
    </row>
    <row r="5" spans="1:11" ht="12.75" customHeight="1" x14ac:dyDescent="0.3">
      <c r="A5" s="224" t="s">
        <v>0</v>
      </c>
      <c r="G5" s="223"/>
    </row>
    <row r="6" spans="1:11" ht="34.5" hidden="1" customHeight="1" x14ac:dyDescent="0.3">
      <c r="A6" s="222"/>
      <c r="G6" s="225"/>
    </row>
    <row r="7" spans="1:11" x14ac:dyDescent="0.3">
      <c r="A7" s="222" t="s">
        <v>3</v>
      </c>
      <c r="C7" s="219" t="s">
        <v>4</v>
      </c>
      <c r="E7" s="320" t="s">
        <v>5</v>
      </c>
      <c r="F7" s="221" t="s">
        <v>210</v>
      </c>
      <c r="G7" s="223" t="s">
        <v>197</v>
      </c>
    </row>
    <row r="8" spans="1:11" ht="5.25" customHeight="1" thickBot="1" x14ac:dyDescent="0.35">
      <c r="A8" s="222"/>
      <c r="D8" s="219"/>
      <c r="E8" s="321"/>
      <c r="F8" s="219"/>
      <c r="G8" s="322"/>
    </row>
    <row r="9" spans="1:11" ht="57.75" customHeight="1" thickBot="1" x14ac:dyDescent="0.35">
      <c r="A9" s="278" t="s">
        <v>6</v>
      </c>
      <c r="B9" s="279"/>
      <c r="C9" s="279" t="s">
        <v>7</v>
      </c>
      <c r="D9" s="280" t="s">
        <v>8</v>
      </c>
      <c r="E9" s="323" t="s">
        <v>9</v>
      </c>
      <c r="F9" s="280" t="s">
        <v>10</v>
      </c>
      <c r="G9" s="324" t="s">
        <v>11</v>
      </c>
      <c r="J9" s="325"/>
    </row>
    <row r="10" spans="1:11" ht="16.2" thickBot="1" x14ac:dyDescent="0.35">
      <c r="A10" s="240" t="s">
        <v>12</v>
      </c>
      <c r="B10" s="241"/>
      <c r="C10" s="326" t="s">
        <v>13</v>
      </c>
      <c r="D10" s="327">
        <f>+D11+D37+D83</f>
        <v>3785909847.0299997</v>
      </c>
      <c r="E10" s="328">
        <f>+E11+E37+E83</f>
        <v>0</v>
      </c>
      <c r="F10" s="329">
        <f>+D10-E10</f>
        <v>3785909847.0299997</v>
      </c>
      <c r="G10" s="330">
        <f>+G11+G37+G83</f>
        <v>3784485831.0299997</v>
      </c>
      <c r="J10" s="325"/>
      <c r="K10" s="325"/>
    </row>
    <row r="11" spans="1:11" ht="15.6" x14ac:dyDescent="0.3">
      <c r="A11" s="246">
        <v>1</v>
      </c>
      <c r="B11" s="247"/>
      <c r="C11" s="247" t="s">
        <v>14</v>
      </c>
      <c r="D11" s="288">
        <f>+D12</f>
        <v>799877804</v>
      </c>
      <c r="E11" s="331">
        <f>+E12</f>
        <v>0</v>
      </c>
      <c r="F11" s="288">
        <f>+D11-E11</f>
        <v>799877804</v>
      </c>
      <c r="G11" s="289">
        <f>+G12</f>
        <v>799877804</v>
      </c>
      <c r="J11" s="302"/>
      <c r="K11" s="302"/>
    </row>
    <row r="12" spans="1:11" ht="15.6" x14ac:dyDescent="0.3">
      <c r="A12" s="251">
        <v>10</v>
      </c>
      <c r="B12" s="252"/>
      <c r="C12" s="252" t="s">
        <v>14</v>
      </c>
      <c r="D12" s="294">
        <f>+D13+D16+D19</f>
        <v>799877804</v>
      </c>
      <c r="E12" s="332">
        <f>+E13+E16+E19</f>
        <v>0</v>
      </c>
      <c r="F12" s="294">
        <f>+D12-E12</f>
        <v>799877804</v>
      </c>
      <c r="G12" s="295">
        <f>+G13+G16+G19</f>
        <v>799877804</v>
      </c>
      <c r="J12" s="302"/>
    </row>
    <row r="13" spans="1:11" ht="18" customHeight="1" x14ac:dyDescent="0.3">
      <c r="A13" s="251">
        <v>101</v>
      </c>
      <c r="B13" s="252"/>
      <c r="C13" s="252" t="s">
        <v>15</v>
      </c>
      <c r="D13" s="294">
        <f>+D14</f>
        <v>26134973</v>
      </c>
      <c r="E13" s="332">
        <f>+E14</f>
        <v>0</v>
      </c>
      <c r="F13" s="294">
        <f>+D13-E13</f>
        <v>26134973</v>
      </c>
      <c r="G13" s="295">
        <f>+G14</f>
        <v>26134973</v>
      </c>
      <c r="J13" s="302"/>
    </row>
    <row r="14" spans="1:11" ht="15.6" x14ac:dyDescent="0.3">
      <c r="A14" s="251">
        <v>1011</v>
      </c>
      <c r="B14" s="252"/>
      <c r="C14" s="252" t="s">
        <v>16</v>
      </c>
      <c r="D14" s="294">
        <f>+D15</f>
        <v>26134973</v>
      </c>
      <c r="E14" s="332">
        <f>+E15</f>
        <v>0</v>
      </c>
      <c r="F14" s="294">
        <f>+D14-E14</f>
        <v>26134973</v>
      </c>
      <c r="G14" s="295">
        <f>+G15</f>
        <v>26134973</v>
      </c>
      <c r="J14" s="302"/>
    </row>
    <row r="15" spans="1:11" ht="15.6" x14ac:dyDescent="0.3">
      <c r="A15" s="251">
        <v>10111</v>
      </c>
      <c r="B15" s="252">
        <v>20</v>
      </c>
      <c r="C15" s="252" t="s">
        <v>17</v>
      </c>
      <c r="D15" s="294">
        <v>26134973</v>
      </c>
      <c r="E15" s="333">
        <v>0</v>
      </c>
      <c r="F15" s="294">
        <f t="shared" ref="F15:F28" si="0">+D15-E15</f>
        <v>26134973</v>
      </c>
      <c r="G15" s="295">
        <v>26134973</v>
      </c>
      <c r="J15" s="302"/>
    </row>
    <row r="16" spans="1:11" ht="15.6" x14ac:dyDescent="0.3">
      <c r="A16" s="251">
        <v>102</v>
      </c>
      <c r="B16" s="252"/>
      <c r="C16" s="252" t="s">
        <v>31</v>
      </c>
      <c r="D16" s="294">
        <f>+D17+D18</f>
        <v>178809431</v>
      </c>
      <c r="E16" s="332">
        <f>+E17+E18</f>
        <v>0</v>
      </c>
      <c r="F16" s="294">
        <f>+D16-E16</f>
        <v>178809431</v>
      </c>
      <c r="G16" s="295">
        <f>+G17+G18</f>
        <v>178809431</v>
      </c>
      <c r="J16" s="302"/>
    </row>
    <row r="17" spans="1:10" ht="15.6" x14ac:dyDescent="0.3">
      <c r="A17" s="251">
        <v>10212</v>
      </c>
      <c r="B17" s="252">
        <v>20</v>
      </c>
      <c r="C17" s="252" t="s">
        <v>32</v>
      </c>
      <c r="D17" s="294">
        <v>250877</v>
      </c>
      <c r="E17" s="333">
        <v>0</v>
      </c>
      <c r="F17" s="294">
        <f t="shared" si="0"/>
        <v>250877</v>
      </c>
      <c r="G17" s="295">
        <v>250877</v>
      </c>
      <c r="J17" s="302"/>
    </row>
    <row r="18" spans="1:10" ht="15.6" x14ac:dyDescent="0.3">
      <c r="A18" s="251">
        <v>10214</v>
      </c>
      <c r="B18" s="252">
        <v>20</v>
      </c>
      <c r="C18" s="252" t="s">
        <v>33</v>
      </c>
      <c r="D18" s="294">
        <v>178558554</v>
      </c>
      <c r="E18" s="333">
        <v>0</v>
      </c>
      <c r="F18" s="294">
        <f t="shared" si="0"/>
        <v>178558554</v>
      </c>
      <c r="G18" s="295">
        <v>178558554</v>
      </c>
      <c r="J18" s="302"/>
    </row>
    <row r="19" spans="1:10" ht="31.2" x14ac:dyDescent="0.3">
      <c r="A19" s="251">
        <v>105</v>
      </c>
      <c r="B19" s="252"/>
      <c r="C19" s="253" t="s">
        <v>34</v>
      </c>
      <c r="D19" s="294">
        <f>+D20+D24+D27+D28</f>
        <v>594933400</v>
      </c>
      <c r="E19" s="332">
        <f>+E20+E24+E27+E28</f>
        <v>0</v>
      </c>
      <c r="F19" s="294">
        <f t="shared" si="0"/>
        <v>594933400</v>
      </c>
      <c r="G19" s="295">
        <f>+G20+G24+G27+G28</f>
        <v>594933400</v>
      </c>
      <c r="J19" s="302"/>
    </row>
    <row r="20" spans="1:10" ht="15.6" x14ac:dyDescent="0.3">
      <c r="A20" s="251">
        <v>1051</v>
      </c>
      <c r="B20" s="252"/>
      <c r="C20" s="253" t="s">
        <v>35</v>
      </c>
      <c r="D20" s="294">
        <f>+D21+D22+D23</f>
        <v>382819200</v>
      </c>
      <c r="E20" s="332">
        <f>+E21+E22+E23</f>
        <v>0</v>
      </c>
      <c r="F20" s="294">
        <f t="shared" si="0"/>
        <v>382819200</v>
      </c>
      <c r="G20" s="295">
        <f>+G21+G22+G23</f>
        <v>382819200</v>
      </c>
      <c r="J20" s="302"/>
    </row>
    <row r="21" spans="1:10" ht="15.6" x14ac:dyDescent="0.3">
      <c r="A21" s="251">
        <v>10511</v>
      </c>
      <c r="B21" s="252">
        <v>20</v>
      </c>
      <c r="C21" s="252" t="s">
        <v>36</v>
      </c>
      <c r="D21" s="294">
        <v>79008700</v>
      </c>
      <c r="E21" s="333">
        <v>0</v>
      </c>
      <c r="F21" s="294">
        <f t="shared" si="0"/>
        <v>79008700</v>
      </c>
      <c r="G21" s="295">
        <v>79008700</v>
      </c>
      <c r="J21" s="302"/>
    </row>
    <row r="22" spans="1:10" ht="15.6" x14ac:dyDescent="0.3">
      <c r="A22" s="251">
        <v>10513</v>
      </c>
      <c r="B22" s="252">
        <v>20</v>
      </c>
      <c r="C22" s="252" t="s">
        <v>37</v>
      </c>
      <c r="D22" s="294">
        <v>134377500</v>
      </c>
      <c r="E22" s="333">
        <v>0</v>
      </c>
      <c r="F22" s="294">
        <f t="shared" si="0"/>
        <v>134377500</v>
      </c>
      <c r="G22" s="295">
        <v>134377500</v>
      </c>
      <c r="J22" s="302"/>
    </row>
    <row r="23" spans="1:10" ht="15.6" x14ac:dyDescent="0.3">
      <c r="A23" s="251">
        <v>10514</v>
      </c>
      <c r="B23" s="252">
        <v>20</v>
      </c>
      <c r="C23" s="252" t="s">
        <v>38</v>
      </c>
      <c r="D23" s="294">
        <v>169433000</v>
      </c>
      <c r="E23" s="333">
        <v>0</v>
      </c>
      <c r="F23" s="294">
        <f t="shared" si="0"/>
        <v>169433000</v>
      </c>
      <c r="G23" s="295">
        <v>169433000</v>
      </c>
      <c r="J23" s="302"/>
    </row>
    <row r="24" spans="1:10" ht="15.6" x14ac:dyDescent="0.3">
      <c r="A24" s="251">
        <v>1052</v>
      </c>
      <c r="B24" s="252"/>
      <c r="C24" s="253" t="s">
        <v>39</v>
      </c>
      <c r="D24" s="294">
        <f>+D25+D26</f>
        <v>113341400</v>
      </c>
      <c r="E24" s="332">
        <f>+E25+E26</f>
        <v>0</v>
      </c>
      <c r="F24" s="294">
        <f t="shared" si="0"/>
        <v>113341400</v>
      </c>
      <c r="G24" s="295">
        <f>+G25+G26</f>
        <v>113341400</v>
      </c>
      <c r="J24" s="302"/>
    </row>
    <row r="25" spans="1:10" ht="15.6" x14ac:dyDescent="0.3">
      <c r="A25" s="251">
        <v>10523</v>
      </c>
      <c r="B25" s="252">
        <v>20</v>
      </c>
      <c r="C25" s="252" t="s">
        <v>41</v>
      </c>
      <c r="D25" s="294">
        <v>103511700</v>
      </c>
      <c r="E25" s="333">
        <v>0</v>
      </c>
      <c r="F25" s="294">
        <f t="shared" si="0"/>
        <v>103511700</v>
      </c>
      <c r="G25" s="295">
        <v>103511700</v>
      </c>
      <c r="J25" s="302"/>
    </row>
    <row r="26" spans="1:10" ht="41.25" customHeight="1" x14ac:dyDescent="0.3">
      <c r="A26" s="251">
        <v>10527</v>
      </c>
      <c r="B26" s="252">
        <v>20</v>
      </c>
      <c r="C26" s="334" t="s">
        <v>42</v>
      </c>
      <c r="D26" s="294">
        <v>9829700</v>
      </c>
      <c r="E26" s="333">
        <v>0</v>
      </c>
      <c r="F26" s="294">
        <f t="shared" si="0"/>
        <v>9829700</v>
      </c>
      <c r="G26" s="295">
        <v>9829700</v>
      </c>
      <c r="J26" s="302"/>
    </row>
    <row r="27" spans="1:10" ht="15.6" x14ac:dyDescent="0.3">
      <c r="A27" s="251">
        <v>1056</v>
      </c>
      <c r="B27" s="252">
        <v>20</v>
      </c>
      <c r="C27" s="252" t="s">
        <v>43</v>
      </c>
      <c r="D27" s="294">
        <v>59261300</v>
      </c>
      <c r="E27" s="333"/>
      <c r="F27" s="294">
        <f t="shared" si="0"/>
        <v>59261300</v>
      </c>
      <c r="G27" s="295">
        <v>59261300</v>
      </c>
      <c r="J27" s="302"/>
    </row>
    <row r="28" spans="1:10" ht="16.2" thickBot="1" x14ac:dyDescent="0.35">
      <c r="A28" s="260">
        <v>1057</v>
      </c>
      <c r="B28" s="261">
        <v>20</v>
      </c>
      <c r="C28" s="261" t="s">
        <v>44</v>
      </c>
      <c r="D28" s="335">
        <v>39511500</v>
      </c>
      <c r="E28" s="336">
        <f>+E38</f>
        <v>0</v>
      </c>
      <c r="F28" s="299">
        <f t="shared" si="0"/>
        <v>39511500</v>
      </c>
      <c r="G28" s="300">
        <v>39511500</v>
      </c>
      <c r="J28" s="302"/>
    </row>
    <row r="29" spans="1:10" ht="16.2" thickBot="1" x14ac:dyDescent="0.35">
      <c r="A29" s="265"/>
      <c r="B29" s="266"/>
      <c r="C29" s="266"/>
      <c r="D29" s="337"/>
      <c r="E29" s="338"/>
      <c r="F29" s="269"/>
      <c r="G29" s="337"/>
      <c r="J29" s="302"/>
    </row>
    <row r="30" spans="1:10" ht="7.95" customHeight="1" x14ac:dyDescent="0.3">
      <c r="A30" s="3645"/>
      <c r="B30" s="3646"/>
      <c r="C30" s="3646"/>
      <c r="D30" s="3646"/>
      <c r="E30" s="3646"/>
      <c r="F30" s="3646"/>
      <c r="G30" s="3647"/>
    </row>
    <row r="31" spans="1:10" x14ac:dyDescent="0.3">
      <c r="A31" s="3648" t="s">
        <v>1</v>
      </c>
      <c r="B31" s="3649"/>
      <c r="C31" s="3649"/>
      <c r="D31" s="3649"/>
      <c r="E31" s="3649"/>
      <c r="F31" s="3649"/>
      <c r="G31" s="3650"/>
    </row>
    <row r="32" spans="1:10" x14ac:dyDescent="0.3">
      <c r="A32" s="3648" t="s">
        <v>2</v>
      </c>
      <c r="B32" s="3649"/>
      <c r="C32" s="3649"/>
      <c r="D32" s="3649"/>
      <c r="E32" s="3649"/>
      <c r="F32" s="3649"/>
      <c r="G32" s="3650"/>
    </row>
    <row r="33" spans="1:10" x14ac:dyDescent="0.3">
      <c r="A33" s="224" t="s">
        <v>0</v>
      </c>
      <c r="G33" s="223"/>
    </row>
    <row r="34" spans="1:10" x14ac:dyDescent="0.3">
      <c r="A34" s="222" t="s">
        <v>3</v>
      </c>
      <c r="C34" s="219" t="s">
        <v>4</v>
      </c>
      <c r="E34" s="320" t="s">
        <v>5</v>
      </c>
      <c r="F34" s="221" t="str">
        <f>F7</f>
        <v>FEBRERO</v>
      </c>
      <c r="G34" s="223" t="str">
        <f>G7</f>
        <v>VIGENCIA FISCAL: 2018</v>
      </c>
    </row>
    <row r="35" spans="1:10" ht="5.25" customHeight="1" thickBot="1" x14ac:dyDescent="0.35">
      <c r="A35" s="226"/>
      <c r="B35" s="227"/>
      <c r="C35" s="227"/>
      <c r="D35" s="229"/>
      <c r="E35" s="339"/>
      <c r="F35" s="229"/>
      <c r="G35" s="230"/>
    </row>
    <row r="36" spans="1:10" ht="51.6" customHeight="1" thickBot="1" x14ac:dyDescent="0.35">
      <c r="A36" s="340" t="s">
        <v>6</v>
      </c>
      <c r="B36" s="341"/>
      <c r="C36" s="341" t="s">
        <v>7</v>
      </c>
      <c r="D36" s="342" t="s">
        <v>8</v>
      </c>
      <c r="E36" s="343" t="s">
        <v>9</v>
      </c>
      <c r="F36" s="342" t="s">
        <v>10</v>
      </c>
      <c r="G36" s="344" t="s">
        <v>11</v>
      </c>
      <c r="J36" s="345"/>
    </row>
    <row r="37" spans="1:10" ht="17.25" customHeight="1" x14ac:dyDescent="0.3">
      <c r="A37" s="281">
        <v>2</v>
      </c>
      <c r="B37" s="282"/>
      <c r="C37" s="282" t="s">
        <v>45</v>
      </c>
      <c r="D37" s="346">
        <f>+D38</f>
        <v>303056086.19999999</v>
      </c>
      <c r="E37" s="347">
        <f>+E38</f>
        <v>0</v>
      </c>
      <c r="F37" s="348">
        <f>+D37-E37</f>
        <v>303056086.19999999</v>
      </c>
      <c r="G37" s="349">
        <f>+G38</f>
        <v>303056086.19999999</v>
      </c>
    </row>
    <row r="38" spans="1:10" ht="15.6" x14ac:dyDescent="0.3">
      <c r="A38" s="251">
        <v>20</v>
      </c>
      <c r="B38" s="252"/>
      <c r="C38" s="252" t="s">
        <v>45</v>
      </c>
      <c r="D38" s="294">
        <f>+D39</f>
        <v>303056086.19999999</v>
      </c>
      <c r="E38" s="332">
        <f>+E39</f>
        <v>0</v>
      </c>
      <c r="F38" s="294">
        <f t="shared" ref="F38:F69" si="1">+D38-E38</f>
        <v>303056086.19999999</v>
      </c>
      <c r="G38" s="295">
        <f>+G39</f>
        <v>303056086.19999999</v>
      </c>
      <c r="J38" s="302"/>
    </row>
    <row r="39" spans="1:10" ht="15.6" x14ac:dyDescent="0.3">
      <c r="A39" s="251">
        <v>204</v>
      </c>
      <c r="B39" s="252"/>
      <c r="C39" s="252" t="s">
        <v>46</v>
      </c>
      <c r="D39" s="294">
        <f>+D40+D43+D49+D57+D60+D62+D65+D67+D69+D70+D81</f>
        <v>303056086.19999999</v>
      </c>
      <c r="E39" s="332">
        <f>+E40+E43+E49+E57+E60+E62+E65+E67+E69+E70+E81</f>
        <v>0</v>
      </c>
      <c r="F39" s="294">
        <f t="shared" si="1"/>
        <v>303056086.19999999</v>
      </c>
      <c r="G39" s="295">
        <f>+G40+G43+G49+G57+G60+G62+G65+G67+G69+G70+G81</f>
        <v>303056086.19999999</v>
      </c>
      <c r="J39" s="302"/>
    </row>
    <row r="40" spans="1:10" ht="15.6" x14ac:dyDescent="0.3">
      <c r="A40" s="251">
        <v>2041</v>
      </c>
      <c r="B40" s="252"/>
      <c r="C40" s="252" t="s">
        <v>116</v>
      </c>
      <c r="D40" s="294">
        <f>+D41+D42</f>
        <v>14865</v>
      </c>
      <c r="E40" s="332">
        <f>+E41+E42</f>
        <v>0</v>
      </c>
      <c r="F40" s="294">
        <f t="shared" si="1"/>
        <v>14865</v>
      </c>
      <c r="G40" s="295">
        <f>+G41+G42</f>
        <v>14865</v>
      </c>
      <c r="J40" s="302"/>
    </row>
    <row r="41" spans="1:10" ht="15.6" x14ac:dyDescent="0.3">
      <c r="A41" s="251">
        <v>20418</v>
      </c>
      <c r="B41" s="252">
        <v>20</v>
      </c>
      <c r="C41" s="252" t="s">
        <v>117</v>
      </c>
      <c r="D41" s="294">
        <v>65</v>
      </c>
      <c r="E41" s="333">
        <v>0</v>
      </c>
      <c r="F41" s="294">
        <f t="shared" si="1"/>
        <v>65</v>
      </c>
      <c r="G41" s="295">
        <v>65</v>
      </c>
      <c r="J41" s="302"/>
    </row>
    <row r="42" spans="1:10" ht="21" customHeight="1" x14ac:dyDescent="0.3">
      <c r="A42" s="251">
        <v>204125</v>
      </c>
      <c r="B42" s="252">
        <v>20</v>
      </c>
      <c r="C42" s="252" t="s">
        <v>118</v>
      </c>
      <c r="D42" s="294">
        <v>14800</v>
      </c>
      <c r="E42" s="333">
        <v>0</v>
      </c>
      <c r="F42" s="294">
        <f t="shared" si="1"/>
        <v>14800</v>
      </c>
      <c r="G42" s="295">
        <v>14800</v>
      </c>
      <c r="J42" s="302"/>
    </row>
    <row r="43" spans="1:10" ht="21" customHeight="1" x14ac:dyDescent="0.3">
      <c r="A43" s="251">
        <v>2044</v>
      </c>
      <c r="B43" s="252"/>
      <c r="C43" s="253" t="s">
        <v>47</v>
      </c>
      <c r="D43" s="294">
        <f>SUM(D44:D48)</f>
        <v>2835496</v>
      </c>
      <c r="E43" s="332">
        <f>SUM(E44:E48)</f>
        <v>0</v>
      </c>
      <c r="F43" s="294">
        <f t="shared" si="1"/>
        <v>2835496</v>
      </c>
      <c r="G43" s="295">
        <f>SUM(G44:G48)</f>
        <v>2835496</v>
      </c>
      <c r="J43" s="302"/>
    </row>
    <row r="44" spans="1:10" ht="21" customHeight="1" x14ac:dyDescent="0.3">
      <c r="A44" s="251">
        <v>20441</v>
      </c>
      <c r="B44" s="252">
        <v>20</v>
      </c>
      <c r="C44" s="253" t="s">
        <v>48</v>
      </c>
      <c r="D44" s="294">
        <v>2833278</v>
      </c>
      <c r="E44" s="333">
        <v>0</v>
      </c>
      <c r="F44" s="294">
        <f t="shared" si="1"/>
        <v>2833278</v>
      </c>
      <c r="G44" s="295">
        <v>2833278</v>
      </c>
      <c r="J44" s="302"/>
    </row>
    <row r="45" spans="1:10" ht="21" customHeight="1" x14ac:dyDescent="0.3">
      <c r="A45" s="251">
        <v>204415</v>
      </c>
      <c r="B45" s="252">
        <v>20</v>
      </c>
      <c r="C45" s="253" t="s">
        <v>119</v>
      </c>
      <c r="D45" s="294">
        <v>1898</v>
      </c>
      <c r="E45" s="333">
        <v>0</v>
      </c>
      <c r="F45" s="294">
        <f t="shared" si="1"/>
        <v>1898</v>
      </c>
      <c r="G45" s="295">
        <v>1898</v>
      </c>
      <c r="J45" s="302"/>
    </row>
    <row r="46" spans="1:10" ht="21" customHeight="1" x14ac:dyDescent="0.3">
      <c r="A46" s="251">
        <v>204418</v>
      </c>
      <c r="B46" s="252">
        <v>20</v>
      </c>
      <c r="C46" s="253" t="s">
        <v>120</v>
      </c>
      <c r="D46" s="294">
        <v>302</v>
      </c>
      <c r="E46" s="333">
        <v>0</v>
      </c>
      <c r="F46" s="294">
        <f t="shared" si="1"/>
        <v>302</v>
      </c>
      <c r="G46" s="295">
        <v>302</v>
      </c>
      <c r="J46" s="302"/>
    </row>
    <row r="47" spans="1:10" ht="21" customHeight="1" x14ac:dyDescent="0.3">
      <c r="A47" s="251">
        <v>204420</v>
      </c>
      <c r="B47" s="252">
        <v>20</v>
      </c>
      <c r="C47" s="253" t="s">
        <v>196</v>
      </c>
      <c r="D47" s="294">
        <v>13</v>
      </c>
      <c r="E47" s="333">
        <v>0</v>
      </c>
      <c r="F47" s="294">
        <f t="shared" si="1"/>
        <v>13</v>
      </c>
      <c r="G47" s="295">
        <v>13</v>
      </c>
      <c r="J47" s="302"/>
    </row>
    <row r="48" spans="1:10" ht="21" customHeight="1" x14ac:dyDescent="0.3">
      <c r="A48" s="251">
        <v>204423</v>
      </c>
      <c r="B48" s="252">
        <v>20</v>
      </c>
      <c r="C48" s="253" t="s">
        <v>121</v>
      </c>
      <c r="D48" s="294">
        <v>5</v>
      </c>
      <c r="E48" s="333">
        <v>0</v>
      </c>
      <c r="F48" s="294">
        <f t="shared" si="1"/>
        <v>5</v>
      </c>
      <c r="G48" s="295">
        <v>5</v>
      </c>
      <c r="J48" s="302"/>
    </row>
    <row r="49" spans="1:10" ht="15.6" x14ac:dyDescent="0.3">
      <c r="A49" s="251">
        <v>2045</v>
      </c>
      <c r="B49" s="252"/>
      <c r="C49" s="252" t="s">
        <v>49</v>
      </c>
      <c r="D49" s="294">
        <f>SUM(D50:D56)</f>
        <v>19584772.850000001</v>
      </c>
      <c r="E49" s="332">
        <f>SUM(E50:E56)</f>
        <v>0</v>
      </c>
      <c r="F49" s="294">
        <f t="shared" si="1"/>
        <v>19584772.850000001</v>
      </c>
      <c r="G49" s="295">
        <f>SUM(G50:G56)</f>
        <v>19584772.850000001</v>
      </c>
      <c r="J49" s="302"/>
    </row>
    <row r="50" spans="1:10" ht="18.75" customHeight="1" x14ac:dyDescent="0.3">
      <c r="A50" s="251">
        <v>20451</v>
      </c>
      <c r="B50" s="252">
        <v>20</v>
      </c>
      <c r="C50" s="252" t="s">
        <v>50</v>
      </c>
      <c r="D50" s="294">
        <v>3195079</v>
      </c>
      <c r="E50" s="333">
        <v>0</v>
      </c>
      <c r="F50" s="294">
        <f t="shared" si="1"/>
        <v>3195079</v>
      </c>
      <c r="G50" s="295">
        <v>3195079</v>
      </c>
      <c r="J50" s="302"/>
    </row>
    <row r="51" spans="1:10" s="220" customFormat="1" ht="31.5" customHeight="1" x14ac:dyDescent="0.3">
      <c r="A51" s="350">
        <v>20452</v>
      </c>
      <c r="B51" s="253">
        <v>20</v>
      </c>
      <c r="C51" s="253" t="s">
        <v>51</v>
      </c>
      <c r="D51" s="351">
        <v>3192800</v>
      </c>
      <c r="E51" s="352">
        <v>0</v>
      </c>
      <c r="F51" s="351">
        <f t="shared" si="1"/>
        <v>3192800</v>
      </c>
      <c r="G51" s="353">
        <v>3192800</v>
      </c>
      <c r="J51" s="354"/>
    </row>
    <row r="52" spans="1:10" s="220" customFormat="1" ht="31.5" customHeight="1" x14ac:dyDescent="0.3">
      <c r="A52" s="350">
        <v>20455</v>
      </c>
      <c r="B52" s="253">
        <v>20</v>
      </c>
      <c r="C52" s="253" t="s">
        <v>198</v>
      </c>
      <c r="D52" s="351">
        <v>29</v>
      </c>
      <c r="E52" s="352">
        <v>0</v>
      </c>
      <c r="F52" s="351">
        <f t="shared" si="1"/>
        <v>29</v>
      </c>
      <c r="G52" s="353">
        <v>29</v>
      </c>
      <c r="J52" s="354"/>
    </row>
    <row r="53" spans="1:10" s="220" customFormat="1" ht="31.95" customHeight="1" x14ac:dyDescent="0.3">
      <c r="A53" s="350">
        <v>20456</v>
      </c>
      <c r="B53" s="253">
        <v>20</v>
      </c>
      <c r="C53" s="253" t="s">
        <v>52</v>
      </c>
      <c r="D53" s="351">
        <v>16974</v>
      </c>
      <c r="E53" s="352">
        <v>0</v>
      </c>
      <c r="F53" s="351">
        <f t="shared" si="1"/>
        <v>16974</v>
      </c>
      <c r="G53" s="353">
        <v>16974</v>
      </c>
      <c r="J53" s="354"/>
    </row>
    <row r="54" spans="1:10" s="220" customFormat="1" ht="21" customHeight="1" x14ac:dyDescent="0.3">
      <c r="A54" s="350">
        <v>20458</v>
      </c>
      <c r="B54" s="253">
        <v>20</v>
      </c>
      <c r="C54" s="253" t="s">
        <v>124</v>
      </c>
      <c r="D54" s="351">
        <v>13170109.85</v>
      </c>
      <c r="E54" s="352">
        <v>0</v>
      </c>
      <c r="F54" s="351">
        <f t="shared" si="1"/>
        <v>13170109.85</v>
      </c>
      <c r="G54" s="353">
        <v>13170109.85</v>
      </c>
      <c r="J54" s="354"/>
    </row>
    <row r="55" spans="1:10" ht="18.75" customHeight="1" x14ac:dyDescent="0.3">
      <c r="A55" s="251">
        <v>204510</v>
      </c>
      <c r="B55" s="252">
        <v>20</v>
      </c>
      <c r="C55" s="252" t="s">
        <v>53</v>
      </c>
      <c r="D55" s="294">
        <v>3423</v>
      </c>
      <c r="E55" s="333">
        <v>0</v>
      </c>
      <c r="F55" s="294">
        <f t="shared" si="1"/>
        <v>3423</v>
      </c>
      <c r="G55" s="295">
        <v>3423</v>
      </c>
      <c r="J55" s="302"/>
    </row>
    <row r="56" spans="1:10" ht="18.75" customHeight="1" x14ac:dyDescent="0.3">
      <c r="A56" s="251">
        <v>204513</v>
      </c>
      <c r="B56" s="252">
        <v>20</v>
      </c>
      <c r="C56" s="252" t="s">
        <v>54</v>
      </c>
      <c r="D56" s="294">
        <v>6358</v>
      </c>
      <c r="E56" s="333">
        <v>0</v>
      </c>
      <c r="F56" s="294">
        <f t="shared" si="1"/>
        <v>6358</v>
      </c>
      <c r="G56" s="295">
        <v>6358</v>
      </c>
      <c r="J56" s="302"/>
    </row>
    <row r="57" spans="1:10" ht="18" customHeight="1" x14ac:dyDescent="0.3">
      <c r="A57" s="251">
        <v>2046</v>
      </c>
      <c r="B57" s="252"/>
      <c r="C57" s="252" t="s">
        <v>55</v>
      </c>
      <c r="D57" s="294">
        <f>SUM(D58:D59)</f>
        <v>394</v>
      </c>
      <c r="E57" s="332">
        <f>SUM(E58:E59)</f>
        <v>0</v>
      </c>
      <c r="F57" s="294">
        <f t="shared" si="1"/>
        <v>394</v>
      </c>
      <c r="G57" s="295">
        <f>SUM(G58:G59)</f>
        <v>394</v>
      </c>
      <c r="J57" s="302"/>
    </row>
    <row r="58" spans="1:10" ht="18" customHeight="1" x14ac:dyDescent="0.3">
      <c r="A58" s="251">
        <v>20462</v>
      </c>
      <c r="B58" s="252">
        <v>20</v>
      </c>
      <c r="C58" s="252" t="s">
        <v>56</v>
      </c>
      <c r="D58" s="294">
        <v>386</v>
      </c>
      <c r="E58" s="333"/>
      <c r="F58" s="294">
        <f t="shared" si="1"/>
        <v>386</v>
      </c>
      <c r="G58" s="295">
        <v>386</v>
      </c>
      <c r="J58" s="302"/>
    </row>
    <row r="59" spans="1:10" ht="18" customHeight="1" x14ac:dyDescent="0.3">
      <c r="A59" s="251">
        <v>20467</v>
      </c>
      <c r="B59" s="252">
        <v>20</v>
      </c>
      <c r="C59" s="252" t="s">
        <v>126</v>
      </c>
      <c r="D59" s="294">
        <v>8</v>
      </c>
      <c r="E59" s="333">
        <v>0</v>
      </c>
      <c r="F59" s="294">
        <f t="shared" si="1"/>
        <v>8</v>
      </c>
      <c r="G59" s="295">
        <v>8</v>
      </c>
      <c r="J59" s="302"/>
    </row>
    <row r="60" spans="1:10" ht="18" customHeight="1" x14ac:dyDescent="0.3">
      <c r="A60" s="251">
        <v>2047</v>
      </c>
      <c r="B60" s="252"/>
      <c r="C60" s="252" t="s">
        <v>58</v>
      </c>
      <c r="D60" s="294">
        <f>+D61</f>
        <v>7187</v>
      </c>
      <c r="E60" s="332">
        <f>+E61</f>
        <v>0</v>
      </c>
      <c r="F60" s="294">
        <f t="shared" si="1"/>
        <v>7187</v>
      </c>
      <c r="G60" s="295">
        <f>+G61</f>
        <v>7187</v>
      </c>
      <c r="J60" s="302"/>
    </row>
    <row r="61" spans="1:10" ht="18" customHeight="1" x14ac:dyDescent="0.3">
      <c r="A61" s="251">
        <v>20476</v>
      </c>
      <c r="B61" s="252">
        <v>20</v>
      </c>
      <c r="C61" s="252" t="s">
        <v>59</v>
      </c>
      <c r="D61" s="294">
        <v>7187</v>
      </c>
      <c r="E61" s="333">
        <v>0</v>
      </c>
      <c r="F61" s="294">
        <v>7187</v>
      </c>
      <c r="G61" s="295">
        <v>7187</v>
      </c>
      <c r="J61" s="302"/>
    </row>
    <row r="62" spans="1:10" ht="18" customHeight="1" x14ac:dyDescent="0.3">
      <c r="A62" s="251">
        <v>2048</v>
      </c>
      <c r="B62" s="252"/>
      <c r="C62" s="252" t="s">
        <v>60</v>
      </c>
      <c r="D62" s="294">
        <f>SUM(D63:D64)</f>
        <v>106670</v>
      </c>
      <c r="E62" s="294">
        <f>SUM(E63:E64)</f>
        <v>0</v>
      </c>
      <c r="F62" s="294">
        <f t="shared" si="1"/>
        <v>106670</v>
      </c>
      <c r="G62" s="295">
        <f>SUM(G63:G64)</f>
        <v>106670</v>
      </c>
      <c r="J62" s="302"/>
    </row>
    <row r="63" spans="1:10" ht="18" customHeight="1" x14ac:dyDescent="0.3">
      <c r="A63" s="251">
        <v>20482</v>
      </c>
      <c r="B63" s="252">
        <v>20</v>
      </c>
      <c r="C63" s="252" t="s">
        <v>128</v>
      </c>
      <c r="D63" s="294">
        <v>87970</v>
      </c>
      <c r="E63" s="333">
        <v>0</v>
      </c>
      <c r="F63" s="294">
        <f>+D63-E63</f>
        <v>87970</v>
      </c>
      <c r="G63" s="295">
        <v>87970</v>
      </c>
      <c r="J63" s="302"/>
    </row>
    <row r="64" spans="1:10" ht="18" customHeight="1" x14ac:dyDescent="0.3">
      <c r="A64" s="251">
        <v>20486</v>
      </c>
      <c r="B64" s="252">
        <v>20</v>
      </c>
      <c r="C64" s="252" t="s">
        <v>61</v>
      </c>
      <c r="D64" s="294">
        <v>18700</v>
      </c>
      <c r="E64" s="333">
        <v>0</v>
      </c>
      <c r="F64" s="294">
        <f t="shared" si="1"/>
        <v>18700</v>
      </c>
      <c r="G64" s="295">
        <v>18700</v>
      </c>
      <c r="J64" s="302"/>
    </row>
    <row r="65" spans="1:255" ht="15.6" x14ac:dyDescent="0.3">
      <c r="A65" s="251">
        <v>20410</v>
      </c>
      <c r="B65" s="252"/>
      <c r="C65" s="252" t="s">
        <v>133</v>
      </c>
      <c r="D65" s="294">
        <f>+D66</f>
        <v>233732632</v>
      </c>
      <c r="E65" s="332">
        <f>+E66</f>
        <v>0</v>
      </c>
      <c r="F65" s="294">
        <f t="shared" si="1"/>
        <v>233732632</v>
      </c>
      <c r="G65" s="295">
        <f>+G66</f>
        <v>233732632</v>
      </c>
      <c r="J65" s="302"/>
    </row>
    <row r="66" spans="1:255" ht="22.5" customHeight="1" x14ac:dyDescent="0.3">
      <c r="A66" s="251">
        <v>204102</v>
      </c>
      <c r="B66" s="252">
        <v>20</v>
      </c>
      <c r="C66" s="252" t="s">
        <v>134</v>
      </c>
      <c r="D66" s="294">
        <v>233732632</v>
      </c>
      <c r="E66" s="333">
        <v>0</v>
      </c>
      <c r="F66" s="294">
        <f t="shared" si="1"/>
        <v>233732632</v>
      </c>
      <c r="G66" s="295">
        <v>233732632</v>
      </c>
      <c r="J66" s="302"/>
    </row>
    <row r="67" spans="1:255" ht="22.5" customHeight="1" x14ac:dyDescent="0.3">
      <c r="A67" s="251">
        <v>20411</v>
      </c>
      <c r="B67" s="252"/>
      <c r="C67" s="252" t="s">
        <v>135</v>
      </c>
      <c r="D67" s="294">
        <f>SUM(D68:D68)</f>
        <v>282</v>
      </c>
      <c r="E67" s="332">
        <f>SUM(E68:E68)</f>
        <v>0</v>
      </c>
      <c r="F67" s="294">
        <f>+D67-E67</f>
        <v>282</v>
      </c>
      <c r="G67" s="295">
        <f>SUM(G68:G68)</f>
        <v>282</v>
      </c>
      <c r="J67" s="302"/>
    </row>
    <row r="68" spans="1:255" ht="22.5" customHeight="1" x14ac:dyDescent="0.3">
      <c r="A68" s="251">
        <v>204111</v>
      </c>
      <c r="B68" s="252">
        <v>20</v>
      </c>
      <c r="C68" s="252" t="s">
        <v>136</v>
      </c>
      <c r="D68" s="294">
        <v>282</v>
      </c>
      <c r="E68" s="333">
        <v>0</v>
      </c>
      <c r="F68" s="294">
        <f>+D68-E68</f>
        <v>282</v>
      </c>
      <c r="G68" s="295">
        <v>282</v>
      </c>
      <c r="J68" s="302"/>
    </row>
    <row r="69" spans="1:255" ht="24.75" customHeight="1" x14ac:dyDescent="0.3">
      <c r="A69" s="251">
        <v>20414</v>
      </c>
      <c r="B69" s="252">
        <v>20</v>
      </c>
      <c r="C69" s="252" t="s">
        <v>63</v>
      </c>
      <c r="D69" s="294">
        <v>1620</v>
      </c>
      <c r="E69" s="333">
        <v>0</v>
      </c>
      <c r="F69" s="294">
        <f t="shared" si="1"/>
        <v>1620</v>
      </c>
      <c r="G69" s="295">
        <v>1620</v>
      </c>
      <c r="J69" s="302"/>
    </row>
    <row r="70" spans="1:255" ht="22.5" customHeight="1" x14ac:dyDescent="0.3">
      <c r="A70" s="251">
        <v>20421</v>
      </c>
      <c r="B70" s="252"/>
      <c r="C70" s="252" t="s">
        <v>64</v>
      </c>
      <c r="D70" s="294">
        <f>+D71+D72</f>
        <v>45433</v>
      </c>
      <c r="E70" s="333">
        <f>+E71+E72</f>
        <v>0</v>
      </c>
      <c r="F70" s="294">
        <f>+D70-E70</f>
        <v>45433</v>
      </c>
      <c r="G70" s="295">
        <f>+G71+G72</f>
        <v>45433</v>
      </c>
      <c r="J70" s="302"/>
    </row>
    <row r="71" spans="1:255" ht="18.75" customHeight="1" x14ac:dyDescent="0.3">
      <c r="A71" s="251">
        <v>204214</v>
      </c>
      <c r="B71" s="252">
        <v>20</v>
      </c>
      <c r="C71" s="252" t="s">
        <v>65</v>
      </c>
      <c r="D71" s="294">
        <v>22521</v>
      </c>
      <c r="E71" s="333">
        <v>0</v>
      </c>
      <c r="F71" s="294">
        <f>+D71-E71</f>
        <v>22521</v>
      </c>
      <c r="G71" s="295">
        <v>22521</v>
      </c>
      <c r="J71" s="302"/>
    </row>
    <row r="72" spans="1:255" ht="18.75" customHeight="1" thickBot="1" x14ac:dyDescent="0.35">
      <c r="A72" s="260">
        <v>204215</v>
      </c>
      <c r="B72" s="261">
        <v>20</v>
      </c>
      <c r="C72" s="261" t="s">
        <v>139</v>
      </c>
      <c r="D72" s="299">
        <v>22912</v>
      </c>
      <c r="E72" s="355">
        <v>0</v>
      </c>
      <c r="F72" s="299">
        <f>+D72-E72</f>
        <v>22912</v>
      </c>
      <c r="G72" s="300">
        <v>22912</v>
      </c>
      <c r="J72" s="302"/>
    </row>
    <row r="73" spans="1:255" ht="15" thickBot="1" x14ac:dyDescent="0.35">
      <c r="A73" s="356"/>
      <c r="D73" s="357"/>
      <c r="E73" s="321"/>
      <c r="F73" s="357"/>
      <c r="G73" s="357"/>
      <c r="J73" s="302"/>
    </row>
    <row r="74" spans="1:255" x14ac:dyDescent="0.3">
      <c r="A74" s="3645" t="s">
        <v>1</v>
      </c>
      <c r="B74" s="3646"/>
      <c r="C74" s="3646"/>
      <c r="D74" s="3646"/>
      <c r="E74" s="3646"/>
      <c r="F74" s="3646"/>
      <c r="G74" s="3647"/>
      <c r="H74" s="3649"/>
      <c r="I74" s="3649"/>
      <c r="J74" s="3649"/>
      <c r="K74" s="3649"/>
      <c r="L74" s="3649"/>
      <c r="M74" s="3649"/>
      <c r="N74" s="3649"/>
      <c r="O74" s="3649"/>
      <c r="P74" s="3649"/>
      <c r="Q74" s="3649"/>
      <c r="R74" s="3649"/>
      <c r="S74" s="3649"/>
      <c r="T74" s="3649"/>
      <c r="U74" s="3649"/>
      <c r="V74" s="3649"/>
      <c r="W74" s="3649"/>
      <c r="X74" s="3649"/>
      <c r="Y74" s="3649"/>
      <c r="Z74" s="3649"/>
      <c r="AA74" s="3649"/>
      <c r="AB74" s="3649"/>
      <c r="AC74" s="3649"/>
      <c r="AD74" s="3649"/>
      <c r="AE74" s="3649"/>
      <c r="AF74" s="3649"/>
      <c r="AG74" s="3649"/>
      <c r="AH74" s="3649"/>
      <c r="AI74" s="3649"/>
      <c r="AJ74" s="3649"/>
      <c r="AK74" s="3649"/>
      <c r="AL74" s="3649"/>
      <c r="AM74" s="3649"/>
      <c r="AN74" s="3649"/>
      <c r="AO74" s="3649"/>
      <c r="AP74" s="3649"/>
      <c r="AQ74" s="3649"/>
      <c r="AR74" s="3649"/>
      <c r="AS74" s="3649"/>
      <c r="AT74" s="3649"/>
      <c r="AU74" s="3649"/>
      <c r="AV74" s="3649"/>
      <c r="AW74" s="3649"/>
      <c r="AX74" s="3649"/>
      <c r="AY74" s="3649"/>
      <c r="AZ74" s="3649"/>
      <c r="BA74" s="3649"/>
      <c r="BB74" s="3649"/>
      <c r="BC74" s="3649"/>
      <c r="BD74" s="3649"/>
      <c r="BE74" s="3649"/>
      <c r="BF74" s="3649"/>
      <c r="BG74" s="3649"/>
      <c r="BH74" s="3649"/>
      <c r="BI74" s="3649"/>
      <c r="BJ74" s="3649"/>
      <c r="BK74" s="3646"/>
      <c r="BL74" s="3646"/>
      <c r="BM74" s="3646"/>
      <c r="BN74" s="3646"/>
      <c r="BO74" s="3646"/>
      <c r="BP74" s="3646"/>
      <c r="BQ74" s="3647"/>
      <c r="BR74" s="3645"/>
      <c r="BS74" s="3646"/>
      <c r="BT74" s="3646"/>
      <c r="BU74" s="3646"/>
      <c r="BV74" s="3646"/>
      <c r="BW74" s="3646"/>
      <c r="BX74" s="3647"/>
      <c r="BY74" s="3645"/>
      <c r="BZ74" s="3646"/>
      <c r="CA74" s="3646"/>
      <c r="CB74" s="3646"/>
      <c r="CC74" s="3646"/>
      <c r="CD74" s="3646"/>
      <c r="CE74" s="3647"/>
      <c r="CF74" s="3645"/>
      <c r="CG74" s="3646"/>
      <c r="CH74" s="3646"/>
      <c r="CI74" s="3646"/>
      <c r="CJ74" s="3646"/>
      <c r="CK74" s="3646"/>
      <c r="CL74" s="3647"/>
      <c r="CM74" s="3645"/>
      <c r="CN74" s="3646"/>
      <c r="CO74" s="3646"/>
      <c r="CP74" s="3646"/>
      <c r="CQ74" s="3646"/>
      <c r="CR74" s="3646"/>
      <c r="CS74" s="3647"/>
      <c r="CT74" s="3645"/>
      <c r="CU74" s="3646"/>
      <c r="CV74" s="3646"/>
      <c r="CW74" s="3646"/>
      <c r="CX74" s="3646"/>
      <c r="CY74" s="3646"/>
      <c r="CZ74" s="3647"/>
      <c r="DA74" s="3645"/>
      <c r="DB74" s="3646"/>
      <c r="DC74" s="3646"/>
      <c r="DD74" s="3646"/>
      <c r="DE74" s="3646"/>
      <c r="DF74" s="3646"/>
      <c r="DG74" s="3647"/>
      <c r="DH74" s="3645"/>
      <c r="DI74" s="3646"/>
      <c r="DJ74" s="3646"/>
      <c r="DK74" s="3646"/>
      <c r="DL74" s="3646"/>
      <c r="DM74" s="3646"/>
      <c r="DN74" s="3647"/>
      <c r="DO74" s="3645"/>
      <c r="DP74" s="3646"/>
      <c r="DQ74" s="3646"/>
      <c r="DR74" s="3646"/>
      <c r="DS74" s="3646"/>
      <c r="DT74" s="3646"/>
      <c r="DU74" s="3647"/>
      <c r="DV74" s="3645"/>
      <c r="DW74" s="3646"/>
      <c r="DX74" s="3646"/>
      <c r="DY74" s="3646"/>
      <c r="DZ74" s="3646"/>
      <c r="EA74" s="3646"/>
      <c r="EB74" s="3647"/>
      <c r="EC74" s="3645"/>
      <c r="ED74" s="3646"/>
      <c r="EE74" s="3646"/>
      <c r="EF74" s="3646"/>
      <c r="EG74" s="3646"/>
      <c r="EH74" s="3646"/>
      <c r="EI74" s="3647"/>
      <c r="EJ74" s="3645"/>
      <c r="EK74" s="3646"/>
      <c r="EL74" s="3646"/>
      <c r="EM74" s="3646"/>
      <c r="EN74" s="3646"/>
      <c r="EO74" s="3646"/>
      <c r="EP74" s="3647"/>
      <c r="EQ74" s="3645"/>
      <c r="ER74" s="3646"/>
      <c r="ES74" s="3646"/>
      <c r="ET74" s="3646"/>
      <c r="EU74" s="3646"/>
      <c r="EV74" s="3646"/>
      <c r="EW74" s="3647"/>
      <c r="EX74" s="3645"/>
      <c r="EY74" s="3646"/>
      <c r="EZ74" s="3646"/>
      <c r="FA74" s="3646"/>
      <c r="FB74" s="3646"/>
      <c r="FC74" s="3646"/>
      <c r="FD74" s="3647"/>
      <c r="FE74" s="3645"/>
      <c r="FF74" s="3646"/>
      <c r="FG74" s="3646"/>
      <c r="FH74" s="3646"/>
      <c r="FI74" s="3646"/>
      <c r="FJ74" s="3646"/>
      <c r="FK74" s="3647"/>
      <c r="FL74" s="3645"/>
      <c r="FM74" s="3646"/>
      <c r="FN74" s="3646"/>
      <c r="FO74" s="3646"/>
      <c r="FP74" s="3646"/>
      <c r="FQ74" s="3646"/>
      <c r="FR74" s="3647"/>
      <c r="FS74" s="3645"/>
      <c r="FT74" s="3646"/>
      <c r="FU74" s="3646"/>
      <c r="FV74" s="3646"/>
      <c r="FW74" s="3646"/>
      <c r="FX74" s="3646"/>
      <c r="FY74" s="3647"/>
      <c r="FZ74" s="3645"/>
      <c r="GA74" s="3646"/>
      <c r="GB74" s="3646"/>
      <c r="GC74" s="3646"/>
      <c r="GD74" s="3646"/>
      <c r="GE74" s="3646"/>
      <c r="GF74" s="3647"/>
      <c r="GG74" s="3645"/>
      <c r="GH74" s="3646"/>
      <c r="GI74" s="3646"/>
      <c r="GJ74" s="3646"/>
      <c r="GK74" s="3646"/>
      <c r="GL74" s="3646"/>
      <c r="GM74" s="3647"/>
      <c r="GN74" s="3645"/>
      <c r="GO74" s="3646"/>
      <c r="GP74" s="3646"/>
      <c r="GQ74" s="3646"/>
      <c r="GR74" s="3646"/>
      <c r="GS74" s="3646"/>
      <c r="GT74" s="3647"/>
      <c r="GU74" s="3645"/>
      <c r="GV74" s="3646"/>
      <c r="GW74" s="3646"/>
      <c r="GX74" s="3646"/>
      <c r="GY74" s="3646"/>
      <c r="GZ74" s="3646"/>
      <c r="HA74" s="3647"/>
      <c r="HB74" s="3645"/>
      <c r="HC74" s="3646"/>
      <c r="HD74" s="3646"/>
      <c r="HE74" s="3646"/>
      <c r="HF74" s="3646"/>
      <c r="HG74" s="3646"/>
      <c r="HH74" s="3647"/>
      <c r="HI74" s="3645"/>
      <c r="HJ74" s="3646"/>
      <c r="HK74" s="3646"/>
      <c r="HL74" s="3646"/>
      <c r="HM74" s="3646"/>
      <c r="HN74" s="3646"/>
      <c r="HO74" s="3647"/>
      <c r="HP74" s="3645"/>
      <c r="HQ74" s="3646"/>
      <c r="HR74" s="3646"/>
      <c r="HS74" s="3646"/>
      <c r="HT74" s="3646"/>
      <c r="HU74" s="3646"/>
      <c r="HV74" s="3647"/>
      <c r="HW74" s="3645"/>
      <c r="HX74" s="3646"/>
      <c r="HY74" s="3646"/>
      <c r="HZ74" s="3646"/>
      <c r="IA74" s="3646"/>
      <c r="IB74" s="3646"/>
      <c r="IC74" s="3647"/>
      <c r="ID74" s="3645"/>
      <c r="IE74" s="3646"/>
      <c r="IF74" s="3646"/>
      <c r="IG74" s="3646"/>
      <c r="IH74" s="3646"/>
      <c r="II74" s="3646"/>
      <c r="IJ74" s="3647"/>
      <c r="IK74" s="3645"/>
      <c r="IL74" s="3646"/>
      <c r="IM74" s="3646"/>
      <c r="IN74" s="3646"/>
      <c r="IO74" s="3646"/>
      <c r="IP74" s="3646"/>
      <c r="IQ74" s="3647"/>
      <c r="IR74" s="3645"/>
      <c r="IS74" s="3645"/>
      <c r="IT74" s="3645"/>
      <c r="IU74" s="3645"/>
    </row>
    <row r="75" spans="1:255" ht="15.75" customHeight="1" x14ac:dyDescent="0.3">
      <c r="A75" s="3648" t="s">
        <v>2</v>
      </c>
      <c r="B75" s="3649"/>
      <c r="C75" s="3649"/>
      <c r="D75" s="3649"/>
      <c r="E75" s="3649"/>
      <c r="F75" s="3649"/>
      <c r="G75" s="3650"/>
      <c r="J75" s="302"/>
    </row>
    <row r="76" spans="1:255" x14ac:dyDescent="0.3">
      <c r="A76" s="224" t="s">
        <v>0</v>
      </c>
      <c r="G76" s="223"/>
      <c r="J76" s="302"/>
    </row>
    <row r="77" spans="1:255" ht="12.75" customHeight="1" x14ac:dyDescent="0.3">
      <c r="A77" s="222"/>
      <c r="G77" s="225"/>
      <c r="J77" s="302"/>
    </row>
    <row r="78" spans="1:255" x14ac:dyDescent="0.3">
      <c r="A78" s="222" t="s">
        <v>3</v>
      </c>
      <c r="C78" s="219" t="s">
        <v>4</v>
      </c>
      <c r="E78" s="320" t="s">
        <v>5</v>
      </c>
      <c r="F78" s="221" t="str">
        <f>F34</f>
        <v>FEBRERO</v>
      </c>
      <c r="G78" s="223" t="str">
        <f>G34</f>
        <v>VIGENCIA FISCAL: 2018</v>
      </c>
      <c r="J78" s="302"/>
    </row>
    <row r="79" spans="1:255" ht="7.5" customHeight="1" thickBot="1" x14ac:dyDescent="0.35">
      <c r="A79" s="358"/>
      <c r="B79" s="227"/>
      <c r="C79" s="227"/>
      <c r="D79" s="229"/>
      <c r="E79" s="339"/>
      <c r="F79" s="229"/>
      <c r="G79" s="230"/>
      <c r="J79" s="302"/>
    </row>
    <row r="80" spans="1:255" ht="61.5" customHeight="1" thickBot="1" x14ac:dyDescent="0.35">
      <c r="A80" s="340" t="s">
        <v>6</v>
      </c>
      <c r="B80" s="341"/>
      <c r="C80" s="341" t="s">
        <v>7</v>
      </c>
      <c r="D80" s="342" t="s">
        <v>8</v>
      </c>
      <c r="E80" s="343" t="s">
        <v>9</v>
      </c>
      <c r="F80" s="342" t="s">
        <v>10</v>
      </c>
      <c r="G80" s="344" t="s">
        <v>11</v>
      </c>
      <c r="J80" s="302"/>
    </row>
    <row r="81" spans="1:12" ht="18.75" customHeight="1" x14ac:dyDescent="0.3">
      <c r="A81" s="281">
        <v>20441</v>
      </c>
      <c r="B81" s="282"/>
      <c r="C81" s="282" t="s">
        <v>66</v>
      </c>
      <c r="D81" s="348">
        <f>+D82</f>
        <v>46726734.350000001</v>
      </c>
      <c r="E81" s="359">
        <f>+E82</f>
        <v>0</v>
      </c>
      <c r="F81" s="348">
        <f t="shared" ref="F81:F102" si="2">+D81-E81</f>
        <v>46726734.350000001</v>
      </c>
      <c r="G81" s="360">
        <f>+G82</f>
        <v>46726734.350000001</v>
      </c>
      <c r="J81" s="302"/>
    </row>
    <row r="82" spans="1:12" ht="18.75" customHeight="1" x14ac:dyDescent="0.3">
      <c r="A82" s="251">
        <v>2044113</v>
      </c>
      <c r="B82" s="252">
        <v>20</v>
      </c>
      <c r="C82" s="252" t="s">
        <v>66</v>
      </c>
      <c r="D82" s="294">
        <v>46726734.350000001</v>
      </c>
      <c r="E82" s="333">
        <v>0</v>
      </c>
      <c r="F82" s="294">
        <f t="shared" si="2"/>
        <v>46726734.350000001</v>
      </c>
      <c r="G82" s="295">
        <v>46726734.350000001</v>
      </c>
      <c r="J82" s="302"/>
    </row>
    <row r="83" spans="1:12" ht="18.75" customHeight="1" x14ac:dyDescent="0.3">
      <c r="A83" s="251">
        <v>3</v>
      </c>
      <c r="B83" s="252"/>
      <c r="C83" s="252" t="s">
        <v>67</v>
      </c>
      <c r="D83" s="294">
        <f>+D84</f>
        <v>2682975956.8299999</v>
      </c>
      <c r="E83" s="332">
        <f>+E84</f>
        <v>0</v>
      </c>
      <c r="F83" s="294">
        <f t="shared" si="2"/>
        <v>2682975956.8299999</v>
      </c>
      <c r="G83" s="295">
        <f>+G84</f>
        <v>2681551940.8299999</v>
      </c>
      <c r="J83" s="302"/>
    </row>
    <row r="84" spans="1:12" ht="18.75" customHeight="1" x14ac:dyDescent="0.3">
      <c r="A84" s="251">
        <v>36</v>
      </c>
      <c r="B84" s="252"/>
      <c r="C84" s="252" t="s">
        <v>68</v>
      </c>
      <c r="D84" s="294">
        <f>+D85</f>
        <v>2682975956.8299999</v>
      </c>
      <c r="E84" s="332">
        <f>+E85</f>
        <v>0</v>
      </c>
      <c r="F84" s="294">
        <f t="shared" si="2"/>
        <v>2682975956.8299999</v>
      </c>
      <c r="G84" s="295">
        <f>+G85</f>
        <v>2681551940.8299999</v>
      </c>
      <c r="J84" s="302"/>
    </row>
    <row r="85" spans="1:12" ht="18.75" customHeight="1" x14ac:dyDescent="0.3">
      <c r="A85" s="251">
        <v>361</v>
      </c>
      <c r="B85" s="252"/>
      <c r="C85" s="252" t="s">
        <v>69</v>
      </c>
      <c r="D85" s="294">
        <f>+D86+D87+D88</f>
        <v>2682975956.8299999</v>
      </c>
      <c r="E85" s="332">
        <f>+E86+E87+E88</f>
        <v>0</v>
      </c>
      <c r="F85" s="294">
        <f t="shared" si="2"/>
        <v>2682975956.8299999</v>
      </c>
      <c r="G85" s="295">
        <f>+G86+G87+G88</f>
        <v>2681551940.8299999</v>
      </c>
      <c r="J85" s="302"/>
    </row>
    <row r="86" spans="1:12" ht="18.75" customHeight="1" x14ac:dyDescent="0.3">
      <c r="A86" s="251">
        <v>36112</v>
      </c>
      <c r="B86" s="252">
        <v>10</v>
      </c>
      <c r="C86" s="252" t="s">
        <v>144</v>
      </c>
      <c r="D86" s="294">
        <v>1424016</v>
      </c>
      <c r="E86" s="333">
        <v>0</v>
      </c>
      <c r="F86" s="294">
        <f>+D86-E86</f>
        <v>1424016</v>
      </c>
      <c r="G86" s="295">
        <v>0</v>
      </c>
      <c r="J86" s="302"/>
    </row>
    <row r="87" spans="1:12" ht="18.75" customHeight="1" x14ac:dyDescent="0.3">
      <c r="A87" s="251">
        <v>36113</v>
      </c>
      <c r="B87" s="252">
        <v>10</v>
      </c>
      <c r="C87" s="252" t="s">
        <v>70</v>
      </c>
      <c r="D87" s="294">
        <v>1610680038.8299999</v>
      </c>
      <c r="E87" s="333">
        <v>0</v>
      </c>
      <c r="F87" s="294">
        <f>+D87-E87</f>
        <v>1610680038.8299999</v>
      </c>
      <c r="G87" s="295">
        <v>1610680038.8299999</v>
      </c>
      <c r="J87" s="302"/>
    </row>
    <row r="88" spans="1:12" ht="18.75" customHeight="1" thickBot="1" x14ac:dyDescent="0.35">
      <c r="A88" s="290">
        <v>36113</v>
      </c>
      <c r="B88" s="291">
        <v>20</v>
      </c>
      <c r="C88" s="291" t="s">
        <v>70</v>
      </c>
      <c r="D88" s="293">
        <v>1070871902</v>
      </c>
      <c r="E88" s="361">
        <v>0</v>
      </c>
      <c r="F88" s="293">
        <f t="shared" si="2"/>
        <v>1070871902</v>
      </c>
      <c r="G88" s="296">
        <v>1070871902</v>
      </c>
      <c r="J88" s="302"/>
    </row>
    <row r="89" spans="1:12" ht="16.2" thickBot="1" x14ac:dyDescent="0.35">
      <c r="A89" s="362" t="s">
        <v>71</v>
      </c>
      <c r="B89" s="297"/>
      <c r="C89" s="297" t="s">
        <v>199</v>
      </c>
      <c r="D89" s="243">
        <f>+D90+D96+D100+D109</f>
        <v>24040909539.029999</v>
      </c>
      <c r="E89" s="363">
        <f>+E90+E96+E100+E109</f>
        <v>0</v>
      </c>
      <c r="F89" s="243">
        <f t="shared" si="2"/>
        <v>24040909539.029999</v>
      </c>
      <c r="G89" s="244">
        <f>+G90+G96+G100+G109</f>
        <v>23691242564.889999</v>
      </c>
      <c r="J89" s="302"/>
      <c r="K89" s="302"/>
      <c r="L89" s="302"/>
    </row>
    <row r="90" spans="1:12" ht="35.25" customHeight="1" x14ac:dyDescent="0.3">
      <c r="A90" s="246">
        <v>2401</v>
      </c>
      <c r="B90" s="247"/>
      <c r="C90" s="248" t="s">
        <v>149</v>
      </c>
      <c r="D90" s="288">
        <f>+D91</f>
        <v>2233847030</v>
      </c>
      <c r="E90" s="288">
        <f>+E91</f>
        <v>0</v>
      </c>
      <c r="F90" s="288">
        <f t="shared" si="2"/>
        <v>2233847030</v>
      </c>
      <c r="G90" s="289">
        <f>+G91</f>
        <v>1897524909</v>
      </c>
      <c r="J90" s="302"/>
      <c r="K90" s="302"/>
      <c r="L90" s="302"/>
    </row>
    <row r="91" spans="1:12" ht="15.6" x14ac:dyDescent="0.3">
      <c r="A91" s="251">
        <v>24010600</v>
      </c>
      <c r="B91" s="252"/>
      <c r="C91" s="253" t="s">
        <v>73</v>
      </c>
      <c r="D91" s="294">
        <f>SUM(D92:D95)</f>
        <v>2233847030</v>
      </c>
      <c r="E91" s="294">
        <f>SUM(E92:E95)</f>
        <v>0</v>
      </c>
      <c r="F91" s="294">
        <f t="shared" si="2"/>
        <v>2233847030</v>
      </c>
      <c r="G91" s="295">
        <f>SUM(G92:G95)</f>
        <v>1897524909</v>
      </c>
      <c r="J91" s="302"/>
      <c r="K91" s="302"/>
    </row>
    <row r="92" spans="1:12" ht="57.75" customHeight="1" x14ac:dyDescent="0.3">
      <c r="A92" s="251">
        <v>240106003</v>
      </c>
      <c r="B92" s="252">
        <v>11</v>
      </c>
      <c r="C92" s="253" t="s">
        <v>81</v>
      </c>
      <c r="D92" s="294">
        <v>336322121</v>
      </c>
      <c r="E92" s="333">
        <v>0</v>
      </c>
      <c r="F92" s="294">
        <f t="shared" si="2"/>
        <v>336322121</v>
      </c>
      <c r="G92" s="295">
        <v>0</v>
      </c>
      <c r="J92" s="302"/>
    </row>
    <row r="93" spans="1:12" ht="50.25" customHeight="1" x14ac:dyDescent="0.3">
      <c r="A93" s="303">
        <v>240106003</v>
      </c>
      <c r="B93" s="304">
        <v>13</v>
      </c>
      <c r="C93" s="305" t="s">
        <v>81</v>
      </c>
      <c r="D93" s="294">
        <v>279354454</v>
      </c>
      <c r="E93" s="333">
        <v>0</v>
      </c>
      <c r="F93" s="294">
        <f t="shared" si="2"/>
        <v>279354454</v>
      </c>
      <c r="G93" s="295">
        <v>279354454</v>
      </c>
      <c r="J93" s="302"/>
    </row>
    <row r="94" spans="1:12" ht="57" customHeight="1" x14ac:dyDescent="0.3">
      <c r="A94" s="303">
        <v>240106003</v>
      </c>
      <c r="B94" s="304">
        <v>20</v>
      </c>
      <c r="C94" s="305" t="s">
        <v>81</v>
      </c>
      <c r="D94" s="294">
        <v>993425050</v>
      </c>
      <c r="E94" s="333">
        <v>0</v>
      </c>
      <c r="F94" s="294">
        <f t="shared" si="2"/>
        <v>993425050</v>
      </c>
      <c r="G94" s="295">
        <v>993425050</v>
      </c>
      <c r="J94" s="302"/>
    </row>
    <row r="95" spans="1:12" ht="77.25" customHeight="1" x14ac:dyDescent="0.3">
      <c r="A95" s="251">
        <v>2401060011</v>
      </c>
      <c r="B95" s="252">
        <v>10</v>
      </c>
      <c r="C95" s="253" t="s">
        <v>156</v>
      </c>
      <c r="D95" s="294">
        <v>624745405</v>
      </c>
      <c r="E95" s="333">
        <v>0</v>
      </c>
      <c r="F95" s="294">
        <f t="shared" si="2"/>
        <v>624745405</v>
      </c>
      <c r="G95" s="295">
        <v>624745405</v>
      </c>
      <c r="J95" s="302"/>
    </row>
    <row r="96" spans="1:12" ht="23.25" customHeight="1" x14ac:dyDescent="0.3">
      <c r="A96" s="251">
        <v>2404</v>
      </c>
      <c r="B96" s="252"/>
      <c r="C96" s="253" t="s">
        <v>157</v>
      </c>
      <c r="D96" s="294">
        <f>+D97</f>
        <v>20061970435</v>
      </c>
      <c r="E96" s="294">
        <f>+E97</f>
        <v>0</v>
      </c>
      <c r="F96" s="294">
        <f t="shared" si="2"/>
        <v>20061970435</v>
      </c>
      <c r="G96" s="295">
        <f>+G97</f>
        <v>20061970435</v>
      </c>
      <c r="J96" s="302"/>
    </row>
    <row r="97" spans="1:255" ht="15.6" x14ac:dyDescent="0.3">
      <c r="A97" s="251">
        <v>24040600</v>
      </c>
      <c r="B97" s="252"/>
      <c r="C97" s="253" t="s">
        <v>73</v>
      </c>
      <c r="D97" s="294">
        <f>+D98+D99</f>
        <v>20061970435</v>
      </c>
      <c r="E97" s="294">
        <f>+E98+E99</f>
        <v>0</v>
      </c>
      <c r="F97" s="294">
        <f t="shared" si="2"/>
        <v>20061970435</v>
      </c>
      <c r="G97" s="295">
        <f>+G98+G99</f>
        <v>20061970435</v>
      </c>
      <c r="J97" s="302"/>
      <c r="K97" s="302"/>
    </row>
    <row r="98" spans="1:255" ht="39.75" customHeight="1" x14ac:dyDescent="0.3">
      <c r="A98" s="251">
        <v>240406001</v>
      </c>
      <c r="B98" s="252">
        <v>13</v>
      </c>
      <c r="C98" s="253" t="s">
        <v>77</v>
      </c>
      <c r="D98" s="294">
        <v>11294324623</v>
      </c>
      <c r="E98" s="333">
        <v>0</v>
      </c>
      <c r="F98" s="294">
        <f t="shared" si="2"/>
        <v>11294324623</v>
      </c>
      <c r="G98" s="295">
        <v>11294324623</v>
      </c>
      <c r="J98" s="302"/>
    </row>
    <row r="99" spans="1:255" ht="39.75" customHeight="1" x14ac:dyDescent="0.3">
      <c r="A99" s="251">
        <v>240406001</v>
      </c>
      <c r="B99" s="252">
        <v>20</v>
      </c>
      <c r="C99" s="253" t="s">
        <v>77</v>
      </c>
      <c r="D99" s="294">
        <v>8767645812</v>
      </c>
      <c r="E99" s="333"/>
      <c r="F99" s="294">
        <f t="shared" si="2"/>
        <v>8767645812</v>
      </c>
      <c r="G99" s="295">
        <v>8767645812</v>
      </c>
      <c r="J99" s="302"/>
    </row>
    <row r="100" spans="1:255" ht="15.6" x14ac:dyDescent="0.3">
      <c r="A100" s="251">
        <v>2405</v>
      </c>
      <c r="B100" s="252"/>
      <c r="C100" s="253" t="s">
        <v>158</v>
      </c>
      <c r="D100" s="294">
        <f>+D101</f>
        <v>74243512</v>
      </c>
      <c r="E100" s="294">
        <f>+E101</f>
        <v>0</v>
      </c>
      <c r="F100" s="294">
        <f t="shared" si="2"/>
        <v>74243512</v>
      </c>
      <c r="G100" s="295">
        <f>+G101</f>
        <v>74243512</v>
      </c>
      <c r="J100" s="302"/>
      <c r="K100" s="302"/>
    </row>
    <row r="101" spans="1:255" ht="15.6" x14ac:dyDescent="0.3">
      <c r="A101" s="251">
        <v>24050600</v>
      </c>
      <c r="B101" s="252"/>
      <c r="C101" s="253" t="s">
        <v>73</v>
      </c>
      <c r="D101" s="294">
        <f>+D102+D103</f>
        <v>74243512</v>
      </c>
      <c r="E101" s="294">
        <f>+E102+E103</f>
        <v>0</v>
      </c>
      <c r="F101" s="294">
        <f t="shared" si="2"/>
        <v>74243512</v>
      </c>
      <c r="G101" s="295">
        <f>+G102+G103</f>
        <v>74243512</v>
      </c>
      <c r="J101" s="302"/>
      <c r="K101" s="302"/>
    </row>
    <row r="102" spans="1:255" ht="39.75" customHeight="1" thickBot="1" x14ac:dyDescent="0.35">
      <c r="A102" s="260">
        <v>240506001</v>
      </c>
      <c r="B102" s="261">
        <v>20</v>
      </c>
      <c r="C102" s="262" t="s">
        <v>78</v>
      </c>
      <c r="D102" s="299">
        <v>74243512</v>
      </c>
      <c r="E102" s="355">
        <v>0</v>
      </c>
      <c r="F102" s="299">
        <f t="shared" si="2"/>
        <v>74243512</v>
      </c>
      <c r="G102" s="300">
        <v>74243512</v>
      </c>
      <c r="J102" s="302"/>
    </row>
    <row r="103" spans="1:255" ht="49.5" customHeight="1" thickBot="1" x14ac:dyDescent="0.35">
      <c r="A103" s="265"/>
      <c r="B103" s="266"/>
      <c r="C103" s="267"/>
      <c r="D103" s="269"/>
      <c r="E103" s="338"/>
      <c r="F103" s="269"/>
      <c r="G103" s="269"/>
      <c r="J103" s="302"/>
    </row>
    <row r="104" spans="1:255" ht="13.5" customHeight="1" x14ac:dyDescent="0.3">
      <c r="A104" s="3645" t="s">
        <v>1</v>
      </c>
      <c r="B104" s="3646"/>
      <c r="C104" s="3646"/>
      <c r="D104" s="3646"/>
      <c r="E104" s="3646"/>
      <c r="F104" s="3646"/>
      <c r="G104" s="3647"/>
      <c r="H104" s="3649"/>
      <c r="I104" s="3649"/>
      <c r="J104" s="3649"/>
      <c r="K104" s="3649"/>
      <c r="L104" s="3649"/>
      <c r="M104" s="3649"/>
      <c r="N104" s="3649"/>
      <c r="O104" s="3649"/>
      <c r="P104" s="3649"/>
      <c r="Q104" s="3649"/>
      <c r="R104" s="3649"/>
      <c r="S104" s="3649"/>
      <c r="T104" s="3649"/>
      <c r="U104" s="3649"/>
      <c r="V104" s="3649"/>
      <c r="W104" s="3649"/>
      <c r="X104" s="3649"/>
      <c r="Y104" s="3649"/>
      <c r="Z104" s="3649"/>
      <c r="AA104" s="3650"/>
      <c r="AB104" s="3648"/>
      <c r="AC104" s="3649"/>
      <c r="AD104" s="3649"/>
      <c r="AE104" s="3649"/>
      <c r="AF104" s="3649"/>
      <c r="AG104" s="3649"/>
      <c r="AH104" s="3650"/>
      <c r="AI104" s="3648"/>
      <c r="AJ104" s="3649"/>
      <c r="AK104" s="3649"/>
      <c r="AL104" s="3649"/>
      <c r="AM104" s="3649"/>
      <c r="AN104" s="3649"/>
      <c r="AO104" s="3650"/>
      <c r="AP104" s="3648"/>
      <c r="AQ104" s="3649"/>
      <c r="AR104" s="3649"/>
      <c r="AS104" s="3649"/>
      <c r="AT104" s="3649"/>
      <c r="AU104" s="3649"/>
      <c r="AV104" s="3650"/>
      <c r="AW104" s="3648"/>
      <c r="AX104" s="3649"/>
      <c r="AY104" s="3649"/>
      <c r="AZ104" s="3649"/>
      <c r="BA104" s="3649"/>
      <c r="BB104" s="3649"/>
      <c r="BC104" s="3650"/>
      <c r="BD104" s="3648"/>
      <c r="BE104" s="3649"/>
      <c r="BF104" s="3649"/>
      <c r="BG104" s="3649"/>
      <c r="BH104" s="3649"/>
      <c r="BI104" s="3649"/>
      <c r="BJ104" s="3650"/>
      <c r="BK104" s="3648"/>
      <c r="BL104" s="3649"/>
      <c r="BM104" s="3649"/>
      <c r="BN104" s="3649"/>
      <c r="BO104" s="3649"/>
      <c r="BP104" s="3649"/>
      <c r="BQ104" s="3650"/>
      <c r="BR104" s="3648"/>
      <c r="BS104" s="3649"/>
      <c r="BT104" s="3649"/>
      <c r="BU104" s="3649"/>
      <c r="BV104" s="3649"/>
      <c r="BW104" s="3649"/>
      <c r="BX104" s="3650"/>
      <c r="BY104" s="3648"/>
      <c r="BZ104" s="3649"/>
      <c r="CA104" s="3649"/>
      <c r="CB104" s="3649"/>
      <c r="CC104" s="3649"/>
      <c r="CD104" s="3649"/>
      <c r="CE104" s="3650"/>
      <c r="CF104" s="3648"/>
      <c r="CG104" s="3649"/>
      <c r="CH104" s="3649"/>
      <c r="CI104" s="3649"/>
      <c r="CJ104" s="3649"/>
      <c r="CK104" s="3649"/>
      <c r="CL104" s="3650"/>
      <c r="CM104" s="3648"/>
      <c r="CN104" s="3649"/>
      <c r="CO104" s="3649"/>
      <c r="CP104" s="3649"/>
      <c r="CQ104" s="3649"/>
      <c r="CR104" s="3649"/>
      <c r="CS104" s="3650"/>
      <c r="CT104" s="3648"/>
      <c r="CU104" s="3649"/>
      <c r="CV104" s="3649"/>
      <c r="CW104" s="3649"/>
      <c r="CX104" s="3649"/>
      <c r="CY104" s="3649"/>
      <c r="CZ104" s="3650"/>
      <c r="DA104" s="3648"/>
      <c r="DB104" s="3649"/>
      <c r="DC104" s="3649"/>
      <c r="DD104" s="3649"/>
      <c r="DE104" s="3649"/>
      <c r="DF104" s="3649"/>
      <c r="DG104" s="3650"/>
      <c r="DH104" s="3648"/>
      <c r="DI104" s="3649"/>
      <c r="DJ104" s="3649"/>
      <c r="DK104" s="3649"/>
      <c r="DL104" s="3649"/>
      <c r="DM104" s="3649"/>
      <c r="DN104" s="3650"/>
      <c r="DO104" s="3648"/>
      <c r="DP104" s="3649"/>
      <c r="DQ104" s="3649"/>
      <c r="DR104" s="3649"/>
      <c r="DS104" s="3649"/>
      <c r="DT104" s="3649"/>
      <c r="DU104" s="3650"/>
      <c r="DV104" s="3648"/>
      <c r="DW104" s="3649"/>
      <c r="DX104" s="3649"/>
      <c r="DY104" s="3649"/>
      <c r="DZ104" s="3649"/>
      <c r="EA104" s="3649"/>
      <c r="EB104" s="3650"/>
      <c r="EC104" s="3648"/>
      <c r="ED104" s="3649"/>
      <c r="EE104" s="3649"/>
      <c r="EF104" s="3649"/>
      <c r="EG104" s="3649"/>
      <c r="EH104" s="3649"/>
      <c r="EI104" s="3650"/>
      <c r="EJ104" s="3648"/>
      <c r="EK104" s="3649"/>
      <c r="EL104" s="3649"/>
      <c r="EM104" s="3649"/>
      <c r="EN104" s="3649"/>
      <c r="EO104" s="3649"/>
      <c r="EP104" s="3650"/>
      <c r="EQ104" s="3648"/>
      <c r="ER104" s="3649"/>
      <c r="ES104" s="3649"/>
      <c r="ET104" s="3649"/>
      <c r="EU104" s="3649"/>
      <c r="EV104" s="3649"/>
      <c r="EW104" s="3650"/>
      <c r="EX104" s="3648"/>
      <c r="EY104" s="3649"/>
      <c r="EZ104" s="3649"/>
      <c r="FA104" s="3649"/>
      <c r="FB104" s="3649"/>
      <c r="FC104" s="3649"/>
      <c r="FD104" s="3650"/>
      <c r="FE104" s="3648"/>
      <c r="FF104" s="3649"/>
      <c r="FG104" s="3649"/>
      <c r="FH104" s="3649"/>
      <c r="FI104" s="3649"/>
      <c r="FJ104" s="3649"/>
      <c r="FK104" s="3650"/>
      <c r="FL104" s="3648"/>
      <c r="FM104" s="3649"/>
      <c r="FN104" s="3649"/>
      <c r="FO104" s="3649"/>
      <c r="FP104" s="3649"/>
      <c r="FQ104" s="3649"/>
      <c r="FR104" s="3650"/>
      <c r="FS104" s="3648"/>
      <c r="FT104" s="3649"/>
      <c r="FU104" s="3649"/>
      <c r="FV104" s="3649"/>
      <c r="FW104" s="3649"/>
      <c r="FX104" s="3649"/>
      <c r="FY104" s="3650"/>
      <c r="FZ104" s="3648"/>
      <c r="GA104" s="3649"/>
      <c r="GB104" s="3649"/>
      <c r="GC104" s="3649"/>
      <c r="GD104" s="3649"/>
      <c r="GE104" s="3649"/>
      <c r="GF104" s="3650"/>
      <c r="GG104" s="3648"/>
      <c r="GH104" s="3649"/>
      <c r="GI104" s="3649"/>
      <c r="GJ104" s="3649"/>
      <c r="GK104" s="3649"/>
      <c r="GL104" s="3649"/>
      <c r="GM104" s="3650"/>
      <c r="GN104" s="3648"/>
      <c r="GO104" s="3649"/>
      <c r="GP104" s="3649"/>
      <c r="GQ104" s="3649"/>
      <c r="GR104" s="3649"/>
      <c r="GS104" s="3649"/>
      <c r="GT104" s="3650"/>
      <c r="GU104" s="3648"/>
      <c r="GV104" s="3649"/>
      <c r="GW104" s="3649"/>
      <c r="GX104" s="3649"/>
      <c r="GY104" s="3649"/>
      <c r="GZ104" s="3649"/>
      <c r="HA104" s="3650"/>
      <c r="HB104" s="3648"/>
      <c r="HC104" s="3649"/>
      <c r="HD104" s="3649"/>
      <c r="HE104" s="3649"/>
      <c r="HF104" s="3649"/>
      <c r="HG104" s="3649"/>
      <c r="HH104" s="3650"/>
      <c r="HI104" s="3648"/>
      <c r="HJ104" s="3649"/>
      <c r="HK104" s="3649"/>
      <c r="HL104" s="3649"/>
      <c r="HM104" s="3649"/>
      <c r="HN104" s="3649"/>
      <c r="HO104" s="3650"/>
      <c r="HP104" s="3648"/>
      <c r="HQ104" s="3649"/>
      <c r="HR104" s="3649"/>
      <c r="HS104" s="3649"/>
      <c r="HT104" s="3649"/>
      <c r="HU104" s="3649"/>
      <c r="HV104" s="3650"/>
      <c r="HW104" s="3648"/>
      <c r="HX104" s="3649"/>
      <c r="HY104" s="3649"/>
      <c r="HZ104" s="3649"/>
      <c r="IA104" s="3649"/>
      <c r="IB104" s="3649"/>
      <c r="IC104" s="3650"/>
      <c r="ID104" s="3648"/>
      <c r="IE104" s="3649"/>
      <c r="IF104" s="3649"/>
      <c r="IG104" s="3649"/>
      <c r="IH104" s="3649"/>
      <c r="II104" s="3649"/>
      <c r="IJ104" s="3650"/>
      <c r="IK104" s="3648"/>
      <c r="IL104" s="3649"/>
      <c r="IM104" s="3649"/>
      <c r="IN104" s="3649"/>
      <c r="IO104" s="3649"/>
      <c r="IP104" s="3649"/>
      <c r="IQ104" s="3650"/>
      <c r="IR104" s="3648"/>
      <c r="IS104" s="3648"/>
      <c r="IT104" s="3648"/>
      <c r="IU104" s="3648"/>
    </row>
    <row r="105" spans="1:255" ht="12" customHeight="1" x14ac:dyDescent="0.3">
      <c r="A105" s="3648" t="s">
        <v>2</v>
      </c>
      <c r="B105" s="3649"/>
      <c r="C105" s="3649"/>
      <c r="D105" s="3649"/>
      <c r="E105" s="3649"/>
      <c r="F105" s="3649"/>
      <c r="G105" s="3650"/>
      <c r="H105" s="3649"/>
      <c r="I105" s="3649"/>
      <c r="J105" s="3649"/>
      <c r="K105" s="3649"/>
      <c r="L105" s="3649"/>
      <c r="M105" s="3649"/>
      <c r="N105" s="3649"/>
      <c r="O105" s="3649"/>
      <c r="P105" s="3649"/>
      <c r="Q105" s="3649"/>
      <c r="R105" s="3649"/>
      <c r="S105" s="3649"/>
      <c r="T105" s="3649"/>
      <c r="U105" s="3649"/>
      <c r="V105" s="3649"/>
      <c r="W105" s="3649"/>
      <c r="X105" s="3649"/>
      <c r="Y105" s="3649"/>
      <c r="Z105" s="3649"/>
      <c r="AA105" s="3650"/>
      <c r="AB105" s="3648"/>
      <c r="AC105" s="3649"/>
      <c r="AD105" s="3649"/>
      <c r="AE105" s="3649"/>
      <c r="AF105" s="3649"/>
      <c r="AG105" s="3649"/>
      <c r="AH105" s="3650"/>
      <c r="AI105" s="3648"/>
      <c r="AJ105" s="3649"/>
      <c r="AK105" s="3649"/>
      <c r="AL105" s="3649"/>
      <c r="AM105" s="3649"/>
      <c r="AN105" s="3649"/>
      <c r="AO105" s="3650"/>
      <c r="AP105" s="3648"/>
      <c r="AQ105" s="3649"/>
      <c r="AR105" s="3649"/>
      <c r="AS105" s="3649"/>
      <c r="AT105" s="3649"/>
      <c r="AU105" s="3649"/>
      <c r="AV105" s="3650"/>
      <c r="AW105" s="3648"/>
      <c r="AX105" s="3649"/>
      <c r="AY105" s="3649"/>
      <c r="AZ105" s="3649"/>
      <c r="BA105" s="3649"/>
      <c r="BB105" s="3649"/>
      <c r="BC105" s="3650"/>
      <c r="BD105" s="3648"/>
      <c r="BE105" s="3649"/>
      <c r="BF105" s="3649"/>
      <c r="BG105" s="3649"/>
      <c r="BH105" s="3649"/>
      <c r="BI105" s="3649"/>
      <c r="BJ105" s="3650"/>
      <c r="BK105" s="3648"/>
      <c r="BL105" s="3649"/>
      <c r="BM105" s="3649"/>
      <c r="BN105" s="3649"/>
      <c r="BO105" s="3649"/>
      <c r="BP105" s="3649"/>
      <c r="BQ105" s="3650"/>
      <c r="BR105" s="3648"/>
      <c r="BS105" s="3649"/>
      <c r="BT105" s="3649"/>
      <c r="BU105" s="3649"/>
      <c r="BV105" s="3649"/>
      <c r="BW105" s="3649"/>
      <c r="BX105" s="3650"/>
      <c r="BY105" s="3648"/>
      <c r="BZ105" s="3649"/>
      <c r="CA105" s="3649"/>
      <c r="CB105" s="3649"/>
      <c r="CC105" s="3649"/>
      <c r="CD105" s="3649"/>
      <c r="CE105" s="3650"/>
      <c r="CF105" s="3648"/>
      <c r="CG105" s="3649"/>
      <c r="CH105" s="3649"/>
      <c r="CI105" s="3649"/>
      <c r="CJ105" s="3649"/>
      <c r="CK105" s="3649"/>
      <c r="CL105" s="3650"/>
      <c r="CM105" s="3648"/>
      <c r="CN105" s="3649"/>
      <c r="CO105" s="3649"/>
      <c r="CP105" s="3649"/>
      <c r="CQ105" s="3649"/>
      <c r="CR105" s="3649"/>
      <c r="CS105" s="3650"/>
      <c r="CT105" s="3648"/>
      <c r="CU105" s="3649"/>
      <c r="CV105" s="3649"/>
      <c r="CW105" s="3649"/>
      <c r="CX105" s="3649"/>
      <c r="CY105" s="3649"/>
      <c r="CZ105" s="3650"/>
      <c r="DA105" s="3648"/>
      <c r="DB105" s="3649"/>
      <c r="DC105" s="3649"/>
      <c r="DD105" s="3649"/>
      <c r="DE105" s="3649"/>
      <c r="DF105" s="3649"/>
      <c r="DG105" s="3650"/>
      <c r="DH105" s="3648"/>
      <c r="DI105" s="3649"/>
      <c r="DJ105" s="3649"/>
      <c r="DK105" s="3649"/>
      <c r="DL105" s="3649"/>
      <c r="DM105" s="3649"/>
      <c r="DN105" s="3650"/>
      <c r="DO105" s="3648"/>
      <c r="DP105" s="3649"/>
      <c r="DQ105" s="3649"/>
      <c r="DR105" s="3649"/>
      <c r="DS105" s="3649"/>
      <c r="DT105" s="3649"/>
      <c r="DU105" s="3650"/>
      <c r="DV105" s="3648"/>
      <c r="DW105" s="3649"/>
      <c r="DX105" s="3649"/>
      <c r="DY105" s="3649"/>
      <c r="DZ105" s="3649"/>
      <c r="EA105" s="3649"/>
      <c r="EB105" s="3650"/>
      <c r="EC105" s="3648"/>
      <c r="ED105" s="3649"/>
      <c r="EE105" s="3649"/>
      <c r="EF105" s="3649"/>
      <c r="EG105" s="3649"/>
      <c r="EH105" s="3649"/>
      <c r="EI105" s="3650"/>
      <c r="EJ105" s="3648"/>
      <c r="EK105" s="3649"/>
      <c r="EL105" s="3649"/>
      <c r="EM105" s="3649"/>
      <c r="EN105" s="3649"/>
      <c r="EO105" s="3649"/>
      <c r="EP105" s="3650"/>
      <c r="EQ105" s="3648"/>
      <c r="ER105" s="3649"/>
      <c r="ES105" s="3649"/>
      <c r="ET105" s="3649"/>
      <c r="EU105" s="3649"/>
      <c r="EV105" s="3649"/>
      <c r="EW105" s="3650"/>
      <c r="EX105" s="3648"/>
      <c r="EY105" s="3649"/>
      <c r="EZ105" s="3649"/>
      <c r="FA105" s="3649"/>
      <c r="FB105" s="3649"/>
      <c r="FC105" s="3649"/>
      <c r="FD105" s="3650"/>
      <c r="FE105" s="3648"/>
      <c r="FF105" s="3649"/>
      <c r="FG105" s="3649"/>
      <c r="FH105" s="3649"/>
      <c r="FI105" s="3649"/>
      <c r="FJ105" s="3649"/>
      <c r="FK105" s="3650"/>
      <c r="FL105" s="3648"/>
      <c r="FM105" s="3649"/>
      <c r="FN105" s="3649"/>
      <c r="FO105" s="3649"/>
      <c r="FP105" s="3649"/>
      <c r="FQ105" s="3649"/>
      <c r="FR105" s="3650"/>
      <c r="FS105" s="3648"/>
      <c r="FT105" s="3649"/>
      <c r="FU105" s="3649"/>
      <c r="FV105" s="3649"/>
      <c r="FW105" s="3649"/>
      <c r="FX105" s="3649"/>
      <c r="FY105" s="3650"/>
      <c r="FZ105" s="3648"/>
      <c r="GA105" s="3649"/>
      <c r="GB105" s="3649"/>
      <c r="GC105" s="3649"/>
      <c r="GD105" s="3649"/>
      <c r="GE105" s="3649"/>
      <c r="GF105" s="3650"/>
      <c r="GG105" s="3648"/>
      <c r="GH105" s="3649"/>
      <c r="GI105" s="3649"/>
      <c r="GJ105" s="3649"/>
      <c r="GK105" s="3649"/>
      <c r="GL105" s="3649"/>
      <c r="GM105" s="3650"/>
      <c r="GN105" s="3648"/>
      <c r="GO105" s="3649"/>
      <c r="GP105" s="3649"/>
      <c r="GQ105" s="3649"/>
      <c r="GR105" s="3649"/>
      <c r="GS105" s="3649"/>
      <c r="GT105" s="3650"/>
      <c r="GU105" s="3648"/>
      <c r="GV105" s="3649"/>
      <c r="GW105" s="3649"/>
      <c r="GX105" s="3649"/>
      <c r="GY105" s="3649"/>
      <c r="GZ105" s="3649"/>
      <c r="HA105" s="3650"/>
      <c r="HB105" s="3648"/>
      <c r="HC105" s="3649"/>
      <c r="HD105" s="3649"/>
      <c r="HE105" s="3649"/>
      <c r="HF105" s="3649"/>
      <c r="HG105" s="3649"/>
      <c r="HH105" s="3650"/>
      <c r="HI105" s="3648"/>
      <c r="HJ105" s="3649"/>
      <c r="HK105" s="3649"/>
      <c r="HL105" s="3649"/>
      <c r="HM105" s="3649"/>
      <c r="HN105" s="3649"/>
      <c r="HO105" s="3650"/>
      <c r="HP105" s="3648"/>
      <c r="HQ105" s="3649"/>
      <c r="HR105" s="3649"/>
      <c r="HS105" s="3649"/>
      <c r="HT105" s="3649"/>
      <c r="HU105" s="3649"/>
      <c r="HV105" s="3650"/>
      <c r="HW105" s="3648"/>
      <c r="HX105" s="3649"/>
      <c r="HY105" s="3649"/>
      <c r="HZ105" s="3649"/>
      <c r="IA105" s="3649"/>
      <c r="IB105" s="3649"/>
      <c r="IC105" s="3650"/>
      <c r="ID105" s="3648"/>
      <c r="IE105" s="3649"/>
      <c r="IF105" s="3649"/>
      <c r="IG105" s="3649"/>
      <c r="IH105" s="3649"/>
      <c r="II105" s="3649"/>
      <c r="IJ105" s="3650"/>
      <c r="IK105" s="3648"/>
      <c r="IL105" s="3649"/>
      <c r="IM105" s="3649"/>
      <c r="IN105" s="3649"/>
      <c r="IO105" s="3649"/>
      <c r="IP105" s="3649"/>
      <c r="IQ105" s="3650"/>
      <c r="IR105" s="3648"/>
      <c r="IS105" s="3648"/>
      <c r="IT105" s="3648"/>
      <c r="IU105" s="3648"/>
    </row>
    <row r="106" spans="1:255" ht="14.25" customHeight="1" x14ac:dyDescent="0.3">
      <c r="A106" s="224" t="s">
        <v>0</v>
      </c>
      <c r="G106" s="223"/>
      <c r="J106" s="302"/>
    </row>
    <row r="107" spans="1:255" ht="18" customHeight="1" thickBot="1" x14ac:dyDescent="0.35">
      <c r="A107" s="222" t="s">
        <v>3</v>
      </c>
      <c r="C107" s="219" t="s">
        <v>4</v>
      </c>
      <c r="E107" s="320" t="s">
        <v>5</v>
      </c>
      <c r="F107" s="221" t="str">
        <f>F78</f>
        <v>FEBRERO</v>
      </c>
      <c r="G107" s="223" t="str">
        <f>G78</f>
        <v>VIGENCIA FISCAL: 2018</v>
      </c>
      <c r="J107" s="302"/>
    </row>
    <row r="108" spans="1:255" ht="63" customHeight="1" thickBot="1" x14ac:dyDescent="0.35">
      <c r="A108" s="278" t="s">
        <v>6</v>
      </c>
      <c r="B108" s="279"/>
      <c r="C108" s="279" t="s">
        <v>7</v>
      </c>
      <c r="D108" s="280" t="s">
        <v>8</v>
      </c>
      <c r="E108" s="323" t="s">
        <v>9</v>
      </c>
      <c r="F108" s="280" t="s">
        <v>10</v>
      </c>
      <c r="G108" s="324" t="s">
        <v>11</v>
      </c>
      <c r="J108" s="302"/>
    </row>
    <row r="109" spans="1:255" ht="39.75" customHeight="1" x14ac:dyDescent="0.3">
      <c r="A109" s="281">
        <v>2499</v>
      </c>
      <c r="B109" s="282"/>
      <c r="C109" s="283" t="s">
        <v>159</v>
      </c>
      <c r="D109" s="348">
        <f>+D110</f>
        <v>1670848562.03</v>
      </c>
      <c r="E109" s="348">
        <f>+E110</f>
        <v>0</v>
      </c>
      <c r="F109" s="348">
        <f t="shared" ref="F109:F115" si="3">+D109-E109</f>
        <v>1670848562.03</v>
      </c>
      <c r="G109" s="360">
        <f>+G110</f>
        <v>1657503708.8899999</v>
      </c>
      <c r="J109" s="302"/>
    </row>
    <row r="110" spans="1:255" ht="18.75" customHeight="1" x14ac:dyDescent="0.3">
      <c r="A110" s="251">
        <v>24990600</v>
      </c>
      <c r="B110" s="252"/>
      <c r="C110" s="253" t="s">
        <v>73</v>
      </c>
      <c r="D110" s="294">
        <f>SUM(D111:D115)</f>
        <v>1670848562.03</v>
      </c>
      <c r="E110" s="294">
        <f>SUM(E111:E115)</f>
        <v>0</v>
      </c>
      <c r="F110" s="294">
        <f t="shared" si="3"/>
        <v>1670848562.03</v>
      </c>
      <c r="G110" s="295">
        <f>SUM(G111:G115)</f>
        <v>1657503708.8899999</v>
      </c>
      <c r="J110" s="302"/>
    </row>
    <row r="111" spans="1:255" ht="50.25" customHeight="1" x14ac:dyDescent="0.3">
      <c r="A111" s="251">
        <v>249906001</v>
      </c>
      <c r="B111" s="252">
        <v>10</v>
      </c>
      <c r="C111" s="253" t="s">
        <v>80</v>
      </c>
      <c r="D111" s="294">
        <v>90025966</v>
      </c>
      <c r="E111" s="294">
        <v>0</v>
      </c>
      <c r="F111" s="294">
        <f t="shared" si="3"/>
        <v>90025966</v>
      </c>
      <c r="G111" s="295">
        <v>87247900</v>
      </c>
      <c r="J111" s="302"/>
    </row>
    <row r="112" spans="1:255" ht="35.25" customHeight="1" x14ac:dyDescent="0.3">
      <c r="A112" s="251">
        <v>249906001</v>
      </c>
      <c r="B112" s="252">
        <v>13</v>
      </c>
      <c r="C112" s="253" t="s">
        <v>80</v>
      </c>
      <c r="D112" s="294">
        <v>125003436</v>
      </c>
      <c r="E112" s="294">
        <v>0</v>
      </c>
      <c r="F112" s="294">
        <f t="shared" si="3"/>
        <v>125003436</v>
      </c>
      <c r="G112" s="295">
        <v>125003436</v>
      </c>
      <c r="J112" s="302"/>
    </row>
    <row r="113" spans="1:11" ht="31.2" x14ac:dyDescent="0.3">
      <c r="A113" s="251">
        <v>249906001</v>
      </c>
      <c r="B113" s="252">
        <v>20</v>
      </c>
      <c r="C113" s="253" t="s">
        <v>80</v>
      </c>
      <c r="D113" s="294">
        <v>322623460</v>
      </c>
      <c r="E113" s="294">
        <v>0</v>
      </c>
      <c r="F113" s="294">
        <f t="shared" si="3"/>
        <v>322623460</v>
      </c>
      <c r="G113" s="295">
        <v>322623460</v>
      </c>
      <c r="J113" s="302"/>
      <c r="K113" s="302"/>
    </row>
    <row r="114" spans="1:11" s="220" customFormat="1" ht="67.5" customHeight="1" x14ac:dyDescent="0.3">
      <c r="A114" s="251">
        <v>249906003</v>
      </c>
      <c r="B114" s="252">
        <v>20</v>
      </c>
      <c r="C114" s="253" t="s">
        <v>79</v>
      </c>
      <c r="D114" s="351">
        <v>223188783.63999999</v>
      </c>
      <c r="E114" s="352">
        <v>0</v>
      </c>
      <c r="F114" s="351">
        <f t="shared" si="3"/>
        <v>223188783.63999999</v>
      </c>
      <c r="G114" s="353">
        <v>223188783.63999999</v>
      </c>
      <c r="J114" s="302"/>
    </row>
    <row r="115" spans="1:11" s="220" customFormat="1" ht="46.2" customHeight="1" thickBot="1" x14ac:dyDescent="0.35">
      <c r="A115" s="260">
        <v>249906004</v>
      </c>
      <c r="B115" s="261">
        <v>20</v>
      </c>
      <c r="C115" s="262" t="s">
        <v>161</v>
      </c>
      <c r="D115" s="364">
        <v>910006916.38999999</v>
      </c>
      <c r="E115" s="365">
        <v>0</v>
      </c>
      <c r="F115" s="364">
        <f t="shared" si="3"/>
        <v>910006916.38999999</v>
      </c>
      <c r="G115" s="366">
        <v>899440129.25</v>
      </c>
      <c r="J115" s="302"/>
    </row>
    <row r="116" spans="1:11" ht="16.2" thickBot="1" x14ac:dyDescent="0.35">
      <c r="A116" s="3782" t="s">
        <v>82</v>
      </c>
      <c r="B116" s="3783"/>
      <c r="C116" s="3937"/>
      <c r="D116" s="367">
        <f>+D10+D89</f>
        <v>27826819386.059998</v>
      </c>
      <c r="E116" s="368">
        <f>+E10+E89</f>
        <v>0</v>
      </c>
      <c r="F116" s="367">
        <f>+F10+F89</f>
        <v>27826819386.059998</v>
      </c>
      <c r="G116" s="367">
        <f>+G10+G89</f>
        <v>27475728395.919998</v>
      </c>
    </row>
    <row r="117" spans="1:11" x14ac:dyDescent="0.3">
      <c r="A117" s="222"/>
      <c r="G117" s="223"/>
    </row>
    <row r="118" spans="1:11" x14ac:dyDescent="0.3">
      <c r="A118" s="222"/>
      <c r="G118" s="223"/>
    </row>
    <row r="119" spans="1:11" x14ac:dyDescent="0.3">
      <c r="A119" s="222"/>
      <c r="G119" s="223"/>
    </row>
    <row r="120" spans="1:11" x14ac:dyDescent="0.3">
      <c r="A120" s="222"/>
      <c r="G120" s="223"/>
    </row>
    <row r="121" spans="1:11" x14ac:dyDescent="0.3">
      <c r="A121" s="369" t="s">
        <v>83</v>
      </c>
      <c r="B121" s="370"/>
      <c r="C121" s="370"/>
      <c r="D121" s="370"/>
      <c r="E121" s="371" t="s">
        <v>84</v>
      </c>
      <c r="F121" s="371"/>
      <c r="G121" s="372"/>
    </row>
    <row r="122" spans="1:11" x14ac:dyDescent="0.3">
      <c r="A122" s="373" t="s">
        <v>193</v>
      </c>
      <c r="B122" s="370"/>
      <c r="C122" s="370"/>
      <c r="D122" s="370"/>
      <c r="E122" s="374" t="s">
        <v>85</v>
      </c>
      <c r="F122" s="374"/>
      <c r="G122" s="375"/>
    </row>
    <row r="123" spans="1:11" x14ac:dyDescent="0.3">
      <c r="A123" s="373" t="s">
        <v>194</v>
      </c>
      <c r="B123" s="370"/>
      <c r="C123" s="370"/>
      <c r="D123" s="376"/>
      <c r="E123" s="377" t="s">
        <v>86</v>
      </c>
      <c r="F123" s="371"/>
      <c r="G123" s="372"/>
    </row>
    <row r="124" spans="1:11" x14ac:dyDescent="0.3">
      <c r="A124" s="373"/>
      <c r="B124" s="370"/>
      <c r="C124" s="370"/>
      <c r="D124" s="370"/>
      <c r="E124" s="374"/>
      <c r="F124" s="374"/>
      <c r="G124" s="375"/>
    </row>
    <row r="125" spans="1:11" x14ac:dyDescent="0.3">
      <c r="A125" s="369"/>
      <c r="B125" s="370"/>
      <c r="C125" s="370"/>
      <c r="D125" s="377"/>
      <c r="E125" s="378"/>
      <c r="F125" s="377"/>
      <c r="G125" s="372"/>
    </row>
    <row r="126" spans="1:11" x14ac:dyDescent="0.3">
      <c r="A126" s="373"/>
      <c r="B126" s="370"/>
      <c r="C126" s="370"/>
      <c r="D126" s="377"/>
      <c r="E126" s="378"/>
      <c r="F126" s="377"/>
      <c r="G126" s="372"/>
    </row>
    <row r="127" spans="1:11" x14ac:dyDescent="0.3">
      <c r="A127" s="373" t="s">
        <v>87</v>
      </c>
      <c r="B127" s="370"/>
      <c r="C127" s="370"/>
      <c r="D127" s="221" t="s">
        <v>88</v>
      </c>
      <c r="F127" s="370" t="s">
        <v>84</v>
      </c>
      <c r="G127" s="379"/>
    </row>
    <row r="128" spans="1:11" x14ac:dyDescent="0.3">
      <c r="A128" s="373" t="s">
        <v>89</v>
      </c>
      <c r="B128" s="370"/>
      <c r="C128" s="370"/>
      <c r="D128" s="315" t="s">
        <v>90</v>
      </c>
      <c r="F128" s="374" t="s">
        <v>91</v>
      </c>
      <c r="G128" s="372"/>
    </row>
    <row r="129" spans="1:7" x14ac:dyDescent="0.3">
      <c r="A129" s="373" t="s">
        <v>92</v>
      </c>
      <c r="B129" s="370"/>
      <c r="C129" s="370"/>
      <c r="D129" s="315" t="s">
        <v>93</v>
      </c>
      <c r="F129" s="377" t="s">
        <v>94</v>
      </c>
      <c r="G129" s="372"/>
    </row>
    <row r="130" spans="1:7" ht="15" thickBot="1" x14ac:dyDescent="0.35">
      <c r="A130" s="226"/>
      <c r="B130" s="227"/>
      <c r="C130" s="227"/>
      <c r="D130" s="227"/>
      <c r="E130" s="229"/>
      <c r="F130" s="229"/>
      <c r="G130" s="230"/>
    </row>
  </sheetData>
  <mergeCells count="118">
    <mergeCell ref="A2:G2"/>
    <mergeCell ref="A3:G3"/>
    <mergeCell ref="A30:G30"/>
    <mergeCell ref="A31:G31"/>
    <mergeCell ref="A32:G32"/>
    <mergeCell ref="A74:G74"/>
    <mergeCell ref="BR74:BX74"/>
    <mergeCell ref="BY74:CE74"/>
    <mergeCell ref="CF74:CL74"/>
    <mergeCell ref="H74:M74"/>
    <mergeCell ref="N74:T74"/>
    <mergeCell ref="U74:AA74"/>
    <mergeCell ref="AB74:AH74"/>
    <mergeCell ref="AI74:AO74"/>
    <mergeCell ref="AP74:AV74"/>
    <mergeCell ref="ID74:IJ74"/>
    <mergeCell ref="IK74:IQ74"/>
    <mergeCell ref="IR74:IU74"/>
    <mergeCell ref="FS74:FY74"/>
    <mergeCell ref="FZ74:GF74"/>
    <mergeCell ref="GG74:GM74"/>
    <mergeCell ref="GN74:GT74"/>
    <mergeCell ref="GU74:HA74"/>
    <mergeCell ref="HB74:HH74"/>
    <mergeCell ref="A75:G75"/>
    <mergeCell ref="A104:G104"/>
    <mergeCell ref="H104:M104"/>
    <mergeCell ref="N104:T104"/>
    <mergeCell ref="U104:AA104"/>
    <mergeCell ref="AB104:AH104"/>
    <mergeCell ref="HI74:HO74"/>
    <mergeCell ref="HP74:HV74"/>
    <mergeCell ref="HW74:IC74"/>
    <mergeCell ref="EC74:EI74"/>
    <mergeCell ref="EJ74:EP74"/>
    <mergeCell ref="EQ74:EW74"/>
    <mergeCell ref="EX74:FD74"/>
    <mergeCell ref="FE74:FK74"/>
    <mergeCell ref="FL74:FR74"/>
    <mergeCell ref="CM74:CS74"/>
    <mergeCell ref="CT74:CZ74"/>
    <mergeCell ref="DA74:DG74"/>
    <mergeCell ref="DH74:DN74"/>
    <mergeCell ref="DO74:DU74"/>
    <mergeCell ref="DV74:EB74"/>
    <mergeCell ref="AW74:BC74"/>
    <mergeCell ref="BD74:BJ74"/>
    <mergeCell ref="BK74:BQ74"/>
    <mergeCell ref="BY104:CE104"/>
    <mergeCell ref="CF104:CL104"/>
    <mergeCell ref="CM104:CS104"/>
    <mergeCell ref="CT104:CZ104"/>
    <mergeCell ref="DA104:DG104"/>
    <mergeCell ref="DH104:DN104"/>
    <mergeCell ref="AI104:AO104"/>
    <mergeCell ref="AP104:AV104"/>
    <mergeCell ref="AW104:BC104"/>
    <mergeCell ref="BD104:BJ104"/>
    <mergeCell ref="BK104:BQ104"/>
    <mergeCell ref="BR104:BX104"/>
    <mergeCell ref="FS104:FY104"/>
    <mergeCell ref="FZ104:GF104"/>
    <mergeCell ref="GG104:GM104"/>
    <mergeCell ref="GN104:GT104"/>
    <mergeCell ref="DO104:DU104"/>
    <mergeCell ref="DV104:EB104"/>
    <mergeCell ref="EC104:EI104"/>
    <mergeCell ref="EJ104:EP104"/>
    <mergeCell ref="EQ104:EW104"/>
    <mergeCell ref="EX104:FD104"/>
    <mergeCell ref="BD105:BJ105"/>
    <mergeCell ref="BK105:BQ105"/>
    <mergeCell ref="BR105:BX105"/>
    <mergeCell ref="BY105:CE105"/>
    <mergeCell ref="CF105:CL105"/>
    <mergeCell ref="CM105:CS105"/>
    <mergeCell ref="IK104:IQ104"/>
    <mergeCell ref="IR104:IU104"/>
    <mergeCell ref="A105:G105"/>
    <mergeCell ref="H105:M105"/>
    <mergeCell ref="N105:T105"/>
    <mergeCell ref="U105:AA105"/>
    <mergeCell ref="AB105:AH105"/>
    <mergeCell ref="AI105:AO105"/>
    <mergeCell ref="AP105:AV105"/>
    <mergeCell ref="AW105:BC105"/>
    <mergeCell ref="GU104:HA104"/>
    <mergeCell ref="HB104:HH104"/>
    <mergeCell ref="HI104:HO104"/>
    <mergeCell ref="HP104:HV104"/>
    <mergeCell ref="HW104:IC104"/>
    <mergeCell ref="ID104:IJ104"/>
    <mergeCell ref="FE104:FK104"/>
    <mergeCell ref="FL104:FR104"/>
    <mergeCell ref="HP105:HV105"/>
    <mergeCell ref="HW105:IC105"/>
    <mergeCell ref="ID105:IJ105"/>
    <mergeCell ref="IK105:IQ105"/>
    <mergeCell ref="IR105:IU105"/>
    <mergeCell ref="A116:C116"/>
    <mergeCell ref="FZ105:GF105"/>
    <mergeCell ref="GG105:GM105"/>
    <mergeCell ref="GN105:GT105"/>
    <mergeCell ref="GU105:HA105"/>
    <mergeCell ref="HB105:HH105"/>
    <mergeCell ref="HI105:HO105"/>
    <mergeCell ref="EJ105:EP105"/>
    <mergeCell ref="EQ105:EW105"/>
    <mergeCell ref="EX105:FD105"/>
    <mergeCell ref="FE105:FK105"/>
    <mergeCell ref="FL105:FR105"/>
    <mergeCell ref="FS105:FY105"/>
    <mergeCell ref="CT105:CZ105"/>
    <mergeCell ref="DA105:DG105"/>
    <mergeCell ref="DH105:DN105"/>
    <mergeCell ref="DO105:DU105"/>
    <mergeCell ref="DV105:EB105"/>
    <mergeCell ref="EC105:EI105"/>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28" max="16383" man="1"/>
    <brk id="72" max="16383" man="1"/>
    <brk id="102" max="6" man="1"/>
  </rowBreaks>
  <colBreaks count="1" manualBreakCount="1">
    <brk id="7" min="1" max="6553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C129"/>
  <sheetViews>
    <sheetView zoomScaleNormal="100" workbookViewId="0">
      <selection activeCell="F8" sqref="F8"/>
    </sheetView>
  </sheetViews>
  <sheetFormatPr baseColWidth="10" defaultColWidth="11.44140625" defaultRowHeight="14.4" x14ac:dyDescent="0.3"/>
  <cols>
    <col min="1" max="1" width="20.33203125" style="532" customWidth="1"/>
    <col min="2" max="2" width="7.33203125" style="532" customWidth="1"/>
    <col min="3" max="3" width="51.44140625" style="532" customWidth="1"/>
    <col min="4" max="4" width="23.44140625" style="534" customWidth="1"/>
    <col min="5" max="5" width="19.44140625" style="620" customWidth="1"/>
    <col min="6" max="6" width="20" style="534" customWidth="1"/>
    <col min="7" max="7" width="25.109375" style="534" customWidth="1"/>
    <col min="8" max="8" width="4.44140625" style="532" customWidth="1"/>
    <col min="9" max="256" width="11.44140625" style="532"/>
    <col min="257" max="257" width="20.33203125" style="532" customWidth="1"/>
    <col min="258" max="258" width="7.33203125" style="532" customWidth="1"/>
    <col min="259" max="259" width="51.44140625" style="532" customWidth="1"/>
    <col min="260" max="260" width="23.44140625" style="532" customWidth="1"/>
    <col min="261" max="261" width="19.44140625" style="532" customWidth="1"/>
    <col min="262" max="262" width="20" style="532" customWidth="1"/>
    <col min="263" max="263" width="25.109375" style="532" customWidth="1"/>
    <col min="264" max="264" width="4.44140625" style="532" customWidth="1"/>
    <col min="265" max="512" width="11.44140625" style="532"/>
    <col min="513" max="513" width="20.33203125" style="532" customWidth="1"/>
    <col min="514" max="514" width="7.33203125" style="532" customWidth="1"/>
    <col min="515" max="515" width="51.44140625" style="532" customWidth="1"/>
    <col min="516" max="516" width="23.44140625" style="532" customWidth="1"/>
    <col min="517" max="517" width="19.44140625" style="532" customWidth="1"/>
    <col min="518" max="518" width="20" style="532" customWidth="1"/>
    <col min="519" max="519" width="25.109375" style="532" customWidth="1"/>
    <col min="520" max="520" width="4.44140625" style="532" customWidth="1"/>
    <col min="521" max="768" width="11.44140625" style="532"/>
    <col min="769" max="769" width="20.33203125" style="532" customWidth="1"/>
    <col min="770" max="770" width="7.33203125" style="532" customWidth="1"/>
    <col min="771" max="771" width="51.44140625" style="532" customWidth="1"/>
    <col min="772" max="772" width="23.44140625" style="532" customWidth="1"/>
    <col min="773" max="773" width="19.44140625" style="532" customWidth="1"/>
    <col min="774" max="774" width="20" style="532" customWidth="1"/>
    <col min="775" max="775" width="25.109375" style="532" customWidth="1"/>
    <col min="776" max="776" width="4.44140625" style="532" customWidth="1"/>
    <col min="777" max="1024" width="11.44140625" style="532"/>
    <col min="1025" max="1025" width="20.33203125" style="532" customWidth="1"/>
    <col min="1026" max="1026" width="7.33203125" style="532" customWidth="1"/>
    <col min="1027" max="1027" width="51.44140625" style="532" customWidth="1"/>
    <col min="1028" max="1028" width="23.44140625" style="532" customWidth="1"/>
    <col min="1029" max="1029" width="19.44140625" style="532" customWidth="1"/>
    <col min="1030" max="1030" width="20" style="532" customWidth="1"/>
    <col min="1031" max="1031" width="25.109375" style="532" customWidth="1"/>
    <col min="1032" max="1032" width="4.44140625" style="532" customWidth="1"/>
    <col min="1033" max="1280" width="11.44140625" style="532"/>
    <col min="1281" max="1281" width="20.33203125" style="532" customWidth="1"/>
    <col min="1282" max="1282" width="7.33203125" style="532" customWidth="1"/>
    <col min="1283" max="1283" width="51.44140625" style="532" customWidth="1"/>
    <col min="1284" max="1284" width="23.44140625" style="532" customWidth="1"/>
    <col min="1285" max="1285" width="19.44140625" style="532" customWidth="1"/>
    <col min="1286" max="1286" width="20" style="532" customWidth="1"/>
    <col min="1287" max="1287" width="25.109375" style="532" customWidth="1"/>
    <col min="1288" max="1288" width="4.44140625" style="532" customWidth="1"/>
    <col min="1289" max="1536" width="11.44140625" style="532"/>
    <col min="1537" max="1537" width="20.33203125" style="532" customWidth="1"/>
    <col min="1538" max="1538" width="7.33203125" style="532" customWidth="1"/>
    <col min="1539" max="1539" width="51.44140625" style="532" customWidth="1"/>
    <col min="1540" max="1540" width="23.44140625" style="532" customWidth="1"/>
    <col min="1541" max="1541" width="19.44140625" style="532" customWidth="1"/>
    <col min="1542" max="1542" width="20" style="532" customWidth="1"/>
    <col min="1543" max="1543" width="25.109375" style="532" customWidth="1"/>
    <col min="1544" max="1544" width="4.44140625" style="532" customWidth="1"/>
    <col min="1545" max="1792" width="11.44140625" style="532"/>
    <col min="1793" max="1793" width="20.33203125" style="532" customWidth="1"/>
    <col min="1794" max="1794" width="7.33203125" style="532" customWidth="1"/>
    <col min="1795" max="1795" width="51.44140625" style="532" customWidth="1"/>
    <col min="1796" max="1796" width="23.44140625" style="532" customWidth="1"/>
    <col min="1797" max="1797" width="19.44140625" style="532" customWidth="1"/>
    <col min="1798" max="1798" width="20" style="532" customWidth="1"/>
    <col min="1799" max="1799" width="25.109375" style="532" customWidth="1"/>
    <col min="1800" max="1800" width="4.44140625" style="532" customWidth="1"/>
    <col min="1801" max="2048" width="11.44140625" style="532"/>
    <col min="2049" max="2049" width="20.33203125" style="532" customWidth="1"/>
    <col min="2050" max="2050" width="7.33203125" style="532" customWidth="1"/>
    <col min="2051" max="2051" width="51.44140625" style="532" customWidth="1"/>
    <col min="2052" max="2052" width="23.44140625" style="532" customWidth="1"/>
    <col min="2053" max="2053" width="19.44140625" style="532" customWidth="1"/>
    <col min="2054" max="2054" width="20" style="532" customWidth="1"/>
    <col min="2055" max="2055" width="25.109375" style="532" customWidth="1"/>
    <col min="2056" max="2056" width="4.44140625" style="532" customWidth="1"/>
    <col min="2057" max="2304" width="11.44140625" style="532"/>
    <col min="2305" max="2305" width="20.33203125" style="532" customWidth="1"/>
    <col min="2306" max="2306" width="7.33203125" style="532" customWidth="1"/>
    <col min="2307" max="2307" width="51.44140625" style="532" customWidth="1"/>
    <col min="2308" max="2308" width="23.44140625" style="532" customWidth="1"/>
    <col min="2309" max="2309" width="19.44140625" style="532" customWidth="1"/>
    <col min="2310" max="2310" width="20" style="532" customWidth="1"/>
    <col min="2311" max="2311" width="25.109375" style="532" customWidth="1"/>
    <col min="2312" max="2312" width="4.44140625" style="532" customWidth="1"/>
    <col min="2313" max="2560" width="11.44140625" style="532"/>
    <col min="2561" max="2561" width="20.33203125" style="532" customWidth="1"/>
    <col min="2562" max="2562" width="7.33203125" style="532" customWidth="1"/>
    <col min="2563" max="2563" width="51.44140625" style="532" customWidth="1"/>
    <col min="2564" max="2564" width="23.44140625" style="532" customWidth="1"/>
    <col min="2565" max="2565" width="19.44140625" style="532" customWidth="1"/>
    <col min="2566" max="2566" width="20" style="532" customWidth="1"/>
    <col min="2567" max="2567" width="25.109375" style="532" customWidth="1"/>
    <col min="2568" max="2568" width="4.44140625" style="532" customWidth="1"/>
    <col min="2569" max="2816" width="11.44140625" style="532"/>
    <col min="2817" max="2817" width="20.33203125" style="532" customWidth="1"/>
    <col min="2818" max="2818" width="7.33203125" style="532" customWidth="1"/>
    <col min="2819" max="2819" width="51.44140625" style="532" customWidth="1"/>
    <col min="2820" max="2820" width="23.44140625" style="532" customWidth="1"/>
    <col min="2821" max="2821" width="19.44140625" style="532" customWidth="1"/>
    <col min="2822" max="2822" width="20" style="532" customWidth="1"/>
    <col min="2823" max="2823" width="25.109375" style="532" customWidth="1"/>
    <col min="2824" max="2824" width="4.44140625" style="532" customWidth="1"/>
    <col min="2825" max="3072" width="11.44140625" style="532"/>
    <col min="3073" max="3073" width="20.33203125" style="532" customWidth="1"/>
    <col min="3074" max="3074" width="7.33203125" style="532" customWidth="1"/>
    <col min="3075" max="3075" width="51.44140625" style="532" customWidth="1"/>
    <col min="3076" max="3076" width="23.44140625" style="532" customWidth="1"/>
    <col min="3077" max="3077" width="19.44140625" style="532" customWidth="1"/>
    <col min="3078" max="3078" width="20" style="532" customWidth="1"/>
    <col min="3079" max="3079" width="25.109375" style="532" customWidth="1"/>
    <col min="3080" max="3080" width="4.44140625" style="532" customWidth="1"/>
    <col min="3081" max="3328" width="11.44140625" style="532"/>
    <col min="3329" max="3329" width="20.33203125" style="532" customWidth="1"/>
    <col min="3330" max="3330" width="7.33203125" style="532" customWidth="1"/>
    <col min="3331" max="3331" width="51.44140625" style="532" customWidth="1"/>
    <col min="3332" max="3332" width="23.44140625" style="532" customWidth="1"/>
    <col min="3333" max="3333" width="19.44140625" style="532" customWidth="1"/>
    <col min="3334" max="3334" width="20" style="532" customWidth="1"/>
    <col min="3335" max="3335" width="25.109375" style="532" customWidth="1"/>
    <col min="3336" max="3336" width="4.44140625" style="532" customWidth="1"/>
    <col min="3337" max="3584" width="11.44140625" style="532"/>
    <col min="3585" max="3585" width="20.33203125" style="532" customWidth="1"/>
    <col min="3586" max="3586" width="7.33203125" style="532" customWidth="1"/>
    <col min="3587" max="3587" width="51.44140625" style="532" customWidth="1"/>
    <col min="3588" max="3588" width="23.44140625" style="532" customWidth="1"/>
    <col min="3589" max="3589" width="19.44140625" style="532" customWidth="1"/>
    <col min="3590" max="3590" width="20" style="532" customWidth="1"/>
    <col min="3591" max="3591" width="25.109375" style="532" customWidth="1"/>
    <col min="3592" max="3592" width="4.44140625" style="532" customWidth="1"/>
    <col min="3593" max="3840" width="11.44140625" style="532"/>
    <col min="3841" max="3841" width="20.33203125" style="532" customWidth="1"/>
    <col min="3842" max="3842" width="7.33203125" style="532" customWidth="1"/>
    <col min="3843" max="3843" width="51.44140625" style="532" customWidth="1"/>
    <col min="3844" max="3844" width="23.44140625" style="532" customWidth="1"/>
    <col min="3845" max="3845" width="19.44140625" style="532" customWidth="1"/>
    <col min="3846" max="3846" width="20" style="532" customWidth="1"/>
    <col min="3847" max="3847" width="25.109375" style="532" customWidth="1"/>
    <col min="3848" max="3848" width="4.44140625" style="532" customWidth="1"/>
    <col min="3849" max="4096" width="11.44140625" style="532"/>
    <col min="4097" max="4097" width="20.33203125" style="532" customWidth="1"/>
    <col min="4098" max="4098" width="7.33203125" style="532" customWidth="1"/>
    <col min="4099" max="4099" width="51.44140625" style="532" customWidth="1"/>
    <col min="4100" max="4100" width="23.44140625" style="532" customWidth="1"/>
    <col min="4101" max="4101" width="19.44140625" style="532" customWidth="1"/>
    <col min="4102" max="4102" width="20" style="532" customWidth="1"/>
    <col min="4103" max="4103" width="25.109375" style="532" customWidth="1"/>
    <col min="4104" max="4104" width="4.44140625" style="532" customWidth="1"/>
    <col min="4105" max="4352" width="11.44140625" style="532"/>
    <col min="4353" max="4353" width="20.33203125" style="532" customWidth="1"/>
    <col min="4354" max="4354" width="7.33203125" style="532" customWidth="1"/>
    <col min="4355" max="4355" width="51.44140625" style="532" customWidth="1"/>
    <col min="4356" max="4356" width="23.44140625" style="532" customWidth="1"/>
    <col min="4357" max="4357" width="19.44140625" style="532" customWidth="1"/>
    <col min="4358" max="4358" width="20" style="532" customWidth="1"/>
    <col min="4359" max="4359" width="25.109375" style="532" customWidth="1"/>
    <col min="4360" max="4360" width="4.44140625" style="532" customWidth="1"/>
    <col min="4361" max="4608" width="11.44140625" style="532"/>
    <col min="4609" max="4609" width="20.33203125" style="532" customWidth="1"/>
    <col min="4610" max="4610" width="7.33203125" style="532" customWidth="1"/>
    <col min="4611" max="4611" width="51.44140625" style="532" customWidth="1"/>
    <col min="4612" max="4612" width="23.44140625" style="532" customWidth="1"/>
    <col min="4613" max="4613" width="19.44140625" style="532" customWidth="1"/>
    <col min="4614" max="4614" width="20" style="532" customWidth="1"/>
    <col min="4615" max="4615" width="25.109375" style="532" customWidth="1"/>
    <col min="4616" max="4616" width="4.44140625" style="532" customWidth="1"/>
    <col min="4617" max="4864" width="11.44140625" style="532"/>
    <col min="4865" max="4865" width="20.33203125" style="532" customWidth="1"/>
    <col min="4866" max="4866" width="7.33203125" style="532" customWidth="1"/>
    <col min="4867" max="4867" width="51.44140625" style="532" customWidth="1"/>
    <col min="4868" max="4868" width="23.44140625" style="532" customWidth="1"/>
    <col min="4869" max="4869" width="19.44140625" style="532" customWidth="1"/>
    <col min="4870" max="4870" width="20" style="532" customWidth="1"/>
    <col min="4871" max="4871" width="25.109375" style="532" customWidth="1"/>
    <col min="4872" max="4872" width="4.44140625" style="532" customWidth="1"/>
    <col min="4873" max="5120" width="11.44140625" style="532"/>
    <col min="5121" max="5121" width="20.33203125" style="532" customWidth="1"/>
    <col min="5122" max="5122" width="7.33203125" style="532" customWidth="1"/>
    <col min="5123" max="5123" width="51.44140625" style="532" customWidth="1"/>
    <col min="5124" max="5124" width="23.44140625" style="532" customWidth="1"/>
    <col min="5125" max="5125" width="19.44140625" style="532" customWidth="1"/>
    <col min="5126" max="5126" width="20" style="532" customWidth="1"/>
    <col min="5127" max="5127" width="25.109375" style="532" customWidth="1"/>
    <col min="5128" max="5128" width="4.44140625" style="532" customWidth="1"/>
    <col min="5129" max="5376" width="11.44140625" style="532"/>
    <col min="5377" max="5377" width="20.33203125" style="532" customWidth="1"/>
    <col min="5378" max="5378" width="7.33203125" style="532" customWidth="1"/>
    <col min="5379" max="5379" width="51.44140625" style="532" customWidth="1"/>
    <col min="5380" max="5380" width="23.44140625" style="532" customWidth="1"/>
    <col min="5381" max="5381" width="19.44140625" style="532" customWidth="1"/>
    <col min="5382" max="5382" width="20" style="532" customWidth="1"/>
    <col min="5383" max="5383" width="25.109375" style="532" customWidth="1"/>
    <col min="5384" max="5384" width="4.44140625" style="532" customWidth="1"/>
    <col min="5385" max="5632" width="11.44140625" style="532"/>
    <col min="5633" max="5633" width="20.33203125" style="532" customWidth="1"/>
    <col min="5634" max="5634" width="7.33203125" style="532" customWidth="1"/>
    <col min="5635" max="5635" width="51.44140625" style="532" customWidth="1"/>
    <col min="5636" max="5636" width="23.44140625" style="532" customWidth="1"/>
    <col min="5637" max="5637" width="19.44140625" style="532" customWidth="1"/>
    <col min="5638" max="5638" width="20" style="532" customWidth="1"/>
    <col min="5639" max="5639" width="25.109375" style="532" customWidth="1"/>
    <col min="5640" max="5640" width="4.44140625" style="532" customWidth="1"/>
    <col min="5641" max="5888" width="11.44140625" style="532"/>
    <col min="5889" max="5889" width="20.33203125" style="532" customWidth="1"/>
    <col min="5890" max="5890" width="7.33203125" style="532" customWidth="1"/>
    <col min="5891" max="5891" width="51.44140625" style="532" customWidth="1"/>
    <col min="5892" max="5892" width="23.44140625" style="532" customWidth="1"/>
    <col min="5893" max="5893" width="19.44140625" style="532" customWidth="1"/>
    <col min="5894" max="5894" width="20" style="532" customWidth="1"/>
    <col min="5895" max="5895" width="25.109375" style="532" customWidth="1"/>
    <col min="5896" max="5896" width="4.44140625" style="532" customWidth="1"/>
    <col min="5897" max="6144" width="11.44140625" style="532"/>
    <col min="6145" max="6145" width="20.33203125" style="532" customWidth="1"/>
    <col min="6146" max="6146" width="7.33203125" style="532" customWidth="1"/>
    <col min="6147" max="6147" width="51.44140625" style="532" customWidth="1"/>
    <col min="6148" max="6148" width="23.44140625" style="532" customWidth="1"/>
    <col min="6149" max="6149" width="19.44140625" style="532" customWidth="1"/>
    <col min="6150" max="6150" width="20" style="532" customWidth="1"/>
    <col min="6151" max="6151" width="25.109375" style="532" customWidth="1"/>
    <col min="6152" max="6152" width="4.44140625" style="532" customWidth="1"/>
    <col min="6153" max="6400" width="11.44140625" style="532"/>
    <col min="6401" max="6401" width="20.33203125" style="532" customWidth="1"/>
    <col min="6402" max="6402" width="7.33203125" style="532" customWidth="1"/>
    <col min="6403" max="6403" width="51.44140625" style="532" customWidth="1"/>
    <col min="6404" max="6404" width="23.44140625" style="532" customWidth="1"/>
    <col min="6405" max="6405" width="19.44140625" style="532" customWidth="1"/>
    <col min="6406" max="6406" width="20" style="532" customWidth="1"/>
    <col min="6407" max="6407" width="25.109375" style="532" customWidth="1"/>
    <col min="6408" max="6408" width="4.44140625" style="532" customWidth="1"/>
    <col min="6409" max="6656" width="11.44140625" style="532"/>
    <col min="6657" max="6657" width="20.33203125" style="532" customWidth="1"/>
    <col min="6658" max="6658" width="7.33203125" style="532" customWidth="1"/>
    <col min="6659" max="6659" width="51.44140625" style="532" customWidth="1"/>
    <col min="6660" max="6660" width="23.44140625" style="532" customWidth="1"/>
    <col min="6661" max="6661" width="19.44140625" style="532" customWidth="1"/>
    <col min="6662" max="6662" width="20" style="532" customWidth="1"/>
    <col min="6663" max="6663" width="25.109375" style="532" customWidth="1"/>
    <col min="6664" max="6664" width="4.44140625" style="532" customWidth="1"/>
    <col min="6665" max="6912" width="11.44140625" style="532"/>
    <col min="6913" max="6913" width="20.33203125" style="532" customWidth="1"/>
    <col min="6914" max="6914" width="7.33203125" style="532" customWidth="1"/>
    <col min="6915" max="6915" width="51.44140625" style="532" customWidth="1"/>
    <col min="6916" max="6916" width="23.44140625" style="532" customWidth="1"/>
    <col min="6917" max="6917" width="19.44140625" style="532" customWidth="1"/>
    <col min="6918" max="6918" width="20" style="532" customWidth="1"/>
    <col min="6919" max="6919" width="25.109375" style="532" customWidth="1"/>
    <col min="6920" max="6920" width="4.44140625" style="532" customWidth="1"/>
    <col min="6921" max="7168" width="11.44140625" style="532"/>
    <col min="7169" max="7169" width="20.33203125" style="532" customWidth="1"/>
    <col min="7170" max="7170" width="7.33203125" style="532" customWidth="1"/>
    <col min="7171" max="7171" width="51.44140625" style="532" customWidth="1"/>
    <col min="7172" max="7172" width="23.44140625" style="532" customWidth="1"/>
    <col min="7173" max="7173" width="19.44140625" style="532" customWidth="1"/>
    <col min="7174" max="7174" width="20" style="532" customWidth="1"/>
    <col min="7175" max="7175" width="25.109375" style="532" customWidth="1"/>
    <col min="7176" max="7176" width="4.44140625" style="532" customWidth="1"/>
    <col min="7177" max="7424" width="11.44140625" style="532"/>
    <col min="7425" max="7425" width="20.33203125" style="532" customWidth="1"/>
    <col min="7426" max="7426" width="7.33203125" style="532" customWidth="1"/>
    <col min="7427" max="7427" width="51.44140625" style="532" customWidth="1"/>
    <col min="7428" max="7428" width="23.44140625" style="532" customWidth="1"/>
    <col min="7429" max="7429" width="19.44140625" style="532" customWidth="1"/>
    <col min="7430" max="7430" width="20" style="532" customWidth="1"/>
    <col min="7431" max="7431" width="25.109375" style="532" customWidth="1"/>
    <col min="7432" max="7432" width="4.44140625" style="532" customWidth="1"/>
    <col min="7433" max="7680" width="11.44140625" style="532"/>
    <col min="7681" max="7681" width="20.33203125" style="532" customWidth="1"/>
    <col min="7682" max="7682" width="7.33203125" style="532" customWidth="1"/>
    <col min="7683" max="7683" width="51.44140625" style="532" customWidth="1"/>
    <col min="7684" max="7684" width="23.44140625" style="532" customWidth="1"/>
    <col min="7685" max="7685" width="19.44140625" style="532" customWidth="1"/>
    <col min="7686" max="7686" width="20" style="532" customWidth="1"/>
    <col min="7687" max="7687" width="25.109375" style="532" customWidth="1"/>
    <col min="7688" max="7688" width="4.44140625" style="532" customWidth="1"/>
    <col min="7689" max="7936" width="11.44140625" style="532"/>
    <col min="7937" max="7937" width="20.33203125" style="532" customWidth="1"/>
    <col min="7938" max="7938" width="7.33203125" style="532" customWidth="1"/>
    <col min="7939" max="7939" width="51.44140625" style="532" customWidth="1"/>
    <col min="7940" max="7940" width="23.44140625" style="532" customWidth="1"/>
    <col min="7941" max="7941" width="19.44140625" style="532" customWidth="1"/>
    <col min="7942" max="7942" width="20" style="532" customWidth="1"/>
    <col min="7943" max="7943" width="25.109375" style="532" customWidth="1"/>
    <col min="7944" max="7944" width="4.44140625" style="532" customWidth="1"/>
    <col min="7945" max="8192" width="11.44140625" style="532"/>
    <col min="8193" max="8193" width="20.33203125" style="532" customWidth="1"/>
    <col min="8194" max="8194" width="7.33203125" style="532" customWidth="1"/>
    <col min="8195" max="8195" width="51.44140625" style="532" customWidth="1"/>
    <col min="8196" max="8196" width="23.44140625" style="532" customWidth="1"/>
    <col min="8197" max="8197" width="19.44140625" style="532" customWidth="1"/>
    <col min="8198" max="8198" width="20" style="532" customWidth="1"/>
    <col min="8199" max="8199" width="25.109375" style="532" customWidth="1"/>
    <col min="8200" max="8200" width="4.44140625" style="532" customWidth="1"/>
    <col min="8201" max="8448" width="11.44140625" style="532"/>
    <col min="8449" max="8449" width="20.33203125" style="532" customWidth="1"/>
    <col min="8450" max="8450" width="7.33203125" style="532" customWidth="1"/>
    <col min="8451" max="8451" width="51.44140625" style="532" customWidth="1"/>
    <col min="8452" max="8452" width="23.44140625" style="532" customWidth="1"/>
    <col min="8453" max="8453" width="19.44140625" style="532" customWidth="1"/>
    <col min="8454" max="8454" width="20" style="532" customWidth="1"/>
    <col min="8455" max="8455" width="25.109375" style="532" customWidth="1"/>
    <col min="8456" max="8456" width="4.44140625" style="532" customWidth="1"/>
    <col min="8457" max="8704" width="11.44140625" style="532"/>
    <col min="8705" max="8705" width="20.33203125" style="532" customWidth="1"/>
    <col min="8706" max="8706" width="7.33203125" style="532" customWidth="1"/>
    <col min="8707" max="8707" width="51.44140625" style="532" customWidth="1"/>
    <col min="8708" max="8708" width="23.44140625" style="532" customWidth="1"/>
    <col min="8709" max="8709" width="19.44140625" style="532" customWidth="1"/>
    <col min="8710" max="8710" width="20" style="532" customWidth="1"/>
    <col min="8711" max="8711" width="25.109375" style="532" customWidth="1"/>
    <col min="8712" max="8712" width="4.44140625" style="532" customWidth="1"/>
    <col min="8713" max="8960" width="11.44140625" style="532"/>
    <col min="8961" max="8961" width="20.33203125" style="532" customWidth="1"/>
    <col min="8962" max="8962" width="7.33203125" style="532" customWidth="1"/>
    <col min="8963" max="8963" width="51.44140625" style="532" customWidth="1"/>
    <col min="8964" max="8964" width="23.44140625" style="532" customWidth="1"/>
    <col min="8965" max="8965" width="19.44140625" style="532" customWidth="1"/>
    <col min="8966" max="8966" width="20" style="532" customWidth="1"/>
    <col min="8967" max="8967" width="25.109375" style="532" customWidth="1"/>
    <col min="8968" max="8968" width="4.44140625" style="532" customWidth="1"/>
    <col min="8969" max="9216" width="11.44140625" style="532"/>
    <col min="9217" max="9217" width="20.33203125" style="532" customWidth="1"/>
    <col min="9218" max="9218" width="7.33203125" style="532" customWidth="1"/>
    <col min="9219" max="9219" width="51.44140625" style="532" customWidth="1"/>
    <col min="9220" max="9220" width="23.44140625" style="532" customWidth="1"/>
    <col min="9221" max="9221" width="19.44140625" style="532" customWidth="1"/>
    <col min="9222" max="9222" width="20" style="532" customWidth="1"/>
    <col min="9223" max="9223" width="25.109375" style="532" customWidth="1"/>
    <col min="9224" max="9224" width="4.44140625" style="532" customWidth="1"/>
    <col min="9225" max="9472" width="11.44140625" style="532"/>
    <col min="9473" max="9473" width="20.33203125" style="532" customWidth="1"/>
    <col min="9474" max="9474" width="7.33203125" style="532" customWidth="1"/>
    <col min="9475" max="9475" width="51.44140625" style="532" customWidth="1"/>
    <col min="9476" max="9476" width="23.44140625" style="532" customWidth="1"/>
    <col min="9477" max="9477" width="19.44140625" style="532" customWidth="1"/>
    <col min="9478" max="9478" width="20" style="532" customWidth="1"/>
    <col min="9479" max="9479" width="25.109375" style="532" customWidth="1"/>
    <col min="9480" max="9480" width="4.44140625" style="532" customWidth="1"/>
    <col min="9481" max="9728" width="11.44140625" style="532"/>
    <col min="9729" max="9729" width="20.33203125" style="532" customWidth="1"/>
    <col min="9730" max="9730" width="7.33203125" style="532" customWidth="1"/>
    <col min="9731" max="9731" width="51.44140625" style="532" customWidth="1"/>
    <col min="9732" max="9732" width="23.44140625" style="532" customWidth="1"/>
    <col min="9733" max="9733" width="19.44140625" style="532" customWidth="1"/>
    <col min="9734" max="9734" width="20" style="532" customWidth="1"/>
    <col min="9735" max="9735" width="25.109375" style="532" customWidth="1"/>
    <col min="9736" max="9736" width="4.44140625" style="532" customWidth="1"/>
    <col min="9737" max="9984" width="11.44140625" style="532"/>
    <col min="9985" max="9985" width="20.33203125" style="532" customWidth="1"/>
    <col min="9986" max="9986" width="7.33203125" style="532" customWidth="1"/>
    <col min="9987" max="9987" width="51.44140625" style="532" customWidth="1"/>
    <col min="9988" max="9988" width="23.44140625" style="532" customWidth="1"/>
    <col min="9989" max="9989" width="19.44140625" style="532" customWidth="1"/>
    <col min="9990" max="9990" width="20" style="532" customWidth="1"/>
    <col min="9991" max="9991" width="25.109375" style="532" customWidth="1"/>
    <col min="9992" max="9992" width="4.44140625" style="532" customWidth="1"/>
    <col min="9993" max="10240" width="11.44140625" style="532"/>
    <col min="10241" max="10241" width="20.33203125" style="532" customWidth="1"/>
    <col min="10242" max="10242" width="7.33203125" style="532" customWidth="1"/>
    <col min="10243" max="10243" width="51.44140625" style="532" customWidth="1"/>
    <col min="10244" max="10244" width="23.44140625" style="532" customWidth="1"/>
    <col min="10245" max="10245" width="19.44140625" style="532" customWidth="1"/>
    <col min="10246" max="10246" width="20" style="532" customWidth="1"/>
    <col min="10247" max="10247" width="25.109375" style="532" customWidth="1"/>
    <col min="10248" max="10248" width="4.44140625" style="532" customWidth="1"/>
    <col min="10249" max="10496" width="11.44140625" style="532"/>
    <col min="10497" max="10497" width="20.33203125" style="532" customWidth="1"/>
    <col min="10498" max="10498" width="7.33203125" style="532" customWidth="1"/>
    <col min="10499" max="10499" width="51.44140625" style="532" customWidth="1"/>
    <col min="10500" max="10500" width="23.44140625" style="532" customWidth="1"/>
    <col min="10501" max="10501" width="19.44140625" style="532" customWidth="1"/>
    <col min="10502" max="10502" width="20" style="532" customWidth="1"/>
    <col min="10503" max="10503" width="25.109375" style="532" customWidth="1"/>
    <col min="10504" max="10504" width="4.44140625" style="532" customWidth="1"/>
    <col min="10505" max="10752" width="11.44140625" style="532"/>
    <col min="10753" max="10753" width="20.33203125" style="532" customWidth="1"/>
    <col min="10754" max="10754" width="7.33203125" style="532" customWidth="1"/>
    <col min="10755" max="10755" width="51.44140625" style="532" customWidth="1"/>
    <col min="10756" max="10756" width="23.44140625" style="532" customWidth="1"/>
    <col min="10757" max="10757" width="19.44140625" style="532" customWidth="1"/>
    <col min="10758" max="10758" width="20" style="532" customWidth="1"/>
    <col min="10759" max="10759" width="25.109375" style="532" customWidth="1"/>
    <col min="10760" max="10760" width="4.44140625" style="532" customWidth="1"/>
    <col min="10761" max="11008" width="11.44140625" style="532"/>
    <col min="11009" max="11009" width="20.33203125" style="532" customWidth="1"/>
    <col min="11010" max="11010" width="7.33203125" style="532" customWidth="1"/>
    <col min="11011" max="11011" width="51.44140625" style="532" customWidth="1"/>
    <col min="11012" max="11012" width="23.44140625" style="532" customWidth="1"/>
    <col min="11013" max="11013" width="19.44140625" style="532" customWidth="1"/>
    <col min="11014" max="11014" width="20" style="532" customWidth="1"/>
    <col min="11015" max="11015" width="25.109375" style="532" customWidth="1"/>
    <col min="11016" max="11016" width="4.44140625" style="532" customWidth="1"/>
    <col min="11017" max="11264" width="11.44140625" style="532"/>
    <col min="11265" max="11265" width="20.33203125" style="532" customWidth="1"/>
    <col min="11266" max="11266" width="7.33203125" style="532" customWidth="1"/>
    <col min="11267" max="11267" width="51.44140625" style="532" customWidth="1"/>
    <col min="11268" max="11268" width="23.44140625" style="532" customWidth="1"/>
    <col min="11269" max="11269" width="19.44140625" style="532" customWidth="1"/>
    <col min="11270" max="11270" width="20" style="532" customWidth="1"/>
    <col min="11271" max="11271" width="25.109375" style="532" customWidth="1"/>
    <col min="11272" max="11272" width="4.44140625" style="532" customWidth="1"/>
    <col min="11273" max="11520" width="11.44140625" style="532"/>
    <col min="11521" max="11521" width="20.33203125" style="532" customWidth="1"/>
    <col min="11522" max="11522" width="7.33203125" style="532" customWidth="1"/>
    <col min="11523" max="11523" width="51.44140625" style="532" customWidth="1"/>
    <col min="11524" max="11524" width="23.44140625" style="532" customWidth="1"/>
    <col min="11525" max="11525" width="19.44140625" style="532" customWidth="1"/>
    <col min="11526" max="11526" width="20" style="532" customWidth="1"/>
    <col min="11527" max="11527" width="25.109375" style="532" customWidth="1"/>
    <col min="11528" max="11528" width="4.44140625" style="532" customWidth="1"/>
    <col min="11529" max="11776" width="11.44140625" style="532"/>
    <col min="11777" max="11777" width="20.33203125" style="532" customWidth="1"/>
    <col min="11778" max="11778" width="7.33203125" style="532" customWidth="1"/>
    <col min="11779" max="11779" width="51.44140625" style="532" customWidth="1"/>
    <col min="11780" max="11780" width="23.44140625" style="532" customWidth="1"/>
    <col min="11781" max="11781" width="19.44140625" style="532" customWidth="1"/>
    <col min="11782" max="11782" width="20" style="532" customWidth="1"/>
    <col min="11783" max="11783" width="25.109375" style="532" customWidth="1"/>
    <col min="11784" max="11784" width="4.44140625" style="532" customWidth="1"/>
    <col min="11785" max="12032" width="11.44140625" style="532"/>
    <col min="12033" max="12033" width="20.33203125" style="532" customWidth="1"/>
    <col min="12034" max="12034" width="7.33203125" style="532" customWidth="1"/>
    <col min="12035" max="12035" width="51.44140625" style="532" customWidth="1"/>
    <col min="12036" max="12036" width="23.44140625" style="532" customWidth="1"/>
    <col min="12037" max="12037" width="19.44140625" style="532" customWidth="1"/>
    <col min="12038" max="12038" width="20" style="532" customWidth="1"/>
    <col min="12039" max="12039" width="25.109375" style="532" customWidth="1"/>
    <col min="12040" max="12040" width="4.44140625" style="532" customWidth="1"/>
    <col min="12041" max="12288" width="11.44140625" style="532"/>
    <col min="12289" max="12289" width="20.33203125" style="532" customWidth="1"/>
    <col min="12290" max="12290" width="7.33203125" style="532" customWidth="1"/>
    <col min="12291" max="12291" width="51.44140625" style="532" customWidth="1"/>
    <col min="12292" max="12292" width="23.44140625" style="532" customWidth="1"/>
    <col min="12293" max="12293" width="19.44140625" style="532" customWidth="1"/>
    <col min="12294" max="12294" width="20" style="532" customWidth="1"/>
    <col min="12295" max="12295" width="25.109375" style="532" customWidth="1"/>
    <col min="12296" max="12296" width="4.44140625" style="532" customWidth="1"/>
    <col min="12297" max="12544" width="11.44140625" style="532"/>
    <col min="12545" max="12545" width="20.33203125" style="532" customWidth="1"/>
    <col min="12546" max="12546" width="7.33203125" style="532" customWidth="1"/>
    <col min="12547" max="12547" width="51.44140625" style="532" customWidth="1"/>
    <col min="12548" max="12548" width="23.44140625" style="532" customWidth="1"/>
    <col min="12549" max="12549" width="19.44140625" style="532" customWidth="1"/>
    <col min="12550" max="12550" width="20" style="532" customWidth="1"/>
    <col min="12551" max="12551" width="25.109375" style="532" customWidth="1"/>
    <col min="12552" max="12552" width="4.44140625" style="532" customWidth="1"/>
    <col min="12553" max="12800" width="11.44140625" style="532"/>
    <col min="12801" max="12801" width="20.33203125" style="532" customWidth="1"/>
    <col min="12802" max="12802" width="7.33203125" style="532" customWidth="1"/>
    <col min="12803" max="12803" width="51.44140625" style="532" customWidth="1"/>
    <col min="12804" max="12804" width="23.44140625" style="532" customWidth="1"/>
    <col min="12805" max="12805" width="19.44140625" style="532" customWidth="1"/>
    <col min="12806" max="12806" width="20" style="532" customWidth="1"/>
    <col min="12807" max="12807" width="25.109375" style="532" customWidth="1"/>
    <col min="12808" max="12808" width="4.44140625" style="532" customWidth="1"/>
    <col min="12809" max="13056" width="11.44140625" style="532"/>
    <col min="13057" max="13057" width="20.33203125" style="532" customWidth="1"/>
    <col min="13058" max="13058" width="7.33203125" style="532" customWidth="1"/>
    <col min="13059" max="13059" width="51.44140625" style="532" customWidth="1"/>
    <col min="13060" max="13060" width="23.44140625" style="532" customWidth="1"/>
    <col min="13061" max="13061" width="19.44140625" style="532" customWidth="1"/>
    <col min="13062" max="13062" width="20" style="532" customWidth="1"/>
    <col min="13063" max="13063" width="25.109375" style="532" customWidth="1"/>
    <col min="13064" max="13064" width="4.44140625" style="532" customWidth="1"/>
    <col min="13065" max="13312" width="11.44140625" style="532"/>
    <col min="13313" max="13313" width="20.33203125" style="532" customWidth="1"/>
    <col min="13314" max="13314" width="7.33203125" style="532" customWidth="1"/>
    <col min="13315" max="13315" width="51.44140625" style="532" customWidth="1"/>
    <col min="13316" max="13316" width="23.44140625" style="532" customWidth="1"/>
    <col min="13317" max="13317" width="19.44140625" style="532" customWidth="1"/>
    <col min="13318" max="13318" width="20" style="532" customWidth="1"/>
    <col min="13319" max="13319" width="25.109375" style="532" customWidth="1"/>
    <col min="13320" max="13320" width="4.44140625" style="532" customWidth="1"/>
    <col min="13321" max="13568" width="11.44140625" style="532"/>
    <col min="13569" max="13569" width="20.33203125" style="532" customWidth="1"/>
    <col min="13570" max="13570" width="7.33203125" style="532" customWidth="1"/>
    <col min="13571" max="13571" width="51.44140625" style="532" customWidth="1"/>
    <col min="13572" max="13572" width="23.44140625" style="532" customWidth="1"/>
    <col min="13573" max="13573" width="19.44140625" style="532" customWidth="1"/>
    <col min="13574" max="13574" width="20" style="532" customWidth="1"/>
    <col min="13575" max="13575" width="25.109375" style="532" customWidth="1"/>
    <col min="13576" max="13576" width="4.44140625" style="532" customWidth="1"/>
    <col min="13577" max="13824" width="11.44140625" style="532"/>
    <col min="13825" max="13825" width="20.33203125" style="532" customWidth="1"/>
    <col min="13826" max="13826" width="7.33203125" style="532" customWidth="1"/>
    <col min="13827" max="13827" width="51.44140625" style="532" customWidth="1"/>
    <col min="13828" max="13828" width="23.44140625" style="532" customWidth="1"/>
    <col min="13829" max="13829" width="19.44140625" style="532" customWidth="1"/>
    <col min="13830" max="13830" width="20" style="532" customWidth="1"/>
    <col min="13831" max="13831" width="25.109375" style="532" customWidth="1"/>
    <col min="13832" max="13832" width="4.44140625" style="532" customWidth="1"/>
    <col min="13833" max="14080" width="11.44140625" style="532"/>
    <col min="14081" max="14081" width="20.33203125" style="532" customWidth="1"/>
    <col min="14082" max="14082" width="7.33203125" style="532" customWidth="1"/>
    <col min="14083" max="14083" width="51.44140625" style="532" customWidth="1"/>
    <col min="14084" max="14084" width="23.44140625" style="532" customWidth="1"/>
    <col min="14085" max="14085" width="19.44140625" style="532" customWidth="1"/>
    <col min="14086" max="14086" width="20" style="532" customWidth="1"/>
    <col min="14087" max="14087" width="25.109375" style="532" customWidth="1"/>
    <col min="14088" max="14088" width="4.44140625" style="532" customWidth="1"/>
    <col min="14089" max="14336" width="11.44140625" style="532"/>
    <col min="14337" max="14337" width="20.33203125" style="532" customWidth="1"/>
    <col min="14338" max="14338" width="7.33203125" style="532" customWidth="1"/>
    <col min="14339" max="14339" width="51.44140625" style="532" customWidth="1"/>
    <col min="14340" max="14340" width="23.44140625" style="532" customWidth="1"/>
    <col min="14341" max="14341" width="19.44140625" style="532" customWidth="1"/>
    <col min="14342" max="14342" width="20" style="532" customWidth="1"/>
    <col min="14343" max="14343" width="25.109375" style="532" customWidth="1"/>
    <col min="14344" max="14344" width="4.44140625" style="532" customWidth="1"/>
    <col min="14345" max="14592" width="11.44140625" style="532"/>
    <col min="14593" max="14593" width="20.33203125" style="532" customWidth="1"/>
    <col min="14594" max="14594" width="7.33203125" style="532" customWidth="1"/>
    <col min="14595" max="14595" width="51.44140625" style="532" customWidth="1"/>
    <col min="14596" max="14596" width="23.44140625" style="532" customWidth="1"/>
    <col min="14597" max="14597" width="19.44140625" style="532" customWidth="1"/>
    <col min="14598" max="14598" width="20" style="532" customWidth="1"/>
    <col min="14599" max="14599" width="25.109375" style="532" customWidth="1"/>
    <col min="14600" max="14600" width="4.44140625" style="532" customWidth="1"/>
    <col min="14601" max="14848" width="11.44140625" style="532"/>
    <col min="14849" max="14849" width="20.33203125" style="532" customWidth="1"/>
    <col min="14850" max="14850" width="7.33203125" style="532" customWidth="1"/>
    <col min="14851" max="14851" width="51.44140625" style="532" customWidth="1"/>
    <col min="14852" max="14852" width="23.44140625" style="532" customWidth="1"/>
    <col min="14853" max="14853" width="19.44140625" style="532" customWidth="1"/>
    <col min="14854" max="14854" width="20" style="532" customWidth="1"/>
    <col min="14855" max="14855" width="25.109375" style="532" customWidth="1"/>
    <col min="14856" max="14856" width="4.44140625" style="532" customWidth="1"/>
    <col min="14857" max="15104" width="11.44140625" style="532"/>
    <col min="15105" max="15105" width="20.33203125" style="532" customWidth="1"/>
    <col min="15106" max="15106" width="7.33203125" style="532" customWidth="1"/>
    <col min="15107" max="15107" width="51.44140625" style="532" customWidth="1"/>
    <col min="15108" max="15108" width="23.44140625" style="532" customWidth="1"/>
    <col min="15109" max="15109" width="19.44140625" style="532" customWidth="1"/>
    <col min="15110" max="15110" width="20" style="532" customWidth="1"/>
    <col min="15111" max="15111" width="25.109375" style="532" customWidth="1"/>
    <col min="15112" max="15112" width="4.44140625" style="532" customWidth="1"/>
    <col min="15113" max="15360" width="11.44140625" style="532"/>
    <col min="15361" max="15361" width="20.33203125" style="532" customWidth="1"/>
    <col min="15362" max="15362" width="7.33203125" style="532" customWidth="1"/>
    <col min="15363" max="15363" width="51.44140625" style="532" customWidth="1"/>
    <col min="15364" max="15364" width="23.44140625" style="532" customWidth="1"/>
    <col min="15365" max="15365" width="19.44140625" style="532" customWidth="1"/>
    <col min="15366" max="15366" width="20" style="532" customWidth="1"/>
    <col min="15367" max="15367" width="25.109375" style="532" customWidth="1"/>
    <col min="15368" max="15368" width="4.44140625" style="532" customWidth="1"/>
    <col min="15369" max="15616" width="11.44140625" style="532"/>
    <col min="15617" max="15617" width="20.33203125" style="532" customWidth="1"/>
    <col min="15618" max="15618" width="7.33203125" style="532" customWidth="1"/>
    <col min="15619" max="15619" width="51.44140625" style="532" customWidth="1"/>
    <col min="15620" max="15620" width="23.44140625" style="532" customWidth="1"/>
    <col min="15621" max="15621" width="19.44140625" style="532" customWidth="1"/>
    <col min="15622" max="15622" width="20" style="532" customWidth="1"/>
    <col min="15623" max="15623" width="25.109375" style="532" customWidth="1"/>
    <col min="15624" max="15624" width="4.44140625" style="532" customWidth="1"/>
    <col min="15625" max="15872" width="11.44140625" style="532"/>
    <col min="15873" max="15873" width="20.33203125" style="532" customWidth="1"/>
    <col min="15874" max="15874" width="7.33203125" style="532" customWidth="1"/>
    <col min="15875" max="15875" width="51.44140625" style="532" customWidth="1"/>
    <col min="15876" max="15876" width="23.44140625" style="532" customWidth="1"/>
    <col min="15877" max="15877" width="19.44140625" style="532" customWidth="1"/>
    <col min="15878" max="15878" width="20" style="532" customWidth="1"/>
    <col min="15879" max="15879" width="25.109375" style="532" customWidth="1"/>
    <col min="15880" max="15880" width="4.44140625" style="532" customWidth="1"/>
    <col min="15881" max="16128" width="11.44140625" style="532"/>
    <col min="16129" max="16129" width="20.33203125" style="532" customWidth="1"/>
    <col min="16130" max="16130" width="7.33203125" style="532" customWidth="1"/>
    <col min="16131" max="16131" width="51.44140625" style="532" customWidth="1"/>
    <col min="16132" max="16132" width="23.44140625" style="532" customWidth="1"/>
    <col min="16133" max="16133" width="19.44140625" style="532" customWidth="1"/>
    <col min="16134" max="16134" width="20" style="532" customWidth="1"/>
    <col min="16135" max="16135" width="25.109375" style="532" customWidth="1"/>
    <col min="16136" max="16136" width="4.44140625" style="532" customWidth="1"/>
    <col min="16137" max="16384" width="11.44140625" style="532"/>
  </cols>
  <sheetData>
    <row r="1" spans="1:7" x14ac:dyDescent="0.3">
      <c r="A1" s="3798" t="s">
        <v>1</v>
      </c>
      <c r="B1" s="3799"/>
      <c r="C1" s="3799"/>
      <c r="D1" s="3799"/>
      <c r="E1" s="3799"/>
      <c r="F1" s="3799"/>
      <c r="G1" s="3800"/>
    </row>
    <row r="2" spans="1:7" x14ac:dyDescent="0.3">
      <c r="A2" s="3792" t="s">
        <v>2</v>
      </c>
      <c r="B2" s="3793"/>
      <c r="C2" s="3793"/>
      <c r="D2" s="3793"/>
      <c r="E2" s="3793"/>
      <c r="F2" s="3793"/>
      <c r="G2" s="3794"/>
    </row>
    <row r="3" spans="1:7" x14ac:dyDescent="0.3">
      <c r="A3" s="531"/>
      <c r="G3" s="536"/>
    </row>
    <row r="4" spans="1:7" ht="12.75" customHeight="1" x14ac:dyDescent="0.3">
      <c r="A4" s="550" t="s">
        <v>0</v>
      </c>
      <c r="G4" s="536"/>
    </row>
    <row r="5" spans="1:7" ht="34.5" hidden="1" customHeight="1" x14ac:dyDescent="0.3">
      <c r="A5" s="531"/>
      <c r="G5" s="551"/>
    </row>
    <row r="6" spans="1:7" x14ac:dyDescent="0.3">
      <c r="A6" s="531" t="s">
        <v>3</v>
      </c>
      <c r="C6" s="532" t="s">
        <v>4</v>
      </c>
      <c r="E6" s="620" t="s">
        <v>5</v>
      </c>
      <c r="F6" s="534" t="s">
        <v>211</v>
      </c>
      <c r="G6" s="536" t="s">
        <v>197</v>
      </c>
    </row>
    <row r="7" spans="1:7" ht="5.25" customHeight="1" thickBot="1" x14ac:dyDescent="0.35">
      <c r="A7" s="531"/>
      <c r="D7" s="532"/>
      <c r="E7" s="668"/>
      <c r="F7" s="532"/>
      <c r="G7" s="669"/>
    </row>
    <row r="8" spans="1:7" ht="57.75" customHeight="1" thickBot="1" x14ac:dyDescent="0.35">
      <c r="A8" s="670" t="s">
        <v>6</v>
      </c>
      <c r="B8" s="671"/>
      <c r="C8" s="671" t="s">
        <v>7</v>
      </c>
      <c r="D8" s="672" t="s">
        <v>8</v>
      </c>
      <c r="E8" s="673" t="s">
        <v>9</v>
      </c>
      <c r="F8" s="672" t="s">
        <v>10</v>
      </c>
      <c r="G8" s="674" t="s">
        <v>11</v>
      </c>
    </row>
    <row r="9" spans="1:7" ht="16.2" thickBot="1" x14ac:dyDescent="0.35">
      <c r="A9" s="562" t="s">
        <v>12</v>
      </c>
      <c r="B9" s="563"/>
      <c r="C9" s="564" t="s">
        <v>13</v>
      </c>
      <c r="D9" s="675">
        <f>+D10+D36+D82</f>
        <v>3785909847.0299997</v>
      </c>
      <c r="E9" s="676">
        <f>+E10+E36+E82</f>
        <v>0</v>
      </c>
      <c r="F9" s="677">
        <f>+D9-E9</f>
        <v>3785909847.0299997</v>
      </c>
      <c r="G9" s="678">
        <f>+G10+G36+G82</f>
        <v>3784485831.0299997</v>
      </c>
    </row>
    <row r="10" spans="1:7" ht="15.6" x14ac:dyDescent="0.3">
      <c r="A10" s="597">
        <v>1</v>
      </c>
      <c r="B10" s="598"/>
      <c r="C10" s="598" t="s">
        <v>14</v>
      </c>
      <c r="D10" s="602">
        <f>+D11</f>
        <v>799877804</v>
      </c>
      <c r="E10" s="601">
        <f>+E11</f>
        <v>0</v>
      </c>
      <c r="F10" s="602">
        <f>+D10-E10</f>
        <v>799877804</v>
      </c>
      <c r="G10" s="679">
        <f>+G11</f>
        <v>799877804</v>
      </c>
    </row>
    <row r="11" spans="1:7" ht="15.6" x14ac:dyDescent="0.3">
      <c r="A11" s="576">
        <v>10</v>
      </c>
      <c r="B11" s="582"/>
      <c r="C11" s="582" t="s">
        <v>14</v>
      </c>
      <c r="D11" s="578">
        <f>+D12+D15+D18</f>
        <v>799877804</v>
      </c>
      <c r="E11" s="579">
        <f>+E12+E15+E18</f>
        <v>0</v>
      </c>
      <c r="F11" s="578">
        <f>+D11-E11</f>
        <v>799877804</v>
      </c>
      <c r="G11" s="583">
        <f>+G12+G15+G18</f>
        <v>799877804</v>
      </c>
    </row>
    <row r="12" spans="1:7" ht="18" customHeight="1" x14ac:dyDescent="0.3">
      <c r="A12" s="576">
        <v>101</v>
      </c>
      <c r="B12" s="582"/>
      <c r="C12" s="582" t="s">
        <v>15</v>
      </c>
      <c r="D12" s="578">
        <f>+D13</f>
        <v>26134973</v>
      </c>
      <c r="E12" s="579">
        <f>+E13</f>
        <v>0</v>
      </c>
      <c r="F12" s="578">
        <f>+D12-E12</f>
        <v>26134973</v>
      </c>
      <c r="G12" s="583">
        <f>+G13</f>
        <v>26134973</v>
      </c>
    </row>
    <row r="13" spans="1:7" ht="15.6" x14ac:dyDescent="0.3">
      <c r="A13" s="576">
        <v>1011</v>
      </c>
      <c r="B13" s="582"/>
      <c r="C13" s="582" t="s">
        <v>16</v>
      </c>
      <c r="D13" s="578">
        <f>+D14</f>
        <v>26134973</v>
      </c>
      <c r="E13" s="579">
        <f>+E14</f>
        <v>0</v>
      </c>
      <c r="F13" s="578">
        <f>+D13-E13</f>
        <v>26134973</v>
      </c>
      <c r="G13" s="583">
        <f>+G14</f>
        <v>26134973</v>
      </c>
    </row>
    <row r="14" spans="1:7" ht="15.6" x14ac:dyDescent="0.3">
      <c r="A14" s="576">
        <v>10111</v>
      </c>
      <c r="B14" s="582">
        <v>20</v>
      </c>
      <c r="C14" s="582" t="s">
        <v>17</v>
      </c>
      <c r="D14" s="578">
        <v>26134973</v>
      </c>
      <c r="E14" s="680">
        <v>0</v>
      </c>
      <c r="F14" s="578">
        <f t="shared" ref="F14:F27" si="0">+D14-E14</f>
        <v>26134973</v>
      </c>
      <c r="G14" s="583">
        <v>26134973</v>
      </c>
    </row>
    <row r="15" spans="1:7" ht="15.6" x14ac:dyDescent="0.3">
      <c r="A15" s="576">
        <v>102</v>
      </c>
      <c r="B15" s="582"/>
      <c r="C15" s="582" t="s">
        <v>31</v>
      </c>
      <c r="D15" s="578">
        <f>+D16+D17</f>
        <v>178809431</v>
      </c>
      <c r="E15" s="579">
        <f>+E16+E17</f>
        <v>0</v>
      </c>
      <c r="F15" s="578">
        <f>+D15-E15</f>
        <v>178809431</v>
      </c>
      <c r="G15" s="583">
        <f>+G16+G17</f>
        <v>178809431</v>
      </c>
    </row>
    <row r="16" spans="1:7" ht="15.6" x14ac:dyDescent="0.3">
      <c r="A16" s="576">
        <v>10212</v>
      </c>
      <c r="B16" s="582">
        <v>20</v>
      </c>
      <c r="C16" s="582" t="s">
        <v>32</v>
      </c>
      <c r="D16" s="578">
        <v>250877</v>
      </c>
      <c r="E16" s="680">
        <v>0</v>
      </c>
      <c r="F16" s="578">
        <f t="shared" si="0"/>
        <v>250877</v>
      </c>
      <c r="G16" s="583">
        <v>250877</v>
      </c>
    </row>
    <row r="17" spans="1:7" ht="15.6" x14ac:dyDescent="0.3">
      <c r="A17" s="576">
        <v>10214</v>
      </c>
      <c r="B17" s="582">
        <v>20</v>
      </c>
      <c r="C17" s="582" t="s">
        <v>33</v>
      </c>
      <c r="D17" s="578">
        <v>178558554</v>
      </c>
      <c r="E17" s="680">
        <v>0</v>
      </c>
      <c r="F17" s="578">
        <f t="shared" si="0"/>
        <v>178558554</v>
      </c>
      <c r="G17" s="583">
        <v>178558554</v>
      </c>
    </row>
    <row r="18" spans="1:7" ht="31.2" x14ac:dyDescent="0.3">
      <c r="A18" s="576">
        <v>105</v>
      </c>
      <c r="B18" s="582"/>
      <c r="C18" s="604" t="s">
        <v>34</v>
      </c>
      <c r="D18" s="578">
        <f>+D19+D23+D26+D27</f>
        <v>594933400</v>
      </c>
      <c r="E18" s="579">
        <f>+E19+E23+E26+E27</f>
        <v>0</v>
      </c>
      <c r="F18" s="578">
        <f t="shared" si="0"/>
        <v>594933400</v>
      </c>
      <c r="G18" s="583">
        <f>+G19+G23+G26+G27</f>
        <v>594933400</v>
      </c>
    </row>
    <row r="19" spans="1:7" ht="15.6" x14ac:dyDescent="0.3">
      <c r="A19" s="576">
        <v>1051</v>
      </c>
      <c r="B19" s="582"/>
      <c r="C19" s="604" t="s">
        <v>35</v>
      </c>
      <c r="D19" s="578">
        <f>+D20+D21+D22</f>
        <v>382819200</v>
      </c>
      <c r="E19" s="579">
        <f>+E20+E21+E22</f>
        <v>0</v>
      </c>
      <c r="F19" s="578">
        <f t="shared" si="0"/>
        <v>382819200</v>
      </c>
      <c r="G19" s="583">
        <f>+G20+G21+G22</f>
        <v>382819200</v>
      </c>
    </row>
    <row r="20" spans="1:7" ht="15.6" x14ac:dyDescent="0.3">
      <c r="A20" s="576">
        <v>10511</v>
      </c>
      <c r="B20" s="582">
        <v>20</v>
      </c>
      <c r="C20" s="582" t="s">
        <v>36</v>
      </c>
      <c r="D20" s="578">
        <v>79008700</v>
      </c>
      <c r="E20" s="680">
        <v>0</v>
      </c>
      <c r="F20" s="578">
        <f t="shared" si="0"/>
        <v>79008700</v>
      </c>
      <c r="G20" s="583">
        <v>79008700</v>
      </c>
    </row>
    <row r="21" spans="1:7" ht="15.6" x14ac:dyDescent="0.3">
      <c r="A21" s="576">
        <v>10513</v>
      </c>
      <c r="B21" s="582">
        <v>20</v>
      </c>
      <c r="C21" s="582" t="s">
        <v>37</v>
      </c>
      <c r="D21" s="578">
        <v>134377500</v>
      </c>
      <c r="E21" s="680">
        <v>0</v>
      </c>
      <c r="F21" s="578">
        <f t="shared" si="0"/>
        <v>134377500</v>
      </c>
      <c r="G21" s="583">
        <v>134377500</v>
      </c>
    </row>
    <row r="22" spans="1:7" ht="15.6" x14ac:dyDescent="0.3">
      <c r="A22" s="576">
        <v>10514</v>
      </c>
      <c r="B22" s="582">
        <v>20</v>
      </c>
      <c r="C22" s="582" t="s">
        <v>38</v>
      </c>
      <c r="D22" s="578">
        <v>169433000</v>
      </c>
      <c r="E22" s="680">
        <v>0</v>
      </c>
      <c r="F22" s="578">
        <f t="shared" si="0"/>
        <v>169433000</v>
      </c>
      <c r="G22" s="583">
        <v>169433000</v>
      </c>
    </row>
    <row r="23" spans="1:7" ht="15.6" x14ac:dyDescent="0.3">
      <c r="A23" s="576">
        <v>1052</v>
      </c>
      <c r="B23" s="582"/>
      <c r="C23" s="604" t="s">
        <v>39</v>
      </c>
      <c r="D23" s="578">
        <f>+D24+D25</f>
        <v>113341400</v>
      </c>
      <c r="E23" s="579">
        <f>+E24+E25</f>
        <v>0</v>
      </c>
      <c r="F23" s="578">
        <f t="shared" si="0"/>
        <v>113341400</v>
      </c>
      <c r="G23" s="583">
        <f>+G24+G25</f>
        <v>113341400</v>
      </c>
    </row>
    <row r="24" spans="1:7" ht="15.6" x14ac:dyDescent="0.3">
      <c r="A24" s="576">
        <v>10523</v>
      </c>
      <c r="B24" s="582">
        <v>20</v>
      </c>
      <c r="C24" s="582" t="s">
        <v>41</v>
      </c>
      <c r="D24" s="578">
        <v>103511700</v>
      </c>
      <c r="E24" s="680">
        <v>0</v>
      </c>
      <c r="F24" s="578">
        <f t="shared" si="0"/>
        <v>103511700</v>
      </c>
      <c r="G24" s="583">
        <v>103511700</v>
      </c>
    </row>
    <row r="25" spans="1:7" ht="41.25" customHeight="1" x14ac:dyDescent="0.3">
      <c r="A25" s="576">
        <v>10527</v>
      </c>
      <c r="B25" s="582">
        <v>20</v>
      </c>
      <c r="C25" s="681" t="s">
        <v>42</v>
      </c>
      <c r="D25" s="578">
        <v>9829700</v>
      </c>
      <c r="E25" s="680">
        <v>0</v>
      </c>
      <c r="F25" s="578">
        <f t="shared" si="0"/>
        <v>9829700</v>
      </c>
      <c r="G25" s="583">
        <v>9829700</v>
      </c>
    </row>
    <row r="26" spans="1:7" ht="15.6" x14ac:dyDescent="0.3">
      <c r="A26" s="576">
        <v>1056</v>
      </c>
      <c r="B26" s="582">
        <v>20</v>
      </c>
      <c r="C26" s="582" t="s">
        <v>43</v>
      </c>
      <c r="D26" s="578">
        <v>59261300</v>
      </c>
      <c r="E26" s="680"/>
      <c r="F26" s="578">
        <f t="shared" si="0"/>
        <v>59261300</v>
      </c>
      <c r="G26" s="583">
        <v>59261300</v>
      </c>
    </row>
    <row r="27" spans="1:7" ht="16.2" thickBot="1" x14ac:dyDescent="0.35">
      <c r="A27" s="605">
        <v>1057</v>
      </c>
      <c r="B27" s="606">
        <v>20</v>
      </c>
      <c r="C27" s="606" t="s">
        <v>44</v>
      </c>
      <c r="D27" s="608">
        <v>39511500</v>
      </c>
      <c r="E27" s="609">
        <f>+E37</f>
        <v>0</v>
      </c>
      <c r="F27" s="610">
        <f t="shared" si="0"/>
        <v>39511500</v>
      </c>
      <c r="G27" s="644">
        <v>39511500</v>
      </c>
    </row>
    <row r="28" spans="1:7" ht="16.2" thickBot="1" x14ac:dyDescent="0.35">
      <c r="A28" s="612"/>
      <c r="B28" s="613"/>
      <c r="C28" s="613"/>
      <c r="D28" s="615"/>
      <c r="E28" s="682"/>
      <c r="F28" s="617"/>
      <c r="G28" s="615"/>
    </row>
    <row r="29" spans="1:7" ht="7.95" customHeight="1" x14ac:dyDescent="0.3">
      <c r="A29" s="3798"/>
      <c r="B29" s="3799"/>
      <c r="C29" s="3799"/>
      <c r="D29" s="3799"/>
      <c r="E29" s="3799"/>
      <c r="F29" s="3799"/>
      <c r="G29" s="3800"/>
    </row>
    <row r="30" spans="1:7" x14ac:dyDescent="0.3">
      <c r="A30" s="3792" t="s">
        <v>1</v>
      </c>
      <c r="B30" s="3793"/>
      <c r="C30" s="3793"/>
      <c r="D30" s="3793"/>
      <c r="E30" s="3793"/>
      <c r="F30" s="3793"/>
      <c r="G30" s="3794"/>
    </row>
    <row r="31" spans="1:7" x14ac:dyDescent="0.3">
      <c r="A31" s="3792" t="s">
        <v>2</v>
      </c>
      <c r="B31" s="3793"/>
      <c r="C31" s="3793"/>
      <c r="D31" s="3793"/>
      <c r="E31" s="3793"/>
      <c r="F31" s="3793"/>
      <c r="G31" s="3794"/>
    </row>
    <row r="32" spans="1:7" x14ac:dyDescent="0.3">
      <c r="A32" s="550" t="s">
        <v>0</v>
      </c>
      <c r="G32" s="536"/>
    </row>
    <row r="33" spans="1:7" x14ac:dyDescent="0.3">
      <c r="A33" s="531" t="s">
        <v>3</v>
      </c>
      <c r="C33" s="532" t="s">
        <v>4</v>
      </c>
      <c r="E33" s="620" t="s">
        <v>5</v>
      </c>
      <c r="F33" s="534" t="str">
        <f>F6</f>
        <v>MARZO</v>
      </c>
      <c r="G33" s="536" t="str">
        <f>G6</f>
        <v>VIGENCIA FISCAL: 2018</v>
      </c>
    </row>
    <row r="34" spans="1:7" ht="5.25" customHeight="1" thickBot="1" x14ac:dyDescent="0.35">
      <c r="A34" s="552"/>
      <c r="B34" s="553"/>
      <c r="C34" s="553"/>
      <c r="D34" s="555"/>
      <c r="E34" s="683"/>
      <c r="F34" s="555"/>
      <c r="G34" s="556"/>
    </row>
    <row r="35" spans="1:7" ht="51.6" customHeight="1" thickBot="1" x14ac:dyDescent="0.35">
      <c r="A35" s="684" t="s">
        <v>6</v>
      </c>
      <c r="B35" s="685"/>
      <c r="C35" s="685" t="s">
        <v>7</v>
      </c>
      <c r="D35" s="686" t="s">
        <v>8</v>
      </c>
      <c r="E35" s="687" t="s">
        <v>9</v>
      </c>
      <c r="F35" s="686" t="s">
        <v>10</v>
      </c>
      <c r="G35" s="688" t="s">
        <v>11</v>
      </c>
    </row>
    <row r="36" spans="1:7" ht="17.25" customHeight="1" x14ac:dyDescent="0.3">
      <c r="A36" s="570">
        <v>2</v>
      </c>
      <c r="B36" s="689"/>
      <c r="C36" s="689" t="s">
        <v>45</v>
      </c>
      <c r="D36" s="574">
        <f>+D37</f>
        <v>303056086.19999999</v>
      </c>
      <c r="E36" s="573">
        <f>+E37</f>
        <v>0</v>
      </c>
      <c r="F36" s="572">
        <f>+D36-E36</f>
        <v>303056086.19999999</v>
      </c>
      <c r="G36" s="690">
        <f>+G37</f>
        <v>303056086.19999999</v>
      </c>
    </row>
    <row r="37" spans="1:7" ht="15.6" x14ac:dyDescent="0.3">
      <c r="A37" s="576">
        <v>20</v>
      </c>
      <c r="B37" s="582"/>
      <c r="C37" s="582" t="s">
        <v>45</v>
      </c>
      <c r="D37" s="578">
        <f>+D38</f>
        <v>303056086.19999999</v>
      </c>
      <c r="E37" s="579">
        <f>+E38</f>
        <v>0</v>
      </c>
      <c r="F37" s="578">
        <f t="shared" ref="F37:F68" si="1">+D37-E37</f>
        <v>303056086.19999999</v>
      </c>
      <c r="G37" s="583">
        <f>+G38</f>
        <v>303056086.19999999</v>
      </c>
    </row>
    <row r="38" spans="1:7" ht="15.6" x14ac:dyDescent="0.3">
      <c r="A38" s="576">
        <v>204</v>
      </c>
      <c r="B38" s="582"/>
      <c r="C38" s="582" t="s">
        <v>46</v>
      </c>
      <c r="D38" s="578">
        <f>+D39+D42+D48+D56+D59+D61+D64+D66+D68+D69+D80</f>
        <v>303056086.19999999</v>
      </c>
      <c r="E38" s="579">
        <f>+E39+E42+E48+E56+E59+E61+E64+E66+E68+E69+E80</f>
        <v>0</v>
      </c>
      <c r="F38" s="578">
        <f t="shared" si="1"/>
        <v>303056086.19999999</v>
      </c>
      <c r="G38" s="583">
        <f>+G39+G42+G48+G56+G59+G61+G64+G66+G68+G69+G80</f>
        <v>303056086.19999999</v>
      </c>
    </row>
    <row r="39" spans="1:7" ht="15.6" x14ac:dyDescent="0.3">
      <c r="A39" s="576">
        <v>2041</v>
      </c>
      <c r="B39" s="582"/>
      <c r="C39" s="582" t="s">
        <v>116</v>
      </c>
      <c r="D39" s="578">
        <f>+D40+D41</f>
        <v>14865</v>
      </c>
      <c r="E39" s="579">
        <f>+E40+E41</f>
        <v>0</v>
      </c>
      <c r="F39" s="578">
        <f t="shared" si="1"/>
        <v>14865</v>
      </c>
      <c r="G39" s="583">
        <f>+G40+G41</f>
        <v>14865</v>
      </c>
    </row>
    <row r="40" spans="1:7" ht="15.6" x14ac:dyDescent="0.3">
      <c r="A40" s="576">
        <v>20418</v>
      </c>
      <c r="B40" s="582">
        <v>20</v>
      </c>
      <c r="C40" s="582" t="s">
        <v>117</v>
      </c>
      <c r="D40" s="578">
        <v>65</v>
      </c>
      <c r="E40" s="680">
        <v>0</v>
      </c>
      <c r="F40" s="578">
        <f t="shared" si="1"/>
        <v>65</v>
      </c>
      <c r="G40" s="583">
        <v>65</v>
      </c>
    </row>
    <row r="41" spans="1:7" ht="21" customHeight="1" x14ac:dyDescent="0.3">
      <c r="A41" s="576">
        <v>204125</v>
      </c>
      <c r="B41" s="582">
        <v>20</v>
      </c>
      <c r="C41" s="582" t="s">
        <v>118</v>
      </c>
      <c r="D41" s="578">
        <v>14800</v>
      </c>
      <c r="E41" s="680">
        <v>0</v>
      </c>
      <c r="F41" s="578">
        <f t="shared" si="1"/>
        <v>14800</v>
      </c>
      <c r="G41" s="583">
        <v>14800</v>
      </c>
    </row>
    <row r="42" spans="1:7" ht="21" customHeight="1" x14ac:dyDescent="0.3">
      <c r="A42" s="576">
        <v>2044</v>
      </c>
      <c r="B42" s="582"/>
      <c r="C42" s="604" t="s">
        <v>47</v>
      </c>
      <c r="D42" s="578">
        <f>SUM(D43:D47)</f>
        <v>2835496</v>
      </c>
      <c r="E42" s="579">
        <f>SUM(E43:E47)</f>
        <v>0</v>
      </c>
      <c r="F42" s="578">
        <f t="shared" si="1"/>
        <v>2835496</v>
      </c>
      <c r="G42" s="583">
        <f>SUM(G43:G47)</f>
        <v>2835496</v>
      </c>
    </row>
    <row r="43" spans="1:7" ht="21" customHeight="1" x14ac:dyDescent="0.3">
      <c r="A43" s="576">
        <v>20441</v>
      </c>
      <c r="B43" s="582">
        <v>20</v>
      </c>
      <c r="C43" s="604" t="s">
        <v>48</v>
      </c>
      <c r="D43" s="578">
        <v>2833278</v>
      </c>
      <c r="E43" s="680">
        <v>0</v>
      </c>
      <c r="F43" s="578">
        <f t="shared" si="1"/>
        <v>2833278</v>
      </c>
      <c r="G43" s="583">
        <v>2833278</v>
      </c>
    </row>
    <row r="44" spans="1:7" ht="21" customHeight="1" x14ac:dyDescent="0.3">
      <c r="A44" s="576">
        <v>204415</v>
      </c>
      <c r="B44" s="582">
        <v>20</v>
      </c>
      <c r="C44" s="604" t="s">
        <v>119</v>
      </c>
      <c r="D44" s="578">
        <v>1898</v>
      </c>
      <c r="E44" s="680">
        <v>0</v>
      </c>
      <c r="F44" s="578">
        <f t="shared" si="1"/>
        <v>1898</v>
      </c>
      <c r="G44" s="583">
        <v>1898</v>
      </c>
    </row>
    <row r="45" spans="1:7" ht="21" customHeight="1" x14ac:dyDescent="0.3">
      <c r="A45" s="576">
        <v>204418</v>
      </c>
      <c r="B45" s="582">
        <v>20</v>
      </c>
      <c r="C45" s="604" t="s">
        <v>120</v>
      </c>
      <c r="D45" s="578">
        <v>302</v>
      </c>
      <c r="E45" s="680">
        <v>0</v>
      </c>
      <c r="F45" s="578">
        <f t="shared" si="1"/>
        <v>302</v>
      </c>
      <c r="G45" s="583">
        <v>302</v>
      </c>
    </row>
    <row r="46" spans="1:7" ht="21" customHeight="1" x14ac:dyDescent="0.3">
      <c r="A46" s="576">
        <v>204420</v>
      </c>
      <c r="B46" s="582">
        <v>20</v>
      </c>
      <c r="C46" s="604" t="s">
        <v>196</v>
      </c>
      <c r="D46" s="578">
        <v>13</v>
      </c>
      <c r="E46" s="680">
        <v>0</v>
      </c>
      <c r="F46" s="578">
        <f t="shared" si="1"/>
        <v>13</v>
      </c>
      <c r="G46" s="583">
        <v>13</v>
      </c>
    </row>
    <row r="47" spans="1:7" ht="21" customHeight="1" x14ac:dyDescent="0.3">
      <c r="A47" s="576">
        <v>204423</v>
      </c>
      <c r="B47" s="582">
        <v>20</v>
      </c>
      <c r="C47" s="604" t="s">
        <v>121</v>
      </c>
      <c r="D47" s="578">
        <v>5</v>
      </c>
      <c r="E47" s="680">
        <v>0</v>
      </c>
      <c r="F47" s="578">
        <f t="shared" si="1"/>
        <v>5</v>
      </c>
      <c r="G47" s="583">
        <v>5</v>
      </c>
    </row>
    <row r="48" spans="1:7" ht="15.6" x14ac:dyDescent="0.3">
      <c r="A48" s="576">
        <v>2045</v>
      </c>
      <c r="B48" s="582"/>
      <c r="C48" s="582" t="s">
        <v>49</v>
      </c>
      <c r="D48" s="578">
        <f>SUM(D49:D55)</f>
        <v>19584772.850000001</v>
      </c>
      <c r="E48" s="579">
        <f>SUM(E49:E55)</f>
        <v>0</v>
      </c>
      <c r="F48" s="578">
        <f t="shared" si="1"/>
        <v>19584772.850000001</v>
      </c>
      <c r="G48" s="583">
        <f>SUM(G49:G55)</f>
        <v>19584772.850000001</v>
      </c>
    </row>
    <row r="49" spans="1:7" ht="18.75" customHeight="1" x14ac:dyDescent="0.3">
      <c r="A49" s="576">
        <v>20451</v>
      </c>
      <c r="B49" s="582">
        <v>20</v>
      </c>
      <c r="C49" s="582" t="s">
        <v>50</v>
      </c>
      <c r="D49" s="578">
        <v>3195079</v>
      </c>
      <c r="E49" s="680">
        <v>0</v>
      </c>
      <c r="F49" s="578">
        <f t="shared" si="1"/>
        <v>3195079</v>
      </c>
      <c r="G49" s="583">
        <v>3195079</v>
      </c>
    </row>
    <row r="50" spans="1:7" s="533" customFormat="1" ht="31.5" customHeight="1" x14ac:dyDescent="0.3">
      <c r="A50" s="633">
        <v>20452</v>
      </c>
      <c r="B50" s="604">
        <v>20</v>
      </c>
      <c r="C50" s="604" t="s">
        <v>51</v>
      </c>
      <c r="D50" s="635">
        <v>3192800</v>
      </c>
      <c r="E50" s="691">
        <v>0</v>
      </c>
      <c r="F50" s="635">
        <f t="shared" si="1"/>
        <v>3192800</v>
      </c>
      <c r="G50" s="692">
        <v>3192800</v>
      </c>
    </row>
    <row r="51" spans="1:7" s="533" customFormat="1" ht="31.5" customHeight="1" x14ac:dyDescent="0.3">
      <c r="A51" s="633">
        <v>20455</v>
      </c>
      <c r="B51" s="604">
        <v>20</v>
      </c>
      <c r="C51" s="604" t="s">
        <v>198</v>
      </c>
      <c r="D51" s="635">
        <v>29</v>
      </c>
      <c r="E51" s="691">
        <v>0</v>
      </c>
      <c r="F51" s="635">
        <f t="shared" si="1"/>
        <v>29</v>
      </c>
      <c r="G51" s="692">
        <v>29</v>
      </c>
    </row>
    <row r="52" spans="1:7" s="533" customFormat="1" ht="31.95" customHeight="1" x14ac:dyDescent="0.3">
      <c r="A52" s="633">
        <v>20456</v>
      </c>
      <c r="B52" s="604">
        <v>20</v>
      </c>
      <c r="C52" s="604" t="s">
        <v>52</v>
      </c>
      <c r="D52" s="635">
        <v>16974</v>
      </c>
      <c r="E52" s="691">
        <v>0</v>
      </c>
      <c r="F52" s="635">
        <f t="shared" si="1"/>
        <v>16974</v>
      </c>
      <c r="G52" s="692">
        <v>16974</v>
      </c>
    </row>
    <row r="53" spans="1:7" s="533" customFormat="1" ht="21" customHeight="1" x14ac:dyDescent="0.3">
      <c r="A53" s="633">
        <v>20458</v>
      </c>
      <c r="B53" s="604">
        <v>20</v>
      </c>
      <c r="C53" s="604" t="s">
        <v>124</v>
      </c>
      <c r="D53" s="635">
        <v>13170109.85</v>
      </c>
      <c r="E53" s="691">
        <v>0</v>
      </c>
      <c r="F53" s="635">
        <f t="shared" si="1"/>
        <v>13170109.85</v>
      </c>
      <c r="G53" s="692">
        <v>13170109.85</v>
      </c>
    </row>
    <row r="54" spans="1:7" ht="18.75" customHeight="1" x14ac:dyDescent="0.3">
      <c r="A54" s="576">
        <v>204510</v>
      </c>
      <c r="B54" s="582">
        <v>20</v>
      </c>
      <c r="C54" s="582" t="s">
        <v>53</v>
      </c>
      <c r="D54" s="578">
        <v>3423</v>
      </c>
      <c r="E54" s="680">
        <v>0</v>
      </c>
      <c r="F54" s="578">
        <f t="shared" si="1"/>
        <v>3423</v>
      </c>
      <c r="G54" s="583">
        <v>3423</v>
      </c>
    </row>
    <row r="55" spans="1:7" ht="18.75" customHeight="1" x14ac:dyDescent="0.3">
      <c r="A55" s="576">
        <v>204513</v>
      </c>
      <c r="B55" s="582">
        <v>20</v>
      </c>
      <c r="C55" s="582" t="s">
        <v>54</v>
      </c>
      <c r="D55" s="578">
        <v>6358</v>
      </c>
      <c r="E55" s="680">
        <v>0</v>
      </c>
      <c r="F55" s="578">
        <f t="shared" si="1"/>
        <v>6358</v>
      </c>
      <c r="G55" s="583">
        <v>6358</v>
      </c>
    </row>
    <row r="56" spans="1:7" ht="18" customHeight="1" x14ac:dyDescent="0.3">
      <c r="A56" s="576">
        <v>2046</v>
      </c>
      <c r="B56" s="582"/>
      <c r="C56" s="582" t="s">
        <v>55</v>
      </c>
      <c r="D56" s="578">
        <f>SUM(D57:D58)</f>
        <v>394</v>
      </c>
      <c r="E56" s="579">
        <f>SUM(E57:E58)</f>
        <v>0</v>
      </c>
      <c r="F56" s="578">
        <f t="shared" si="1"/>
        <v>394</v>
      </c>
      <c r="G56" s="583">
        <f>SUM(G57:G58)</f>
        <v>394</v>
      </c>
    </row>
    <row r="57" spans="1:7" ht="18" customHeight="1" x14ac:dyDescent="0.3">
      <c r="A57" s="576">
        <v>20462</v>
      </c>
      <c r="B57" s="582">
        <v>20</v>
      </c>
      <c r="C57" s="582" t="s">
        <v>56</v>
      </c>
      <c r="D57" s="578">
        <v>386</v>
      </c>
      <c r="E57" s="680"/>
      <c r="F57" s="578">
        <f t="shared" si="1"/>
        <v>386</v>
      </c>
      <c r="G57" s="583">
        <v>386</v>
      </c>
    </row>
    <row r="58" spans="1:7" ht="18" customHeight="1" x14ac:dyDescent="0.3">
      <c r="A58" s="576">
        <v>20467</v>
      </c>
      <c r="B58" s="582">
        <v>20</v>
      </c>
      <c r="C58" s="582" t="s">
        <v>126</v>
      </c>
      <c r="D58" s="578">
        <v>8</v>
      </c>
      <c r="E58" s="680">
        <v>0</v>
      </c>
      <c r="F58" s="578">
        <f t="shared" si="1"/>
        <v>8</v>
      </c>
      <c r="G58" s="583">
        <v>8</v>
      </c>
    </row>
    <row r="59" spans="1:7" ht="18" customHeight="1" x14ac:dyDescent="0.3">
      <c r="A59" s="576">
        <v>2047</v>
      </c>
      <c r="B59" s="582"/>
      <c r="C59" s="582" t="s">
        <v>58</v>
      </c>
      <c r="D59" s="578">
        <f>+D60</f>
        <v>7187</v>
      </c>
      <c r="E59" s="579">
        <f>+E60</f>
        <v>0</v>
      </c>
      <c r="F59" s="578">
        <f t="shared" si="1"/>
        <v>7187</v>
      </c>
      <c r="G59" s="583">
        <f>+G60</f>
        <v>7187</v>
      </c>
    </row>
    <row r="60" spans="1:7" ht="18" customHeight="1" x14ac:dyDescent="0.3">
      <c r="A60" s="576">
        <v>20476</v>
      </c>
      <c r="B60" s="582">
        <v>20</v>
      </c>
      <c r="C60" s="582" t="s">
        <v>59</v>
      </c>
      <c r="D60" s="578">
        <v>7187</v>
      </c>
      <c r="E60" s="680">
        <v>0</v>
      </c>
      <c r="F60" s="578">
        <v>7187</v>
      </c>
      <c r="G60" s="583">
        <v>7187</v>
      </c>
    </row>
    <row r="61" spans="1:7" ht="18" customHeight="1" x14ac:dyDescent="0.3">
      <c r="A61" s="576">
        <v>2048</v>
      </c>
      <c r="B61" s="582"/>
      <c r="C61" s="582" t="s">
        <v>60</v>
      </c>
      <c r="D61" s="578">
        <f>SUM(D62:D63)</f>
        <v>106670</v>
      </c>
      <c r="E61" s="578">
        <f>SUM(E62:E63)</f>
        <v>0</v>
      </c>
      <c r="F61" s="578">
        <f t="shared" si="1"/>
        <v>106670</v>
      </c>
      <c r="G61" s="583">
        <f>SUM(G62:G63)</f>
        <v>106670</v>
      </c>
    </row>
    <row r="62" spans="1:7" ht="18" customHeight="1" x14ac:dyDescent="0.3">
      <c r="A62" s="576">
        <v>20482</v>
      </c>
      <c r="B62" s="582">
        <v>20</v>
      </c>
      <c r="C62" s="582" t="s">
        <v>128</v>
      </c>
      <c r="D62" s="578">
        <v>87970</v>
      </c>
      <c r="E62" s="680">
        <v>0</v>
      </c>
      <c r="F62" s="578">
        <f>+D62-E62</f>
        <v>87970</v>
      </c>
      <c r="G62" s="583">
        <v>87970</v>
      </c>
    </row>
    <row r="63" spans="1:7" ht="18" customHeight="1" x14ac:dyDescent="0.3">
      <c r="A63" s="576">
        <v>20486</v>
      </c>
      <c r="B63" s="582">
        <v>20</v>
      </c>
      <c r="C63" s="582" t="s">
        <v>61</v>
      </c>
      <c r="D63" s="578">
        <v>18700</v>
      </c>
      <c r="E63" s="680">
        <v>0</v>
      </c>
      <c r="F63" s="578">
        <f t="shared" si="1"/>
        <v>18700</v>
      </c>
      <c r="G63" s="583">
        <v>18700</v>
      </c>
    </row>
    <row r="64" spans="1:7" ht="15.6" x14ac:dyDescent="0.3">
      <c r="A64" s="576">
        <v>20410</v>
      </c>
      <c r="B64" s="582"/>
      <c r="C64" s="582" t="s">
        <v>133</v>
      </c>
      <c r="D64" s="578">
        <f>+D65</f>
        <v>233732632</v>
      </c>
      <c r="E64" s="579">
        <f>+E65</f>
        <v>0</v>
      </c>
      <c r="F64" s="578">
        <f t="shared" si="1"/>
        <v>233732632</v>
      </c>
      <c r="G64" s="583">
        <f>+G65</f>
        <v>233732632</v>
      </c>
    </row>
    <row r="65" spans="1:237" ht="22.5" customHeight="1" x14ac:dyDescent="0.3">
      <c r="A65" s="576">
        <v>204102</v>
      </c>
      <c r="B65" s="582">
        <v>20</v>
      </c>
      <c r="C65" s="582" t="s">
        <v>134</v>
      </c>
      <c r="D65" s="578">
        <v>233732632</v>
      </c>
      <c r="E65" s="680">
        <v>0</v>
      </c>
      <c r="F65" s="578">
        <f t="shared" si="1"/>
        <v>233732632</v>
      </c>
      <c r="G65" s="583">
        <v>233732632</v>
      </c>
    </row>
    <row r="66" spans="1:237" ht="22.5" customHeight="1" x14ac:dyDescent="0.3">
      <c r="A66" s="576">
        <v>20411</v>
      </c>
      <c r="B66" s="582"/>
      <c r="C66" s="582" t="s">
        <v>135</v>
      </c>
      <c r="D66" s="578">
        <f>SUM(D67:D67)</f>
        <v>282</v>
      </c>
      <c r="E66" s="579">
        <f>SUM(E67:E67)</f>
        <v>0</v>
      </c>
      <c r="F66" s="578">
        <f>+D66-E66</f>
        <v>282</v>
      </c>
      <c r="G66" s="583">
        <f>SUM(G67:G67)</f>
        <v>282</v>
      </c>
    </row>
    <row r="67" spans="1:237" ht="22.5" customHeight="1" x14ac:dyDescent="0.3">
      <c r="A67" s="576">
        <v>204111</v>
      </c>
      <c r="B67" s="582">
        <v>20</v>
      </c>
      <c r="C67" s="582" t="s">
        <v>136</v>
      </c>
      <c r="D67" s="578">
        <v>282</v>
      </c>
      <c r="E67" s="680">
        <v>0</v>
      </c>
      <c r="F67" s="578">
        <f>+D67-E67</f>
        <v>282</v>
      </c>
      <c r="G67" s="583">
        <v>282</v>
      </c>
    </row>
    <row r="68" spans="1:237" ht="24.75" customHeight="1" x14ac:dyDescent="0.3">
      <c r="A68" s="576">
        <v>20414</v>
      </c>
      <c r="B68" s="582">
        <v>20</v>
      </c>
      <c r="C68" s="582" t="s">
        <v>63</v>
      </c>
      <c r="D68" s="578">
        <v>1620</v>
      </c>
      <c r="E68" s="680">
        <v>0</v>
      </c>
      <c r="F68" s="578">
        <f t="shared" si="1"/>
        <v>1620</v>
      </c>
      <c r="G68" s="583">
        <v>1620</v>
      </c>
    </row>
    <row r="69" spans="1:237" ht="22.5" customHeight="1" x14ac:dyDescent="0.3">
      <c r="A69" s="576">
        <v>20421</v>
      </c>
      <c r="B69" s="582"/>
      <c r="C69" s="582" t="s">
        <v>64</v>
      </c>
      <c r="D69" s="578">
        <f>+D70+D71</f>
        <v>45433</v>
      </c>
      <c r="E69" s="680">
        <f>+E70+E71</f>
        <v>0</v>
      </c>
      <c r="F69" s="578">
        <f>+D69-E69</f>
        <v>45433</v>
      </c>
      <c r="G69" s="583">
        <f>+G70+G71</f>
        <v>45433</v>
      </c>
    </row>
    <row r="70" spans="1:237" ht="18.75" customHeight="1" x14ac:dyDescent="0.3">
      <c r="A70" s="576">
        <v>204214</v>
      </c>
      <c r="B70" s="582">
        <v>20</v>
      </c>
      <c r="C70" s="582" t="s">
        <v>65</v>
      </c>
      <c r="D70" s="578">
        <v>22521</v>
      </c>
      <c r="E70" s="680">
        <v>0</v>
      </c>
      <c r="F70" s="578">
        <f>+D70-E70</f>
        <v>22521</v>
      </c>
      <c r="G70" s="583">
        <v>22521</v>
      </c>
    </row>
    <row r="71" spans="1:237" ht="18.75" customHeight="1" thickBot="1" x14ac:dyDescent="0.35">
      <c r="A71" s="605">
        <v>204215</v>
      </c>
      <c r="B71" s="606">
        <v>20</v>
      </c>
      <c r="C71" s="606" t="s">
        <v>139</v>
      </c>
      <c r="D71" s="610">
        <v>22912</v>
      </c>
      <c r="E71" s="693">
        <v>0</v>
      </c>
      <c r="F71" s="610">
        <f>+D71-E71</f>
        <v>22912</v>
      </c>
      <c r="G71" s="644">
        <v>22912</v>
      </c>
    </row>
    <row r="72" spans="1:237" ht="15" thickBot="1" x14ac:dyDescent="0.35">
      <c r="A72" s="618"/>
      <c r="D72" s="621"/>
      <c r="E72" s="668"/>
      <c r="F72" s="621"/>
      <c r="G72" s="621"/>
    </row>
    <row r="73" spans="1:237" x14ac:dyDescent="0.3">
      <c r="A73" s="3798" t="s">
        <v>1</v>
      </c>
      <c r="B73" s="3799"/>
      <c r="C73" s="3799"/>
      <c r="D73" s="3799"/>
      <c r="E73" s="3799"/>
      <c r="F73" s="3799"/>
      <c r="G73" s="3800"/>
      <c r="H73" s="694"/>
      <c r="I73" s="695"/>
      <c r="J73" s="3798"/>
      <c r="K73" s="3799"/>
      <c r="L73" s="3799"/>
      <c r="M73" s="3799"/>
      <c r="N73" s="3799"/>
      <c r="O73" s="3799"/>
      <c r="P73" s="3800"/>
      <c r="Q73" s="3798"/>
      <c r="R73" s="3799"/>
      <c r="S73" s="3799"/>
      <c r="T73" s="3799"/>
      <c r="U73" s="3799"/>
      <c r="V73" s="3799"/>
      <c r="W73" s="3800"/>
      <c r="X73" s="3798"/>
      <c r="Y73" s="3799"/>
      <c r="Z73" s="3799"/>
      <c r="AA73" s="3799"/>
      <c r="AB73" s="3799"/>
      <c r="AC73" s="3799"/>
      <c r="AD73" s="3800"/>
      <c r="AE73" s="3798"/>
      <c r="AF73" s="3799"/>
      <c r="AG73" s="3799"/>
      <c r="AH73" s="3799"/>
      <c r="AI73" s="3799"/>
      <c r="AJ73" s="3799"/>
      <c r="AK73" s="3800"/>
      <c r="AL73" s="3798"/>
      <c r="AM73" s="3799"/>
      <c r="AN73" s="3799"/>
      <c r="AO73" s="3799"/>
      <c r="AP73" s="3799"/>
      <c r="AQ73" s="3799"/>
      <c r="AR73" s="3800"/>
      <c r="AS73" s="3798"/>
      <c r="AT73" s="3799"/>
      <c r="AU73" s="3799"/>
      <c r="AV73" s="3799"/>
      <c r="AW73" s="3799"/>
      <c r="AX73" s="3799"/>
      <c r="AY73" s="3800"/>
      <c r="AZ73" s="3798"/>
      <c r="BA73" s="3799"/>
      <c r="BB73" s="3799"/>
      <c r="BC73" s="3799"/>
      <c r="BD73" s="3799"/>
      <c r="BE73" s="3799"/>
      <c r="BF73" s="3800"/>
      <c r="BG73" s="3798"/>
      <c r="BH73" s="3799"/>
      <c r="BI73" s="3799"/>
      <c r="BJ73" s="3799"/>
      <c r="BK73" s="3799"/>
      <c r="BL73" s="3799"/>
      <c r="BM73" s="3800"/>
      <c r="BN73" s="3798"/>
      <c r="BO73" s="3799"/>
      <c r="BP73" s="3799"/>
      <c r="BQ73" s="3799"/>
      <c r="BR73" s="3799"/>
      <c r="BS73" s="3799"/>
      <c r="BT73" s="3800"/>
      <c r="BU73" s="3798"/>
      <c r="BV73" s="3799"/>
      <c r="BW73" s="3799"/>
      <c r="BX73" s="3799"/>
      <c r="BY73" s="3799"/>
      <c r="BZ73" s="3799"/>
      <c r="CA73" s="3800"/>
      <c r="CB73" s="3798"/>
      <c r="CC73" s="3799"/>
      <c r="CD73" s="3799"/>
      <c r="CE73" s="3799"/>
      <c r="CF73" s="3799"/>
      <c r="CG73" s="3799"/>
      <c r="CH73" s="3800"/>
      <c r="CI73" s="3798"/>
      <c r="CJ73" s="3799"/>
      <c r="CK73" s="3799"/>
      <c r="CL73" s="3799"/>
      <c r="CM73" s="3799"/>
      <c r="CN73" s="3799"/>
      <c r="CO73" s="3800"/>
      <c r="CP73" s="3798"/>
      <c r="CQ73" s="3799"/>
      <c r="CR73" s="3799"/>
      <c r="CS73" s="3799"/>
      <c r="CT73" s="3799"/>
      <c r="CU73" s="3799"/>
      <c r="CV73" s="3800"/>
      <c r="CW73" s="3798"/>
      <c r="CX73" s="3799"/>
      <c r="CY73" s="3799"/>
      <c r="CZ73" s="3799"/>
      <c r="DA73" s="3799"/>
      <c r="DB73" s="3799"/>
      <c r="DC73" s="3800"/>
      <c r="DD73" s="3798"/>
      <c r="DE73" s="3799"/>
      <c r="DF73" s="3799"/>
      <c r="DG73" s="3799"/>
      <c r="DH73" s="3799"/>
      <c r="DI73" s="3799"/>
      <c r="DJ73" s="3800"/>
      <c r="DK73" s="3798"/>
      <c r="DL73" s="3799"/>
      <c r="DM73" s="3799"/>
      <c r="DN73" s="3799"/>
      <c r="DO73" s="3799"/>
      <c r="DP73" s="3799"/>
      <c r="DQ73" s="3800"/>
      <c r="DR73" s="3798"/>
      <c r="DS73" s="3799"/>
      <c r="DT73" s="3799"/>
      <c r="DU73" s="3799"/>
      <c r="DV73" s="3799"/>
      <c r="DW73" s="3799"/>
      <c r="DX73" s="3800"/>
      <c r="DY73" s="3798"/>
      <c r="DZ73" s="3799"/>
      <c r="EA73" s="3799"/>
      <c r="EB73" s="3799"/>
      <c r="EC73" s="3799"/>
      <c r="ED73" s="3799"/>
      <c r="EE73" s="3800"/>
      <c r="EF73" s="3798"/>
      <c r="EG73" s="3799"/>
      <c r="EH73" s="3799"/>
      <c r="EI73" s="3799"/>
      <c r="EJ73" s="3799"/>
      <c r="EK73" s="3799"/>
      <c r="EL73" s="3800"/>
      <c r="EM73" s="3798"/>
      <c r="EN73" s="3799"/>
      <c r="EO73" s="3799"/>
      <c r="EP73" s="3799"/>
      <c r="EQ73" s="3799"/>
      <c r="ER73" s="3799"/>
      <c r="ES73" s="3800"/>
      <c r="ET73" s="3798"/>
      <c r="EU73" s="3799"/>
      <c r="EV73" s="3799"/>
      <c r="EW73" s="3799"/>
      <c r="EX73" s="3799"/>
      <c r="EY73" s="3799"/>
      <c r="EZ73" s="3800"/>
      <c r="FA73" s="3798"/>
      <c r="FB73" s="3799"/>
      <c r="FC73" s="3799"/>
      <c r="FD73" s="3799"/>
      <c r="FE73" s="3799"/>
      <c r="FF73" s="3799"/>
      <c r="FG73" s="3800"/>
      <c r="FH73" s="3798"/>
      <c r="FI73" s="3799"/>
      <c r="FJ73" s="3799"/>
      <c r="FK73" s="3799"/>
      <c r="FL73" s="3799"/>
      <c r="FM73" s="3799"/>
      <c r="FN73" s="3800"/>
      <c r="FO73" s="3798"/>
      <c r="FP73" s="3799"/>
      <c r="FQ73" s="3799"/>
      <c r="FR73" s="3799"/>
      <c r="FS73" s="3799"/>
      <c r="FT73" s="3799"/>
      <c r="FU73" s="3800"/>
      <c r="FV73" s="3798"/>
      <c r="FW73" s="3799"/>
      <c r="FX73" s="3799"/>
      <c r="FY73" s="3799"/>
      <c r="FZ73" s="3799"/>
      <c r="GA73" s="3799"/>
      <c r="GB73" s="3800"/>
      <c r="GC73" s="3798"/>
      <c r="GD73" s="3799"/>
      <c r="GE73" s="3799"/>
      <c r="GF73" s="3799"/>
      <c r="GG73" s="3799"/>
      <c r="GH73" s="3799"/>
      <c r="GI73" s="3800"/>
      <c r="GJ73" s="3798"/>
      <c r="GK73" s="3799"/>
      <c r="GL73" s="3799"/>
      <c r="GM73" s="3799"/>
      <c r="GN73" s="3799"/>
      <c r="GO73" s="3799"/>
      <c r="GP73" s="3800"/>
      <c r="GQ73" s="3798"/>
      <c r="GR73" s="3799"/>
      <c r="GS73" s="3799"/>
      <c r="GT73" s="3799"/>
      <c r="GU73" s="3799"/>
      <c r="GV73" s="3799"/>
      <c r="GW73" s="3800"/>
      <c r="GX73" s="3798"/>
      <c r="GY73" s="3799"/>
      <c r="GZ73" s="3799"/>
      <c r="HA73" s="3799"/>
      <c r="HB73" s="3799"/>
      <c r="HC73" s="3799"/>
      <c r="HD73" s="3800"/>
      <c r="HE73" s="3798"/>
      <c r="HF73" s="3799"/>
      <c r="HG73" s="3799"/>
      <c r="HH73" s="3799"/>
      <c r="HI73" s="3799"/>
      <c r="HJ73" s="3799"/>
      <c r="HK73" s="3800"/>
      <c r="HL73" s="3798"/>
      <c r="HM73" s="3799"/>
      <c r="HN73" s="3799"/>
      <c r="HO73" s="3799"/>
      <c r="HP73" s="3799"/>
      <c r="HQ73" s="3799"/>
      <c r="HR73" s="3800"/>
      <c r="HS73" s="3798"/>
      <c r="HT73" s="3799"/>
      <c r="HU73" s="3799"/>
      <c r="HV73" s="3799"/>
      <c r="HW73" s="3799"/>
      <c r="HX73" s="3799"/>
      <c r="HY73" s="3800"/>
      <c r="HZ73" s="3798"/>
      <c r="IA73" s="3798"/>
      <c r="IB73" s="3798"/>
      <c r="IC73" s="3798"/>
    </row>
    <row r="74" spans="1:237" ht="15.75" customHeight="1" x14ac:dyDescent="0.3">
      <c r="A74" s="3792" t="s">
        <v>2</v>
      </c>
      <c r="B74" s="3793"/>
      <c r="C74" s="3793"/>
      <c r="D74" s="3793"/>
      <c r="E74" s="3793"/>
      <c r="F74" s="3793"/>
      <c r="G74" s="3794"/>
    </row>
    <row r="75" spans="1:237" x14ac:dyDescent="0.3">
      <c r="A75" s="550" t="s">
        <v>0</v>
      </c>
      <c r="G75" s="536"/>
    </row>
    <row r="76" spans="1:237" ht="12.75" customHeight="1" x14ac:dyDescent="0.3">
      <c r="A76" s="531"/>
      <c r="G76" s="551"/>
    </row>
    <row r="77" spans="1:237" x14ac:dyDescent="0.3">
      <c r="A77" s="531" t="s">
        <v>3</v>
      </c>
      <c r="C77" s="532" t="s">
        <v>4</v>
      </c>
      <c r="E77" s="620" t="s">
        <v>5</v>
      </c>
      <c r="F77" s="534" t="str">
        <f>F33</f>
        <v>MARZO</v>
      </c>
      <c r="G77" s="536" t="str">
        <f>G33</f>
        <v>VIGENCIA FISCAL: 2018</v>
      </c>
    </row>
    <row r="78" spans="1:237" ht="7.5" customHeight="1" thickBot="1" x14ac:dyDescent="0.35">
      <c r="A78" s="696"/>
      <c r="B78" s="553"/>
      <c r="C78" s="553"/>
      <c r="D78" s="555"/>
      <c r="E78" s="683"/>
      <c r="F78" s="555"/>
      <c r="G78" s="556"/>
    </row>
    <row r="79" spans="1:237" ht="61.5" customHeight="1" thickBot="1" x14ac:dyDescent="0.35">
      <c r="A79" s="684" t="s">
        <v>6</v>
      </c>
      <c r="B79" s="685"/>
      <c r="C79" s="685" t="s">
        <v>7</v>
      </c>
      <c r="D79" s="686" t="s">
        <v>8</v>
      </c>
      <c r="E79" s="687" t="s">
        <v>9</v>
      </c>
      <c r="F79" s="686" t="s">
        <v>10</v>
      </c>
      <c r="G79" s="688" t="s">
        <v>11</v>
      </c>
    </row>
    <row r="80" spans="1:237" ht="18.75" customHeight="1" x14ac:dyDescent="0.3">
      <c r="A80" s="570">
        <v>20441</v>
      </c>
      <c r="B80" s="689"/>
      <c r="C80" s="689" t="s">
        <v>66</v>
      </c>
      <c r="D80" s="572">
        <f>+D81</f>
        <v>46726734.350000001</v>
      </c>
      <c r="E80" s="697">
        <f>+E81</f>
        <v>0</v>
      </c>
      <c r="F80" s="572">
        <f t="shared" ref="F80:F101" si="2">+D80-E80</f>
        <v>46726734.350000001</v>
      </c>
      <c r="G80" s="632">
        <f>+G81</f>
        <v>46726734.350000001</v>
      </c>
    </row>
    <row r="81" spans="1:7" ht="18.75" customHeight="1" x14ac:dyDescent="0.3">
      <c r="A81" s="576">
        <v>2044113</v>
      </c>
      <c r="B81" s="582">
        <v>20</v>
      </c>
      <c r="C81" s="582" t="s">
        <v>66</v>
      </c>
      <c r="D81" s="578">
        <v>46726734.350000001</v>
      </c>
      <c r="E81" s="680">
        <v>0</v>
      </c>
      <c r="F81" s="578">
        <f t="shared" si="2"/>
        <v>46726734.350000001</v>
      </c>
      <c r="G81" s="583">
        <v>46726734.350000001</v>
      </c>
    </row>
    <row r="82" spans="1:7" ht="18.75" customHeight="1" x14ac:dyDescent="0.3">
      <c r="A82" s="576">
        <v>3</v>
      </c>
      <c r="B82" s="582"/>
      <c r="C82" s="582" t="s">
        <v>67</v>
      </c>
      <c r="D82" s="578">
        <f>+D83</f>
        <v>2682975956.8299999</v>
      </c>
      <c r="E82" s="579">
        <f>+E83</f>
        <v>0</v>
      </c>
      <c r="F82" s="578">
        <f t="shared" si="2"/>
        <v>2682975956.8299999</v>
      </c>
      <c r="G82" s="583">
        <f>+G83</f>
        <v>2681551940.8299999</v>
      </c>
    </row>
    <row r="83" spans="1:7" ht="18.75" customHeight="1" x14ac:dyDescent="0.3">
      <c r="A83" s="576">
        <v>36</v>
      </c>
      <c r="B83" s="582"/>
      <c r="C83" s="582" t="s">
        <v>68</v>
      </c>
      <c r="D83" s="578">
        <f>+D84</f>
        <v>2682975956.8299999</v>
      </c>
      <c r="E83" s="579">
        <f>+E84</f>
        <v>0</v>
      </c>
      <c r="F83" s="578">
        <f t="shared" si="2"/>
        <v>2682975956.8299999</v>
      </c>
      <c r="G83" s="583">
        <f>+G84</f>
        <v>2681551940.8299999</v>
      </c>
    </row>
    <row r="84" spans="1:7" ht="18.75" customHeight="1" x14ac:dyDescent="0.3">
      <c r="A84" s="576">
        <v>361</v>
      </c>
      <c r="B84" s="582"/>
      <c r="C84" s="582" t="s">
        <v>69</v>
      </c>
      <c r="D84" s="578">
        <f>+D85+D86+D87</f>
        <v>2682975956.8299999</v>
      </c>
      <c r="E84" s="579">
        <f>+E85+E86+E87</f>
        <v>0</v>
      </c>
      <c r="F84" s="578">
        <f t="shared" si="2"/>
        <v>2682975956.8299999</v>
      </c>
      <c r="G84" s="583">
        <f>+G85+G86+G87</f>
        <v>2681551940.8299999</v>
      </c>
    </row>
    <row r="85" spans="1:7" ht="18.75" customHeight="1" x14ac:dyDescent="0.3">
      <c r="A85" s="576">
        <v>36112</v>
      </c>
      <c r="B85" s="582">
        <v>10</v>
      </c>
      <c r="C85" s="582" t="s">
        <v>144</v>
      </c>
      <c r="D85" s="578">
        <v>1424016</v>
      </c>
      <c r="E85" s="680">
        <v>0</v>
      </c>
      <c r="F85" s="578">
        <f>+D85-E85</f>
        <v>1424016</v>
      </c>
      <c r="G85" s="583">
        <v>0</v>
      </c>
    </row>
    <row r="86" spans="1:7" ht="18.75" customHeight="1" x14ac:dyDescent="0.3">
      <c r="A86" s="576">
        <v>36113</v>
      </c>
      <c r="B86" s="582">
        <v>10</v>
      </c>
      <c r="C86" s="582" t="s">
        <v>70</v>
      </c>
      <c r="D86" s="578">
        <v>1610680038.8299999</v>
      </c>
      <c r="E86" s="680">
        <v>0</v>
      </c>
      <c r="F86" s="578">
        <f>+D86-E86</f>
        <v>1610680038.8299999</v>
      </c>
      <c r="G86" s="583">
        <v>1610680038.8299999</v>
      </c>
    </row>
    <row r="87" spans="1:7" ht="18.75" customHeight="1" thickBot="1" x14ac:dyDescent="0.35">
      <c r="A87" s="584">
        <v>36113</v>
      </c>
      <c r="B87" s="585">
        <v>20</v>
      </c>
      <c r="C87" s="585" t="s">
        <v>70</v>
      </c>
      <c r="D87" s="586">
        <v>1070871902</v>
      </c>
      <c r="E87" s="698">
        <v>0</v>
      </c>
      <c r="F87" s="586">
        <f t="shared" si="2"/>
        <v>1070871902</v>
      </c>
      <c r="G87" s="699">
        <v>1070871902</v>
      </c>
    </row>
    <row r="88" spans="1:7" ht="16.2" thickBot="1" x14ac:dyDescent="0.35">
      <c r="A88" s="700" t="s">
        <v>71</v>
      </c>
      <c r="B88" s="591"/>
      <c r="C88" s="591" t="s">
        <v>199</v>
      </c>
      <c r="D88" s="594">
        <f>+D89+D95+D99+D108</f>
        <v>24040909539.029999</v>
      </c>
      <c r="E88" s="701">
        <f>+E89+E95+E99+E108</f>
        <v>0</v>
      </c>
      <c r="F88" s="594">
        <f t="shared" si="2"/>
        <v>24040909539.029999</v>
      </c>
      <c r="G88" s="702">
        <f>+G89+G95+G99+G108</f>
        <v>23691242564.889999</v>
      </c>
    </row>
    <row r="89" spans="1:7" ht="35.25" customHeight="1" x14ac:dyDescent="0.3">
      <c r="A89" s="597">
        <v>2401</v>
      </c>
      <c r="B89" s="598"/>
      <c r="C89" s="599" t="s">
        <v>149</v>
      </c>
      <c r="D89" s="602">
        <f>+D90</f>
        <v>2233847030</v>
      </c>
      <c r="E89" s="602">
        <f>+E90</f>
        <v>0</v>
      </c>
      <c r="F89" s="602">
        <f t="shared" si="2"/>
        <v>2233847030</v>
      </c>
      <c r="G89" s="679">
        <f>+G90</f>
        <v>1897524909</v>
      </c>
    </row>
    <row r="90" spans="1:7" ht="15.6" x14ac:dyDescent="0.3">
      <c r="A90" s="576">
        <v>24010600</v>
      </c>
      <c r="B90" s="582"/>
      <c r="C90" s="604" t="s">
        <v>73</v>
      </c>
      <c r="D90" s="578">
        <f>SUM(D91:D94)</f>
        <v>2233847030</v>
      </c>
      <c r="E90" s="578">
        <f>SUM(E91:E94)</f>
        <v>0</v>
      </c>
      <c r="F90" s="578">
        <f t="shared" si="2"/>
        <v>2233847030</v>
      </c>
      <c r="G90" s="583">
        <f>SUM(G91:G94)</f>
        <v>1897524909</v>
      </c>
    </row>
    <row r="91" spans="1:7" ht="57.75" customHeight="1" x14ac:dyDescent="0.3">
      <c r="A91" s="576">
        <v>240106003</v>
      </c>
      <c r="B91" s="582">
        <v>11</v>
      </c>
      <c r="C91" s="604" t="s">
        <v>81</v>
      </c>
      <c r="D91" s="578">
        <v>336322121</v>
      </c>
      <c r="E91" s="680">
        <v>0</v>
      </c>
      <c r="F91" s="578">
        <f t="shared" si="2"/>
        <v>336322121</v>
      </c>
      <c r="G91" s="583">
        <v>0</v>
      </c>
    </row>
    <row r="92" spans="1:7" ht="50.25" customHeight="1" x14ac:dyDescent="0.3">
      <c r="A92" s="703">
        <v>240106003</v>
      </c>
      <c r="B92" s="704">
        <v>13</v>
      </c>
      <c r="C92" s="705" t="s">
        <v>81</v>
      </c>
      <c r="D92" s="578">
        <v>279354454</v>
      </c>
      <c r="E92" s="680">
        <v>0</v>
      </c>
      <c r="F92" s="578">
        <f t="shared" si="2"/>
        <v>279354454</v>
      </c>
      <c r="G92" s="583">
        <v>279354454</v>
      </c>
    </row>
    <row r="93" spans="1:7" ht="57" customHeight="1" x14ac:dyDescent="0.3">
      <c r="A93" s="703">
        <v>240106003</v>
      </c>
      <c r="B93" s="704">
        <v>20</v>
      </c>
      <c r="C93" s="705" t="s">
        <v>81</v>
      </c>
      <c r="D93" s="578">
        <v>993425050</v>
      </c>
      <c r="E93" s="680">
        <v>0</v>
      </c>
      <c r="F93" s="578">
        <f t="shared" si="2"/>
        <v>993425050</v>
      </c>
      <c r="G93" s="583">
        <v>993425050</v>
      </c>
    </row>
    <row r="94" spans="1:7" ht="77.25" customHeight="1" x14ac:dyDescent="0.3">
      <c r="A94" s="576">
        <v>2401060011</v>
      </c>
      <c r="B94" s="582">
        <v>10</v>
      </c>
      <c r="C94" s="604" t="s">
        <v>156</v>
      </c>
      <c r="D94" s="578">
        <v>624745405</v>
      </c>
      <c r="E94" s="680">
        <v>0</v>
      </c>
      <c r="F94" s="578">
        <f t="shared" si="2"/>
        <v>624745405</v>
      </c>
      <c r="G94" s="583">
        <v>624745405</v>
      </c>
    </row>
    <row r="95" spans="1:7" ht="23.25" customHeight="1" x14ac:dyDescent="0.3">
      <c r="A95" s="576">
        <v>2404</v>
      </c>
      <c r="B95" s="582"/>
      <c r="C95" s="604" t="s">
        <v>157</v>
      </c>
      <c r="D95" s="578">
        <f>+D96</f>
        <v>20061970435</v>
      </c>
      <c r="E95" s="578">
        <f>+E96</f>
        <v>0</v>
      </c>
      <c r="F95" s="578">
        <f t="shared" si="2"/>
        <v>20061970435</v>
      </c>
      <c r="G95" s="583">
        <f>+G96</f>
        <v>20061970435</v>
      </c>
    </row>
    <row r="96" spans="1:7" ht="15.6" x14ac:dyDescent="0.3">
      <c r="A96" s="576">
        <v>24040600</v>
      </c>
      <c r="B96" s="582"/>
      <c r="C96" s="604" t="s">
        <v>73</v>
      </c>
      <c r="D96" s="578">
        <f>+D97+D98</f>
        <v>20061970435</v>
      </c>
      <c r="E96" s="578">
        <f>+E97+E98</f>
        <v>0</v>
      </c>
      <c r="F96" s="578">
        <f t="shared" si="2"/>
        <v>20061970435</v>
      </c>
      <c r="G96" s="583">
        <f>+G97+G98</f>
        <v>20061970435</v>
      </c>
    </row>
    <row r="97" spans="1:237" ht="39.75" customHeight="1" x14ac:dyDescent="0.3">
      <c r="A97" s="576">
        <v>240406001</v>
      </c>
      <c r="B97" s="582">
        <v>13</v>
      </c>
      <c r="C97" s="604" t="s">
        <v>77</v>
      </c>
      <c r="D97" s="578">
        <v>11294324623</v>
      </c>
      <c r="E97" s="680">
        <v>0</v>
      </c>
      <c r="F97" s="578">
        <f t="shared" si="2"/>
        <v>11294324623</v>
      </c>
      <c r="G97" s="583">
        <v>11294324623</v>
      </c>
    </row>
    <row r="98" spans="1:237" ht="39.75" customHeight="1" x14ac:dyDescent="0.3">
      <c r="A98" s="576">
        <v>240406001</v>
      </c>
      <c r="B98" s="582">
        <v>20</v>
      </c>
      <c r="C98" s="604" t="s">
        <v>77</v>
      </c>
      <c r="D98" s="578">
        <v>8767645812</v>
      </c>
      <c r="E98" s="680"/>
      <c r="F98" s="578">
        <f t="shared" si="2"/>
        <v>8767645812</v>
      </c>
      <c r="G98" s="583">
        <v>8767645812</v>
      </c>
    </row>
    <row r="99" spans="1:237" ht="15.6" x14ac:dyDescent="0.3">
      <c r="A99" s="576">
        <v>2405</v>
      </c>
      <c r="B99" s="582"/>
      <c r="C99" s="604" t="s">
        <v>158</v>
      </c>
      <c r="D99" s="578">
        <f>+D100</f>
        <v>74243512</v>
      </c>
      <c r="E99" s="578">
        <f>+E100</f>
        <v>0</v>
      </c>
      <c r="F99" s="578">
        <f t="shared" si="2"/>
        <v>74243512</v>
      </c>
      <c r="G99" s="583">
        <f>+G100</f>
        <v>74243512</v>
      </c>
    </row>
    <row r="100" spans="1:237" ht="15.6" x14ac:dyDescent="0.3">
      <c r="A100" s="576">
        <v>24050600</v>
      </c>
      <c r="B100" s="582"/>
      <c r="C100" s="604" t="s">
        <v>73</v>
      </c>
      <c r="D100" s="578">
        <f>+D101+D102</f>
        <v>74243512</v>
      </c>
      <c r="E100" s="578">
        <f>+E101+E102</f>
        <v>0</v>
      </c>
      <c r="F100" s="578">
        <f t="shared" si="2"/>
        <v>74243512</v>
      </c>
      <c r="G100" s="583">
        <f>+G101+G102</f>
        <v>74243512</v>
      </c>
    </row>
    <row r="101" spans="1:237" ht="39.75" customHeight="1" thickBot="1" x14ac:dyDescent="0.35">
      <c r="A101" s="605">
        <v>240506001</v>
      </c>
      <c r="B101" s="606">
        <v>20</v>
      </c>
      <c r="C101" s="607" t="s">
        <v>78</v>
      </c>
      <c r="D101" s="610">
        <v>74243512</v>
      </c>
      <c r="E101" s="693">
        <v>0</v>
      </c>
      <c r="F101" s="610">
        <f t="shared" si="2"/>
        <v>74243512</v>
      </c>
      <c r="G101" s="644">
        <v>74243512</v>
      </c>
    </row>
    <row r="102" spans="1:237" ht="49.5" customHeight="1" thickBot="1" x14ac:dyDescent="0.35">
      <c r="A102" s="612"/>
      <c r="B102" s="613"/>
      <c r="C102" s="614"/>
      <c r="D102" s="617"/>
      <c r="E102" s="682"/>
      <c r="F102" s="617"/>
      <c r="G102" s="617"/>
    </row>
    <row r="103" spans="1:237" ht="13.5" customHeight="1" x14ac:dyDescent="0.3">
      <c r="A103" s="3798" t="s">
        <v>1</v>
      </c>
      <c r="B103" s="3799"/>
      <c r="C103" s="3799"/>
      <c r="D103" s="3799"/>
      <c r="E103" s="3799"/>
      <c r="F103" s="3799"/>
      <c r="G103" s="3800"/>
      <c r="H103" s="694"/>
      <c r="I103" s="706"/>
      <c r="J103" s="3792"/>
      <c r="K103" s="3793"/>
      <c r="L103" s="3793"/>
      <c r="M103" s="3793"/>
      <c r="N103" s="3793"/>
      <c r="O103" s="3793"/>
      <c r="P103" s="3794"/>
      <c r="Q103" s="3792"/>
      <c r="R103" s="3793"/>
      <c r="S103" s="3793"/>
      <c r="T103" s="3793"/>
      <c r="U103" s="3793"/>
      <c r="V103" s="3793"/>
      <c r="W103" s="3794"/>
      <c r="X103" s="3792"/>
      <c r="Y103" s="3793"/>
      <c r="Z103" s="3793"/>
      <c r="AA103" s="3793"/>
      <c r="AB103" s="3793"/>
      <c r="AC103" s="3793"/>
      <c r="AD103" s="3794"/>
      <c r="AE103" s="3792"/>
      <c r="AF103" s="3793"/>
      <c r="AG103" s="3793"/>
      <c r="AH103" s="3793"/>
      <c r="AI103" s="3793"/>
      <c r="AJ103" s="3793"/>
      <c r="AK103" s="3794"/>
      <c r="AL103" s="3792"/>
      <c r="AM103" s="3793"/>
      <c r="AN103" s="3793"/>
      <c r="AO103" s="3793"/>
      <c r="AP103" s="3793"/>
      <c r="AQ103" s="3793"/>
      <c r="AR103" s="3794"/>
      <c r="AS103" s="3792"/>
      <c r="AT103" s="3793"/>
      <c r="AU103" s="3793"/>
      <c r="AV103" s="3793"/>
      <c r="AW103" s="3793"/>
      <c r="AX103" s="3793"/>
      <c r="AY103" s="3794"/>
      <c r="AZ103" s="3792"/>
      <c r="BA103" s="3793"/>
      <c r="BB103" s="3793"/>
      <c r="BC103" s="3793"/>
      <c r="BD103" s="3793"/>
      <c r="BE103" s="3793"/>
      <c r="BF103" s="3794"/>
      <c r="BG103" s="3792"/>
      <c r="BH103" s="3793"/>
      <c r="BI103" s="3793"/>
      <c r="BJ103" s="3793"/>
      <c r="BK103" s="3793"/>
      <c r="BL103" s="3793"/>
      <c r="BM103" s="3794"/>
      <c r="BN103" s="3792"/>
      <c r="BO103" s="3793"/>
      <c r="BP103" s="3793"/>
      <c r="BQ103" s="3793"/>
      <c r="BR103" s="3793"/>
      <c r="BS103" s="3793"/>
      <c r="BT103" s="3794"/>
      <c r="BU103" s="3792"/>
      <c r="BV103" s="3793"/>
      <c r="BW103" s="3793"/>
      <c r="BX103" s="3793"/>
      <c r="BY103" s="3793"/>
      <c r="BZ103" s="3793"/>
      <c r="CA103" s="3794"/>
      <c r="CB103" s="3792"/>
      <c r="CC103" s="3793"/>
      <c r="CD103" s="3793"/>
      <c r="CE103" s="3793"/>
      <c r="CF103" s="3793"/>
      <c r="CG103" s="3793"/>
      <c r="CH103" s="3794"/>
      <c r="CI103" s="3792"/>
      <c r="CJ103" s="3793"/>
      <c r="CK103" s="3793"/>
      <c r="CL103" s="3793"/>
      <c r="CM103" s="3793"/>
      <c r="CN103" s="3793"/>
      <c r="CO103" s="3794"/>
      <c r="CP103" s="3792"/>
      <c r="CQ103" s="3793"/>
      <c r="CR103" s="3793"/>
      <c r="CS103" s="3793"/>
      <c r="CT103" s="3793"/>
      <c r="CU103" s="3793"/>
      <c r="CV103" s="3794"/>
      <c r="CW103" s="3792"/>
      <c r="CX103" s="3793"/>
      <c r="CY103" s="3793"/>
      <c r="CZ103" s="3793"/>
      <c r="DA103" s="3793"/>
      <c r="DB103" s="3793"/>
      <c r="DC103" s="3794"/>
      <c r="DD103" s="3792"/>
      <c r="DE103" s="3793"/>
      <c r="DF103" s="3793"/>
      <c r="DG103" s="3793"/>
      <c r="DH103" s="3793"/>
      <c r="DI103" s="3793"/>
      <c r="DJ103" s="3794"/>
      <c r="DK103" s="3792"/>
      <c r="DL103" s="3793"/>
      <c r="DM103" s="3793"/>
      <c r="DN103" s="3793"/>
      <c r="DO103" s="3793"/>
      <c r="DP103" s="3793"/>
      <c r="DQ103" s="3794"/>
      <c r="DR103" s="3792"/>
      <c r="DS103" s="3793"/>
      <c r="DT103" s="3793"/>
      <c r="DU103" s="3793"/>
      <c r="DV103" s="3793"/>
      <c r="DW103" s="3793"/>
      <c r="DX103" s="3794"/>
      <c r="DY103" s="3792"/>
      <c r="DZ103" s="3793"/>
      <c r="EA103" s="3793"/>
      <c r="EB103" s="3793"/>
      <c r="EC103" s="3793"/>
      <c r="ED103" s="3793"/>
      <c r="EE103" s="3794"/>
      <c r="EF103" s="3792"/>
      <c r="EG103" s="3793"/>
      <c r="EH103" s="3793"/>
      <c r="EI103" s="3793"/>
      <c r="EJ103" s="3793"/>
      <c r="EK103" s="3793"/>
      <c r="EL103" s="3794"/>
      <c r="EM103" s="3792"/>
      <c r="EN103" s="3793"/>
      <c r="EO103" s="3793"/>
      <c r="EP103" s="3793"/>
      <c r="EQ103" s="3793"/>
      <c r="ER103" s="3793"/>
      <c r="ES103" s="3794"/>
      <c r="ET103" s="3792"/>
      <c r="EU103" s="3793"/>
      <c r="EV103" s="3793"/>
      <c r="EW103" s="3793"/>
      <c r="EX103" s="3793"/>
      <c r="EY103" s="3793"/>
      <c r="EZ103" s="3794"/>
      <c r="FA103" s="3792"/>
      <c r="FB103" s="3793"/>
      <c r="FC103" s="3793"/>
      <c r="FD103" s="3793"/>
      <c r="FE103" s="3793"/>
      <c r="FF103" s="3793"/>
      <c r="FG103" s="3794"/>
      <c r="FH103" s="3792"/>
      <c r="FI103" s="3793"/>
      <c r="FJ103" s="3793"/>
      <c r="FK103" s="3793"/>
      <c r="FL103" s="3793"/>
      <c r="FM103" s="3793"/>
      <c r="FN103" s="3794"/>
      <c r="FO103" s="3792"/>
      <c r="FP103" s="3793"/>
      <c r="FQ103" s="3793"/>
      <c r="FR103" s="3793"/>
      <c r="FS103" s="3793"/>
      <c r="FT103" s="3793"/>
      <c r="FU103" s="3794"/>
      <c r="FV103" s="3792"/>
      <c r="FW103" s="3793"/>
      <c r="FX103" s="3793"/>
      <c r="FY103" s="3793"/>
      <c r="FZ103" s="3793"/>
      <c r="GA103" s="3793"/>
      <c r="GB103" s="3794"/>
      <c r="GC103" s="3792"/>
      <c r="GD103" s="3793"/>
      <c r="GE103" s="3793"/>
      <c r="GF103" s="3793"/>
      <c r="GG103" s="3793"/>
      <c r="GH103" s="3793"/>
      <c r="GI103" s="3794"/>
      <c r="GJ103" s="3792"/>
      <c r="GK103" s="3793"/>
      <c r="GL103" s="3793"/>
      <c r="GM103" s="3793"/>
      <c r="GN103" s="3793"/>
      <c r="GO103" s="3793"/>
      <c r="GP103" s="3794"/>
      <c r="GQ103" s="3792"/>
      <c r="GR103" s="3793"/>
      <c r="GS103" s="3793"/>
      <c r="GT103" s="3793"/>
      <c r="GU103" s="3793"/>
      <c r="GV103" s="3793"/>
      <c r="GW103" s="3794"/>
      <c r="GX103" s="3792"/>
      <c r="GY103" s="3793"/>
      <c r="GZ103" s="3793"/>
      <c r="HA103" s="3793"/>
      <c r="HB103" s="3793"/>
      <c r="HC103" s="3793"/>
      <c r="HD103" s="3794"/>
      <c r="HE103" s="3792"/>
      <c r="HF103" s="3793"/>
      <c r="HG103" s="3793"/>
      <c r="HH103" s="3793"/>
      <c r="HI103" s="3793"/>
      <c r="HJ103" s="3793"/>
      <c r="HK103" s="3794"/>
      <c r="HL103" s="3792"/>
      <c r="HM103" s="3793"/>
      <c r="HN103" s="3793"/>
      <c r="HO103" s="3793"/>
      <c r="HP103" s="3793"/>
      <c r="HQ103" s="3793"/>
      <c r="HR103" s="3794"/>
      <c r="HS103" s="3792"/>
      <c r="HT103" s="3793"/>
      <c r="HU103" s="3793"/>
      <c r="HV103" s="3793"/>
      <c r="HW103" s="3793"/>
      <c r="HX103" s="3793"/>
      <c r="HY103" s="3794"/>
      <c r="HZ103" s="3792"/>
      <c r="IA103" s="3792"/>
      <c r="IB103" s="3792"/>
      <c r="IC103" s="3792"/>
    </row>
    <row r="104" spans="1:237" ht="12" customHeight="1" x14ac:dyDescent="0.3">
      <c r="A104" s="3792" t="s">
        <v>2</v>
      </c>
      <c r="B104" s="3793"/>
      <c r="C104" s="3793"/>
      <c r="D104" s="3793"/>
      <c r="E104" s="3793"/>
      <c r="F104" s="3793"/>
      <c r="G104" s="3794"/>
      <c r="H104" s="694"/>
      <c r="I104" s="706"/>
      <c r="J104" s="3792"/>
      <c r="K104" s="3793"/>
      <c r="L104" s="3793"/>
      <c r="M104" s="3793"/>
      <c r="N104" s="3793"/>
      <c r="O104" s="3793"/>
      <c r="P104" s="3794"/>
      <c r="Q104" s="3792"/>
      <c r="R104" s="3793"/>
      <c r="S104" s="3793"/>
      <c r="T104" s="3793"/>
      <c r="U104" s="3793"/>
      <c r="V104" s="3793"/>
      <c r="W104" s="3794"/>
      <c r="X104" s="3792"/>
      <c r="Y104" s="3793"/>
      <c r="Z104" s="3793"/>
      <c r="AA104" s="3793"/>
      <c r="AB104" s="3793"/>
      <c r="AC104" s="3793"/>
      <c r="AD104" s="3794"/>
      <c r="AE104" s="3792"/>
      <c r="AF104" s="3793"/>
      <c r="AG104" s="3793"/>
      <c r="AH104" s="3793"/>
      <c r="AI104" s="3793"/>
      <c r="AJ104" s="3793"/>
      <c r="AK104" s="3794"/>
      <c r="AL104" s="3792"/>
      <c r="AM104" s="3793"/>
      <c r="AN104" s="3793"/>
      <c r="AO104" s="3793"/>
      <c r="AP104" s="3793"/>
      <c r="AQ104" s="3793"/>
      <c r="AR104" s="3794"/>
      <c r="AS104" s="3792"/>
      <c r="AT104" s="3793"/>
      <c r="AU104" s="3793"/>
      <c r="AV104" s="3793"/>
      <c r="AW104" s="3793"/>
      <c r="AX104" s="3793"/>
      <c r="AY104" s="3794"/>
      <c r="AZ104" s="3792"/>
      <c r="BA104" s="3793"/>
      <c r="BB104" s="3793"/>
      <c r="BC104" s="3793"/>
      <c r="BD104" s="3793"/>
      <c r="BE104" s="3793"/>
      <c r="BF104" s="3794"/>
      <c r="BG104" s="3792"/>
      <c r="BH104" s="3793"/>
      <c r="BI104" s="3793"/>
      <c r="BJ104" s="3793"/>
      <c r="BK104" s="3793"/>
      <c r="BL104" s="3793"/>
      <c r="BM104" s="3794"/>
      <c r="BN104" s="3792"/>
      <c r="BO104" s="3793"/>
      <c r="BP104" s="3793"/>
      <c r="BQ104" s="3793"/>
      <c r="BR104" s="3793"/>
      <c r="BS104" s="3793"/>
      <c r="BT104" s="3794"/>
      <c r="BU104" s="3792"/>
      <c r="BV104" s="3793"/>
      <c r="BW104" s="3793"/>
      <c r="BX104" s="3793"/>
      <c r="BY104" s="3793"/>
      <c r="BZ104" s="3793"/>
      <c r="CA104" s="3794"/>
      <c r="CB104" s="3792"/>
      <c r="CC104" s="3793"/>
      <c r="CD104" s="3793"/>
      <c r="CE104" s="3793"/>
      <c r="CF104" s="3793"/>
      <c r="CG104" s="3793"/>
      <c r="CH104" s="3794"/>
      <c r="CI104" s="3792"/>
      <c r="CJ104" s="3793"/>
      <c r="CK104" s="3793"/>
      <c r="CL104" s="3793"/>
      <c r="CM104" s="3793"/>
      <c r="CN104" s="3793"/>
      <c r="CO104" s="3794"/>
      <c r="CP104" s="3792"/>
      <c r="CQ104" s="3793"/>
      <c r="CR104" s="3793"/>
      <c r="CS104" s="3793"/>
      <c r="CT104" s="3793"/>
      <c r="CU104" s="3793"/>
      <c r="CV104" s="3794"/>
      <c r="CW104" s="3792"/>
      <c r="CX104" s="3793"/>
      <c r="CY104" s="3793"/>
      <c r="CZ104" s="3793"/>
      <c r="DA104" s="3793"/>
      <c r="DB104" s="3793"/>
      <c r="DC104" s="3794"/>
      <c r="DD104" s="3792"/>
      <c r="DE104" s="3793"/>
      <c r="DF104" s="3793"/>
      <c r="DG104" s="3793"/>
      <c r="DH104" s="3793"/>
      <c r="DI104" s="3793"/>
      <c r="DJ104" s="3794"/>
      <c r="DK104" s="3792"/>
      <c r="DL104" s="3793"/>
      <c r="DM104" s="3793"/>
      <c r="DN104" s="3793"/>
      <c r="DO104" s="3793"/>
      <c r="DP104" s="3793"/>
      <c r="DQ104" s="3794"/>
      <c r="DR104" s="3792"/>
      <c r="DS104" s="3793"/>
      <c r="DT104" s="3793"/>
      <c r="DU104" s="3793"/>
      <c r="DV104" s="3793"/>
      <c r="DW104" s="3793"/>
      <c r="DX104" s="3794"/>
      <c r="DY104" s="3792"/>
      <c r="DZ104" s="3793"/>
      <c r="EA104" s="3793"/>
      <c r="EB104" s="3793"/>
      <c r="EC104" s="3793"/>
      <c r="ED104" s="3793"/>
      <c r="EE104" s="3794"/>
      <c r="EF104" s="3792"/>
      <c r="EG104" s="3793"/>
      <c r="EH104" s="3793"/>
      <c r="EI104" s="3793"/>
      <c r="EJ104" s="3793"/>
      <c r="EK104" s="3793"/>
      <c r="EL104" s="3794"/>
      <c r="EM104" s="3792"/>
      <c r="EN104" s="3793"/>
      <c r="EO104" s="3793"/>
      <c r="EP104" s="3793"/>
      <c r="EQ104" s="3793"/>
      <c r="ER104" s="3793"/>
      <c r="ES104" s="3794"/>
      <c r="ET104" s="3792"/>
      <c r="EU104" s="3793"/>
      <c r="EV104" s="3793"/>
      <c r="EW104" s="3793"/>
      <c r="EX104" s="3793"/>
      <c r="EY104" s="3793"/>
      <c r="EZ104" s="3794"/>
      <c r="FA104" s="3792"/>
      <c r="FB104" s="3793"/>
      <c r="FC104" s="3793"/>
      <c r="FD104" s="3793"/>
      <c r="FE104" s="3793"/>
      <c r="FF104" s="3793"/>
      <c r="FG104" s="3794"/>
      <c r="FH104" s="3792"/>
      <c r="FI104" s="3793"/>
      <c r="FJ104" s="3793"/>
      <c r="FK104" s="3793"/>
      <c r="FL104" s="3793"/>
      <c r="FM104" s="3793"/>
      <c r="FN104" s="3794"/>
      <c r="FO104" s="3792"/>
      <c r="FP104" s="3793"/>
      <c r="FQ104" s="3793"/>
      <c r="FR104" s="3793"/>
      <c r="FS104" s="3793"/>
      <c r="FT104" s="3793"/>
      <c r="FU104" s="3794"/>
      <c r="FV104" s="3792"/>
      <c r="FW104" s="3793"/>
      <c r="FX104" s="3793"/>
      <c r="FY104" s="3793"/>
      <c r="FZ104" s="3793"/>
      <c r="GA104" s="3793"/>
      <c r="GB104" s="3794"/>
      <c r="GC104" s="3792"/>
      <c r="GD104" s="3793"/>
      <c r="GE104" s="3793"/>
      <c r="GF104" s="3793"/>
      <c r="GG104" s="3793"/>
      <c r="GH104" s="3793"/>
      <c r="GI104" s="3794"/>
      <c r="GJ104" s="3792"/>
      <c r="GK104" s="3793"/>
      <c r="GL104" s="3793"/>
      <c r="GM104" s="3793"/>
      <c r="GN104" s="3793"/>
      <c r="GO104" s="3793"/>
      <c r="GP104" s="3794"/>
      <c r="GQ104" s="3792"/>
      <c r="GR104" s="3793"/>
      <c r="GS104" s="3793"/>
      <c r="GT104" s="3793"/>
      <c r="GU104" s="3793"/>
      <c r="GV104" s="3793"/>
      <c r="GW104" s="3794"/>
      <c r="GX104" s="3792"/>
      <c r="GY104" s="3793"/>
      <c r="GZ104" s="3793"/>
      <c r="HA104" s="3793"/>
      <c r="HB104" s="3793"/>
      <c r="HC104" s="3793"/>
      <c r="HD104" s="3794"/>
      <c r="HE104" s="3792"/>
      <c r="HF104" s="3793"/>
      <c r="HG104" s="3793"/>
      <c r="HH104" s="3793"/>
      <c r="HI104" s="3793"/>
      <c r="HJ104" s="3793"/>
      <c r="HK104" s="3794"/>
      <c r="HL104" s="3792"/>
      <c r="HM104" s="3793"/>
      <c r="HN104" s="3793"/>
      <c r="HO104" s="3793"/>
      <c r="HP104" s="3793"/>
      <c r="HQ104" s="3793"/>
      <c r="HR104" s="3794"/>
      <c r="HS104" s="3792"/>
      <c r="HT104" s="3793"/>
      <c r="HU104" s="3793"/>
      <c r="HV104" s="3793"/>
      <c r="HW104" s="3793"/>
      <c r="HX104" s="3793"/>
      <c r="HY104" s="3794"/>
      <c r="HZ104" s="3792"/>
      <c r="IA104" s="3792"/>
      <c r="IB104" s="3792"/>
      <c r="IC104" s="3792"/>
    </row>
    <row r="105" spans="1:237" ht="14.25" customHeight="1" x14ac:dyDescent="0.3">
      <c r="A105" s="550" t="s">
        <v>0</v>
      </c>
      <c r="G105" s="536"/>
    </row>
    <row r="106" spans="1:237" ht="18" customHeight="1" thickBot="1" x14ac:dyDescent="0.35">
      <c r="A106" s="531" t="s">
        <v>3</v>
      </c>
      <c r="C106" s="532" t="s">
        <v>4</v>
      </c>
      <c r="E106" s="620" t="s">
        <v>5</v>
      </c>
      <c r="F106" s="534" t="str">
        <f>F77</f>
        <v>MARZO</v>
      </c>
      <c r="G106" s="536" t="str">
        <f>G77</f>
        <v>VIGENCIA FISCAL: 2018</v>
      </c>
    </row>
    <row r="107" spans="1:237" ht="63" customHeight="1" thickBot="1" x14ac:dyDescent="0.35">
      <c r="A107" s="670" t="s">
        <v>6</v>
      </c>
      <c r="B107" s="671"/>
      <c r="C107" s="671" t="s">
        <v>7</v>
      </c>
      <c r="D107" s="672" t="s">
        <v>8</v>
      </c>
      <c r="E107" s="673" t="s">
        <v>9</v>
      </c>
      <c r="F107" s="672" t="s">
        <v>10</v>
      </c>
      <c r="G107" s="674" t="s">
        <v>11</v>
      </c>
    </row>
    <row r="108" spans="1:237" ht="39.75" customHeight="1" x14ac:dyDescent="0.3">
      <c r="A108" s="570">
        <v>2499</v>
      </c>
      <c r="B108" s="689"/>
      <c r="C108" s="629" t="s">
        <v>159</v>
      </c>
      <c r="D108" s="572">
        <f>+D109</f>
        <v>1670848562.03</v>
      </c>
      <c r="E108" s="572">
        <f>+E109</f>
        <v>0</v>
      </c>
      <c r="F108" s="572">
        <f t="shared" ref="F108:F114" si="3">+D108-E108</f>
        <v>1670848562.03</v>
      </c>
      <c r="G108" s="632">
        <f>+G109</f>
        <v>1657503708.8899999</v>
      </c>
    </row>
    <row r="109" spans="1:237" ht="18.75" customHeight="1" x14ac:dyDescent="0.3">
      <c r="A109" s="576">
        <v>24990600</v>
      </c>
      <c r="B109" s="582"/>
      <c r="C109" s="604" t="s">
        <v>73</v>
      </c>
      <c r="D109" s="578">
        <f>SUM(D110:D114)</f>
        <v>1670848562.03</v>
      </c>
      <c r="E109" s="578">
        <f>SUM(E110:E114)</f>
        <v>0</v>
      </c>
      <c r="F109" s="578">
        <f t="shared" si="3"/>
        <v>1670848562.03</v>
      </c>
      <c r="G109" s="583">
        <f>SUM(G110:G114)</f>
        <v>1657503708.8899999</v>
      </c>
    </row>
    <row r="110" spans="1:237" ht="50.25" customHeight="1" x14ac:dyDescent="0.3">
      <c r="A110" s="576">
        <v>249906001</v>
      </c>
      <c r="B110" s="582">
        <v>10</v>
      </c>
      <c r="C110" s="604" t="s">
        <v>80</v>
      </c>
      <c r="D110" s="578">
        <v>90025966</v>
      </c>
      <c r="E110" s="578">
        <v>0</v>
      </c>
      <c r="F110" s="578">
        <f t="shared" si="3"/>
        <v>90025966</v>
      </c>
      <c r="G110" s="583">
        <v>87247900</v>
      </c>
    </row>
    <row r="111" spans="1:237" ht="35.25" customHeight="1" x14ac:dyDescent="0.3">
      <c r="A111" s="576">
        <v>249906001</v>
      </c>
      <c r="B111" s="582">
        <v>13</v>
      </c>
      <c r="C111" s="604" t="s">
        <v>80</v>
      </c>
      <c r="D111" s="578">
        <v>125003436</v>
      </c>
      <c r="E111" s="578">
        <v>0</v>
      </c>
      <c r="F111" s="578">
        <f t="shared" si="3"/>
        <v>125003436</v>
      </c>
      <c r="G111" s="583">
        <v>125003436</v>
      </c>
    </row>
    <row r="112" spans="1:237" ht="31.2" x14ac:dyDescent="0.3">
      <c r="A112" s="576">
        <v>249906001</v>
      </c>
      <c r="B112" s="582">
        <v>20</v>
      </c>
      <c r="C112" s="604" t="s">
        <v>80</v>
      </c>
      <c r="D112" s="578">
        <v>322623460</v>
      </c>
      <c r="E112" s="578">
        <v>0</v>
      </c>
      <c r="F112" s="578">
        <f t="shared" si="3"/>
        <v>322623460</v>
      </c>
      <c r="G112" s="583">
        <v>322623460</v>
      </c>
    </row>
    <row r="113" spans="1:7" s="533" customFormat="1" ht="67.5" customHeight="1" x14ac:dyDescent="0.3">
      <c r="A113" s="576">
        <v>249906003</v>
      </c>
      <c r="B113" s="582">
        <v>20</v>
      </c>
      <c r="C113" s="604" t="s">
        <v>79</v>
      </c>
      <c r="D113" s="635">
        <v>223188783.63999999</v>
      </c>
      <c r="E113" s="691">
        <v>0</v>
      </c>
      <c r="F113" s="635">
        <f t="shared" si="3"/>
        <v>223188783.63999999</v>
      </c>
      <c r="G113" s="692">
        <v>223188783.63999999</v>
      </c>
    </row>
    <row r="114" spans="1:7" s="533" customFormat="1" ht="46.2" customHeight="1" thickBot="1" x14ac:dyDescent="0.35">
      <c r="A114" s="605">
        <v>249906004</v>
      </c>
      <c r="B114" s="606">
        <v>20</v>
      </c>
      <c r="C114" s="607" t="s">
        <v>161</v>
      </c>
      <c r="D114" s="642">
        <v>910006916.38999999</v>
      </c>
      <c r="E114" s="707">
        <v>0</v>
      </c>
      <c r="F114" s="642">
        <f t="shared" si="3"/>
        <v>910006916.38999999</v>
      </c>
      <c r="G114" s="708">
        <v>899440129.25</v>
      </c>
    </row>
    <row r="115" spans="1:7" ht="16.2" thickBot="1" x14ac:dyDescent="0.35">
      <c r="A115" s="3790" t="s">
        <v>82</v>
      </c>
      <c r="B115" s="3791"/>
      <c r="C115" s="3938"/>
      <c r="D115" s="709">
        <f>+D9+D88</f>
        <v>27826819386.059998</v>
      </c>
      <c r="E115" s="710">
        <f>+E9+E88</f>
        <v>0</v>
      </c>
      <c r="F115" s="709">
        <f>+F9+F88</f>
        <v>27826819386.059998</v>
      </c>
      <c r="G115" s="709">
        <f>+G9+G88</f>
        <v>27475728395.919998</v>
      </c>
    </row>
    <row r="116" spans="1:7" x14ac:dyDescent="0.3">
      <c r="A116" s="531"/>
      <c r="G116" s="536"/>
    </row>
    <row r="117" spans="1:7" x14ac:dyDescent="0.3">
      <c r="A117" s="531"/>
      <c r="G117" s="536"/>
    </row>
    <row r="118" spans="1:7" x14ac:dyDescent="0.3">
      <c r="A118" s="531"/>
      <c r="G118" s="536"/>
    </row>
    <row r="119" spans="1:7" x14ac:dyDescent="0.3">
      <c r="A119" s="531"/>
      <c r="G119" s="536"/>
    </row>
    <row r="120" spans="1:7" x14ac:dyDescent="0.3">
      <c r="A120" s="650" t="s">
        <v>83</v>
      </c>
      <c r="B120" s="651"/>
      <c r="C120" s="651"/>
      <c r="D120" s="651"/>
      <c r="E120" s="652" t="s">
        <v>84</v>
      </c>
      <c r="F120" s="652"/>
      <c r="G120" s="653"/>
    </row>
    <row r="121" spans="1:7" x14ac:dyDescent="0.3">
      <c r="A121" s="657" t="s">
        <v>193</v>
      </c>
      <c r="B121" s="651"/>
      <c r="C121" s="651"/>
      <c r="D121" s="651"/>
      <c r="E121" s="658" t="s">
        <v>85</v>
      </c>
      <c r="F121" s="658"/>
      <c r="G121" s="659"/>
    </row>
    <row r="122" spans="1:7" x14ac:dyDescent="0.3">
      <c r="A122" s="657" t="s">
        <v>194</v>
      </c>
      <c r="B122" s="651"/>
      <c r="C122" s="651"/>
      <c r="D122" s="711"/>
      <c r="E122" s="661" t="s">
        <v>86</v>
      </c>
      <c r="F122" s="652"/>
      <c r="G122" s="653"/>
    </row>
    <row r="123" spans="1:7" x14ac:dyDescent="0.3">
      <c r="A123" s="657"/>
      <c r="B123" s="651"/>
      <c r="C123" s="651"/>
      <c r="D123" s="651"/>
      <c r="E123" s="658"/>
      <c r="F123" s="658"/>
      <c r="G123" s="659"/>
    </row>
    <row r="124" spans="1:7" x14ac:dyDescent="0.3">
      <c r="A124" s="650"/>
      <c r="B124" s="651"/>
      <c r="C124" s="651"/>
      <c r="D124" s="661"/>
      <c r="E124" s="662"/>
      <c r="F124" s="661"/>
      <c r="G124" s="653"/>
    </row>
    <row r="125" spans="1:7" x14ac:dyDescent="0.3">
      <c r="A125" s="657"/>
      <c r="B125" s="651"/>
      <c r="C125" s="651"/>
      <c r="D125" s="661"/>
      <c r="E125" s="662"/>
      <c r="F125" s="661"/>
      <c r="G125" s="653"/>
    </row>
    <row r="126" spans="1:7" x14ac:dyDescent="0.3">
      <c r="A126" s="657" t="s">
        <v>87</v>
      </c>
      <c r="B126" s="651"/>
      <c r="C126" s="651"/>
      <c r="D126" s="534" t="s">
        <v>88</v>
      </c>
      <c r="F126" s="651" t="s">
        <v>84</v>
      </c>
      <c r="G126" s="712"/>
    </row>
    <row r="127" spans="1:7" x14ac:dyDescent="0.3">
      <c r="A127" s="657" t="s">
        <v>89</v>
      </c>
      <c r="B127" s="651"/>
      <c r="C127" s="651"/>
      <c r="D127" s="660" t="s">
        <v>90</v>
      </c>
      <c r="F127" s="658" t="s">
        <v>91</v>
      </c>
      <c r="G127" s="653"/>
    </row>
    <row r="128" spans="1:7" x14ac:dyDescent="0.3">
      <c r="A128" s="657" t="s">
        <v>92</v>
      </c>
      <c r="B128" s="651"/>
      <c r="C128" s="651"/>
      <c r="D128" s="660" t="s">
        <v>93</v>
      </c>
      <c r="F128" s="661" t="s">
        <v>94</v>
      </c>
      <c r="G128" s="653"/>
    </row>
    <row r="129" spans="1:7" ht="15" thickBot="1" x14ac:dyDescent="0.35">
      <c r="A129" s="552"/>
      <c r="B129" s="553"/>
      <c r="C129" s="553"/>
      <c r="D129" s="553"/>
      <c r="E129" s="555"/>
      <c r="F129" s="555"/>
      <c r="G129" s="556"/>
    </row>
  </sheetData>
  <mergeCells count="109">
    <mergeCell ref="J73:P73"/>
    <mergeCell ref="Q73:W73"/>
    <mergeCell ref="X73:AD73"/>
    <mergeCell ref="AE73:AK73"/>
    <mergeCell ref="AL73:AR73"/>
    <mergeCell ref="AS73:AY73"/>
    <mergeCell ref="A1:G1"/>
    <mergeCell ref="A2:G2"/>
    <mergeCell ref="A29:G29"/>
    <mergeCell ref="A30:G30"/>
    <mergeCell ref="A31:G31"/>
    <mergeCell ref="A73:G73"/>
    <mergeCell ref="DD73:DJ73"/>
    <mergeCell ref="DK73:DQ73"/>
    <mergeCell ref="DR73:DX73"/>
    <mergeCell ref="DY73:EE73"/>
    <mergeCell ref="AZ73:BF73"/>
    <mergeCell ref="BG73:BM73"/>
    <mergeCell ref="BN73:BT73"/>
    <mergeCell ref="BU73:CA73"/>
    <mergeCell ref="CB73:CH73"/>
    <mergeCell ref="CI73:CO73"/>
    <mergeCell ref="HL73:HR73"/>
    <mergeCell ref="HS73:HY73"/>
    <mergeCell ref="HZ73:IC73"/>
    <mergeCell ref="A74:G74"/>
    <mergeCell ref="A103:G103"/>
    <mergeCell ref="J103:P103"/>
    <mergeCell ref="Q103:W103"/>
    <mergeCell ref="X103:AD103"/>
    <mergeCell ref="AE103:AK103"/>
    <mergeCell ref="AL103:AR103"/>
    <mergeCell ref="FV73:GB73"/>
    <mergeCell ref="GC73:GI73"/>
    <mergeCell ref="GJ73:GP73"/>
    <mergeCell ref="GQ73:GW73"/>
    <mergeCell ref="GX73:HD73"/>
    <mergeCell ref="HE73:HK73"/>
    <mergeCell ref="EF73:EL73"/>
    <mergeCell ref="EM73:ES73"/>
    <mergeCell ref="ET73:EZ73"/>
    <mergeCell ref="FA73:FG73"/>
    <mergeCell ref="FH73:FN73"/>
    <mergeCell ref="FO73:FU73"/>
    <mergeCell ref="CP73:CV73"/>
    <mergeCell ref="CW73:DC73"/>
    <mergeCell ref="A104:G104"/>
    <mergeCell ref="J104:P104"/>
    <mergeCell ref="Q104:W104"/>
    <mergeCell ref="X104:AD104"/>
    <mergeCell ref="AE104:AK104"/>
    <mergeCell ref="AL104:AR104"/>
    <mergeCell ref="FO103:FU103"/>
    <mergeCell ref="FV103:GB103"/>
    <mergeCell ref="GC103:GI103"/>
    <mergeCell ref="DY103:EE103"/>
    <mergeCell ref="EF103:EL103"/>
    <mergeCell ref="EM103:ES103"/>
    <mergeCell ref="ET103:EZ103"/>
    <mergeCell ref="FA103:FG103"/>
    <mergeCell ref="FH103:FN103"/>
    <mergeCell ref="CI103:CO103"/>
    <mergeCell ref="CP103:CV103"/>
    <mergeCell ref="CW103:DC103"/>
    <mergeCell ref="DD103:DJ103"/>
    <mergeCell ref="DK103:DQ103"/>
    <mergeCell ref="DR103:DX103"/>
    <mergeCell ref="AS103:AY103"/>
    <mergeCell ref="AZ103:BF103"/>
    <mergeCell ref="BG103:BM103"/>
    <mergeCell ref="CB104:CH104"/>
    <mergeCell ref="HE103:HK103"/>
    <mergeCell ref="HL103:HR103"/>
    <mergeCell ref="HS103:HY103"/>
    <mergeCell ref="HZ103:IC103"/>
    <mergeCell ref="GJ103:GP103"/>
    <mergeCell ref="GQ103:GW103"/>
    <mergeCell ref="GX103:HD103"/>
    <mergeCell ref="BN103:BT103"/>
    <mergeCell ref="BU103:CA103"/>
    <mergeCell ref="CB103:CH103"/>
    <mergeCell ref="HE104:HK104"/>
    <mergeCell ref="HL104:HR104"/>
    <mergeCell ref="HS104:HY104"/>
    <mergeCell ref="HZ104:IC104"/>
    <mergeCell ref="A115:C115"/>
    <mergeCell ref="FO104:FU104"/>
    <mergeCell ref="FV104:GB104"/>
    <mergeCell ref="GC104:GI104"/>
    <mergeCell ref="GJ104:GP104"/>
    <mergeCell ref="GQ104:GW104"/>
    <mergeCell ref="GX104:HD104"/>
    <mergeCell ref="DY104:EE104"/>
    <mergeCell ref="EF104:EL104"/>
    <mergeCell ref="EM104:ES104"/>
    <mergeCell ref="ET104:EZ104"/>
    <mergeCell ref="FA104:FG104"/>
    <mergeCell ref="FH104:FN104"/>
    <mergeCell ref="CI104:CO104"/>
    <mergeCell ref="CP104:CV104"/>
    <mergeCell ref="CW104:DC104"/>
    <mergeCell ref="DD104:DJ104"/>
    <mergeCell ref="DK104:DQ104"/>
    <mergeCell ref="DR104:DX104"/>
    <mergeCell ref="AS104:AY104"/>
    <mergeCell ref="AZ104:BF104"/>
    <mergeCell ref="BG104:BM104"/>
    <mergeCell ref="BN104:BT104"/>
    <mergeCell ref="BU104:CA10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27" max="16383" man="1"/>
    <brk id="71" max="16383" man="1"/>
    <brk id="101" max="6" man="1"/>
  </rowBreaks>
  <colBreaks count="1" manualBreakCount="1">
    <brk id="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U129"/>
  <sheetViews>
    <sheetView zoomScaleNormal="100" workbookViewId="0">
      <selection sqref="A1:G1"/>
    </sheetView>
  </sheetViews>
  <sheetFormatPr baseColWidth="10" defaultColWidth="11.44140625" defaultRowHeight="14.4" x14ac:dyDescent="0.3"/>
  <cols>
    <col min="1" max="1" width="20.33203125" style="748" customWidth="1"/>
    <col min="2" max="2" width="7.33203125" style="851" customWidth="1"/>
    <col min="3" max="3" width="51.44140625" style="748" customWidth="1"/>
    <col min="4" max="4" width="23.44140625" style="746" customWidth="1"/>
    <col min="5" max="5" width="19.44140625" style="941" customWidth="1"/>
    <col min="6" max="6" width="20" style="746" customWidth="1"/>
    <col min="7" max="7" width="25.109375" style="746" customWidth="1"/>
    <col min="8" max="8" width="4.44140625" style="748" customWidth="1"/>
    <col min="9" max="9" width="11.44140625" style="748"/>
    <col min="10" max="10" width="19.33203125" style="748" customWidth="1"/>
    <col min="11" max="11" width="19.6640625" style="748" customWidth="1"/>
    <col min="12" max="12" width="14.44140625" style="748" customWidth="1"/>
    <col min="13" max="13" width="18.44140625" style="748" customWidth="1"/>
    <col min="14" max="14" width="11.44140625" style="748"/>
    <col min="15" max="15" width="17.44140625" style="748" customWidth="1"/>
    <col min="16" max="256" width="11.44140625" style="748"/>
    <col min="257" max="257" width="20.33203125" style="748" customWidth="1"/>
    <col min="258" max="258" width="7.33203125" style="748" customWidth="1"/>
    <col min="259" max="259" width="51.44140625" style="748" customWidth="1"/>
    <col min="260" max="260" width="23.44140625" style="748" customWidth="1"/>
    <col min="261" max="261" width="19.44140625" style="748" customWidth="1"/>
    <col min="262" max="262" width="20" style="748" customWidth="1"/>
    <col min="263" max="263" width="25.109375" style="748" customWidth="1"/>
    <col min="264" max="264" width="4.44140625" style="748" customWidth="1"/>
    <col min="265" max="265" width="11.44140625" style="748"/>
    <col min="266" max="266" width="19.33203125" style="748" customWidth="1"/>
    <col min="267" max="267" width="19.6640625" style="748" customWidth="1"/>
    <col min="268" max="268" width="14.44140625" style="748" customWidth="1"/>
    <col min="269" max="269" width="18.44140625" style="748" customWidth="1"/>
    <col min="270" max="270" width="11.44140625" style="748"/>
    <col min="271" max="271" width="17.44140625" style="748" customWidth="1"/>
    <col min="272" max="512" width="11.44140625" style="748"/>
    <col min="513" max="513" width="20.33203125" style="748" customWidth="1"/>
    <col min="514" max="514" width="7.33203125" style="748" customWidth="1"/>
    <col min="515" max="515" width="51.44140625" style="748" customWidth="1"/>
    <col min="516" max="516" width="23.44140625" style="748" customWidth="1"/>
    <col min="517" max="517" width="19.44140625" style="748" customWidth="1"/>
    <col min="518" max="518" width="20" style="748" customWidth="1"/>
    <col min="519" max="519" width="25.109375" style="748" customWidth="1"/>
    <col min="520" max="520" width="4.44140625" style="748" customWidth="1"/>
    <col min="521" max="521" width="11.44140625" style="748"/>
    <col min="522" max="522" width="19.33203125" style="748" customWidth="1"/>
    <col min="523" max="523" width="19.6640625" style="748" customWidth="1"/>
    <col min="524" max="524" width="14.44140625" style="748" customWidth="1"/>
    <col min="525" max="525" width="18.44140625" style="748" customWidth="1"/>
    <col min="526" max="526" width="11.44140625" style="748"/>
    <col min="527" max="527" width="17.44140625" style="748" customWidth="1"/>
    <col min="528" max="768" width="11.44140625" style="748"/>
    <col min="769" max="769" width="20.33203125" style="748" customWidth="1"/>
    <col min="770" max="770" width="7.33203125" style="748" customWidth="1"/>
    <col min="771" max="771" width="51.44140625" style="748" customWidth="1"/>
    <col min="772" max="772" width="23.44140625" style="748" customWidth="1"/>
    <col min="773" max="773" width="19.44140625" style="748" customWidth="1"/>
    <col min="774" max="774" width="20" style="748" customWidth="1"/>
    <col min="775" max="775" width="25.109375" style="748" customWidth="1"/>
    <col min="776" max="776" width="4.44140625" style="748" customWidth="1"/>
    <col min="777" max="777" width="11.44140625" style="748"/>
    <col min="778" max="778" width="19.33203125" style="748" customWidth="1"/>
    <col min="779" max="779" width="19.6640625" style="748" customWidth="1"/>
    <col min="780" max="780" width="14.44140625" style="748" customWidth="1"/>
    <col min="781" max="781" width="18.44140625" style="748" customWidth="1"/>
    <col min="782" max="782" width="11.44140625" style="748"/>
    <col min="783" max="783" width="17.44140625" style="748" customWidth="1"/>
    <col min="784" max="1024" width="11.44140625" style="748"/>
    <col min="1025" max="1025" width="20.33203125" style="748" customWidth="1"/>
    <col min="1026" max="1026" width="7.33203125" style="748" customWidth="1"/>
    <col min="1027" max="1027" width="51.44140625" style="748" customWidth="1"/>
    <col min="1028" max="1028" width="23.44140625" style="748" customWidth="1"/>
    <col min="1029" max="1029" width="19.44140625" style="748" customWidth="1"/>
    <col min="1030" max="1030" width="20" style="748" customWidth="1"/>
    <col min="1031" max="1031" width="25.109375" style="748" customWidth="1"/>
    <col min="1032" max="1032" width="4.44140625" style="748" customWidth="1"/>
    <col min="1033" max="1033" width="11.44140625" style="748"/>
    <col min="1034" max="1034" width="19.33203125" style="748" customWidth="1"/>
    <col min="1035" max="1035" width="19.6640625" style="748" customWidth="1"/>
    <col min="1036" max="1036" width="14.44140625" style="748" customWidth="1"/>
    <col min="1037" max="1037" width="18.44140625" style="748" customWidth="1"/>
    <col min="1038" max="1038" width="11.44140625" style="748"/>
    <col min="1039" max="1039" width="17.44140625" style="748" customWidth="1"/>
    <col min="1040" max="1280" width="11.44140625" style="748"/>
    <col min="1281" max="1281" width="20.33203125" style="748" customWidth="1"/>
    <col min="1282" max="1282" width="7.33203125" style="748" customWidth="1"/>
    <col min="1283" max="1283" width="51.44140625" style="748" customWidth="1"/>
    <col min="1284" max="1284" width="23.44140625" style="748" customWidth="1"/>
    <col min="1285" max="1285" width="19.44140625" style="748" customWidth="1"/>
    <col min="1286" max="1286" width="20" style="748" customWidth="1"/>
    <col min="1287" max="1287" width="25.109375" style="748" customWidth="1"/>
    <col min="1288" max="1288" width="4.44140625" style="748" customWidth="1"/>
    <col min="1289" max="1289" width="11.44140625" style="748"/>
    <col min="1290" max="1290" width="19.33203125" style="748" customWidth="1"/>
    <col min="1291" max="1291" width="19.6640625" style="748" customWidth="1"/>
    <col min="1292" max="1292" width="14.44140625" style="748" customWidth="1"/>
    <col min="1293" max="1293" width="18.44140625" style="748" customWidth="1"/>
    <col min="1294" max="1294" width="11.44140625" style="748"/>
    <col min="1295" max="1295" width="17.44140625" style="748" customWidth="1"/>
    <col min="1296" max="1536" width="11.44140625" style="748"/>
    <col min="1537" max="1537" width="20.33203125" style="748" customWidth="1"/>
    <col min="1538" max="1538" width="7.33203125" style="748" customWidth="1"/>
    <col min="1539" max="1539" width="51.44140625" style="748" customWidth="1"/>
    <col min="1540" max="1540" width="23.44140625" style="748" customWidth="1"/>
    <col min="1541" max="1541" width="19.44140625" style="748" customWidth="1"/>
    <col min="1542" max="1542" width="20" style="748" customWidth="1"/>
    <col min="1543" max="1543" width="25.109375" style="748" customWidth="1"/>
    <col min="1544" max="1544" width="4.44140625" style="748" customWidth="1"/>
    <col min="1545" max="1545" width="11.44140625" style="748"/>
    <col min="1546" max="1546" width="19.33203125" style="748" customWidth="1"/>
    <col min="1547" max="1547" width="19.6640625" style="748" customWidth="1"/>
    <col min="1548" max="1548" width="14.44140625" style="748" customWidth="1"/>
    <col min="1549" max="1549" width="18.44140625" style="748" customWidth="1"/>
    <col min="1550" max="1550" width="11.44140625" style="748"/>
    <col min="1551" max="1551" width="17.44140625" style="748" customWidth="1"/>
    <col min="1552" max="1792" width="11.44140625" style="748"/>
    <col min="1793" max="1793" width="20.33203125" style="748" customWidth="1"/>
    <col min="1794" max="1794" width="7.33203125" style="748" customWidth="1"/>
    <col min="1795" max="1795" width="51.44140625" style="748" customWidth="1"/>
    <col min="1796" max="1796" width="23.44140625" style="748" customWidth="1"/>
    <col min="1797" max="1797" width="19.44140625" style="748" customWidth="1"/>
    <col min="1798" max="1798" width="20" style="748" customWidth="1"/>
    <col min="1799" max="1799" width="25.109375" style="748" customWidth="1"/>
    <col min="1800" max="1800" width="4.44140625" style="748" customWidth="1"/>
    <col min="1801" max="1801" width="11.44140625" style="748"/>
    <col min="1802" max="1802" width="19.33203125" style="748" customWidth="1"/>
    <col min="1803" max="1803" width="19.6640625" style="748" customWidth="1"/>
    <col min="1804" max="1804" width="14.44140625" style="748" customWidth="1"/>
    <col min="1805" max="1805" width="18.44140625" style="748" customWidth="1"/>
    <col min="1806" max="1806" width="11.44140625" style="748"/>
    <col min="1807" max="1807" width="17.44140625" style="748" customWidth="1"/>
    <col min="1808" max="2048" width="11.44140625" style="748"/>
    <col min="2049" max="2049" width="20.33203125" style="748" customWidth="1"/>
    <col min="2050" max="2050" width="7.33203125" style="748" customWidth="1"/>
    <col min="2051" max="2051" width="51.44140625" style="748" customWidth="1"/>
    <col min="2052" max="2052" width="23.44140625" style="748" customWidth="1"/>
    <col min="2053" max="2053" width="19.44140625" style="748" customWidth="1"/>
    <col min="2054" max="2054" width="20" style="748" customWidth="1"/>
    <col min="2055" max="2055" width="25.109375" style="748" customWidth="1"/>
    <col min="2056" max="2056" width="4.44140625" style="748" customWidth="1"/>
    <col min="2057" max="2057" width="11.44140625" style="748"/>
    <col min="2058" max="2058" width="19.33203125" style="748" customWidth="1"/>
    <col min="2059" max="2059" width="19.6640625" style="748" customWidth="1"/>
    <col min="2060" max="2060" width="14.44140625" style="748" customWidth="1"/>
    <col min="2061" max="2061" width="18.44140625" style="748" customWidth="1"/>
    <col min="2062" max="2062" width="11.44140625" style="748"/>
    <col min="2063" max="2063" width="17.44140625" style="748" customWidth="1"/>
    <col min="2064" max="2304" width="11.44140625" style="748"/>
    <col min="2305" max="2305" width="20.33203125" style="748" customWidth="1"/>
    <col min="2306" max="2306" width="7.33203125" style="748" customWidth="1"/>
    <col min="2307" max="2307" width="51.44140625" style="748" customWidth="1"/>
    <col min="2308" max="2308" width="23.44140625" style="748" customWidth="1"/>
    <col min="2309" max="2309" width="19.44140625" style="748" customWidth="1"/>
    <col min="2310" max="2310" width="20" style="748" customWidth="1"/>
    <col min="2311" max="2311" width="25.109375" style="748" customWidth="1"/>
    <col min="2312" max="2312" width="4.44140625" style="748" customWidth="1"/>
    <col min="2313" max="2313" width="11.44140625" style="748"/>
    <col min="2314" max="2314" width="19.33203125" style="748" customWidth="1"/>
    <col min="2315" max="2315" width="19.6640625" style="748" customWidth="1"/>
    <col min="2316" max="2316" width="14.44140625" style="748" customWidth="1"/>
    <col min="2317" max="2317" width="18.44140625" style="748" customWidth="1"/>
    <col min="2318" max="2318" width="11.44140625" style="748"/>
    <col min="2319" max="2319" width="17.44140625" style="748" customWidth="1"/>
    <col min="2320" max="2560" width="11.44140625" style="748"/>
    <col min="2561" max="2561" width="20.33203125" style="748" customWidth="1"/>
    <col min="2562" max="2562" width="7.33203125" style="748" customWidth="1"/>
    <col min="2563" max="2563" width="51.44140625" style="748" customWidth="1"/>
    <col min="2564" max="2564" width="23.44140625" style="748" customWidth="1"/>
    <col min="2565" max="2565" width="19.44140625" style="748" customWidth="1"/>
    <col min="2566" max="2566" width="20" style="748" customWidth="1"/>
    <col min="2567" max="2567" width="25.109375" style="748" customWidth="1"/>
    <col min="2568" max="2568" width="4.44140625" style="748" customWidth="1"/>
    <col min="2569" max="2569" width="11.44140625" style="748"/>
    <col min="2570" max="2570" width="19.33203125" style="748" customWidth="1"/>
    <col min="2571" max="2571" width="19.6640625" style="748" customWidth="1"/>
    <col min="2572" max="2572" width="14.44140625" style="748" customWidth="1"/>
    <col min="2573" max="2573" width="18.44140625" style="748" customWidth="1"/>
    <col min="2574" max="2574" width="11.44140625" style="748"/>
    <col min="2575" max="2575" width="17.44140625" style="748" customWidth="1"/>
    <col min="2576" max="2816" width="11.44140625" style="748"/>
    <col min="2817" max="2817" width="20.33203125" style="748" customWidth="1"/>
    <col min="2818" max="2818" width="7.33203125" style="748" customWidth="1"/>
    <col min="2819" max="2819" width="51.44140625" style="748" customWidth="1"/>
    <col min="2820" max="2820" width="23.44140625" style="748" customWidth="1"/>
    <col min="2821" max="2821" width="19.44140625" style="748" customWidth="1"/>
    <col min="2822" max="2822" width="20" style="748" customWidth="1"/>
    <col min="2823" max="2823" width="25.109375" style="748" customWidth="1"/>
    <col min="2824" max="2824" width="4.44140625" style="748" customWidth="1"/>
    <col min="2825" max="2825" width="11.44140625" style="748"/>
    <col min="2826" max="2826" width="19.33203125" style="748" customWidth="1"/>
    <col min="2827" max="2827" width="19.6640625" style="748" customWidth="1"/>
    <col min="2828" max="2828" width="14.44140625" style="748" customWidth="1"/>
    <col min="2829" max="2829" width="18.44140625" style="748" customWidth="1"/>
    <col min="2830" max="2830" width="11.44140625" style="748"/>
    <col min="2831" max="2831" width="17.44140625" style="748" customWidth="1"/>
    <col min="2832" max="3072" width="11.44140625" style="748"/>
    <col min="3073" max="3073" width="20.33203125" style="748" customWidth="1"/>
    <col min="3074" max="3074" width="7.33203125" style="748" customWidth="1"/>
    <col min="3075" max="3075" width="51.44140625" style="748" customWidth="1"/>
    <col min="3076" max="3076" width="23.44140625" style="748" customWidth="1"/>
    <col min="3077" max="3077" width="19.44140625" style="748" customWidth="1"/>
    <col min="3078" max="3078" width="20" style="748" customWidth="1"/>
    <col min="3079" max="3079" width="25.109375" style="748" customWidth="1"/>
    <col min="3080" max="3080" width="4.44140625" style="748" customWidth="1"/>
    <col min="3081" max="3081" width="11.44140625" style="748"/>
    <col min="3082" max="3082" width="19.33203125" style="748" customWidth="1"/>
    <col min="3083" max="3083" width="19.6640625" style="748" customWidth="1"/>
    <col min="3084" max="3084" width="14.44140625" style="748" customWidth="1"/>
    <col min="3085" max="3085" width="18.44140625" style="748" customWidth="1"/>
    <col min="3086" max="3086" width="11.44140625" style="748"/>
    <col min="3087" max="3087" width="17.44140625" style="748" customWidth="1"/>
    <col min="3088" max="3328" width="11.44140625" style="748"/>
    <col min="3329" max="3329" width="20.33203125" style="748" customWidth="1"/>
    <col min="3330" max="3330" width="7.33203125" style="748" customWidth="1"/>
    <col min="3331" max="3331" width="51.44140625" style="748" customWidth="1"/>
    <col min="3332" max="3332" width="23.44140625" style="748" customWidth="1"/>
    <col min="3333" max="3333" width="19.44140625" style="748" customWidth="1"/>
    <col min="3334" max="3334" width="20" style="748" customWidth="1"/>
    <col min="3335" max="3335" width="25.109375" style="748" customWidth="1"/>
    <col min="3336" max="3336" width="4.44140625" style="748" customWidth="1"/>
    <col min="3337" max="3337" width="11.44140625" style="748"/>
    <col min="3338" max="3338" width="19.33203125" style="748" customWidth="1"/>
    <col min="3339" max="3339" width="19.6640625" style="748" customWidth="1"/>
    <col min="3340" max="3340" width="14.44140625" style="748" customWidth="1"/>
    <col min="3341" max="3341" width="18.44140625" style="748" customWidth="1"/>
    <col min="3342" max="3342" width="11.44140625" style="748"/>
    <col min="3343" max="3343" width="17.44140625" style="748" customWidth="1"/>
    <col min="3344" max="3584" width="11.44140625" style="748"/>
    <col min="3585" max="3585" width="20.33203125" style="748" customWidth="1"/>
    <col min="3586" max="3586" width="7.33203125" style="748" customWidth="1"/>
    <col min="3587" max="3587" width="51.44140625" style="748" customWidth="1"/>
    <col min="3588" max="3588" width="23.44140625" style="748" customWidth="1"/>
    <col min="3589" max="3589" width="19.44140625" style="748" customWidth="1"/>
    <col min="3590" max="3590" width="20" style="748" customWidth="1"/>
    <col min="3591" max="3591" width="25.109375" style="748" customWidth="1"/>
    <col min="3592" max="3592" width="4.44140625" style="748" customWidth="1"/>
    <col min="3593" max="3593" width="11.44140625" style="748"/>
    <col min="3594" max="3594" width="19.33203125" style="748" customWidth="1"/>
    <col min="3595" max="3595" width="19.6640625" style="748" customWidth="1"/>
    <col min="3596" max="3596" width="14.44140625" style="748" customWidth="1"/>
    <col min="3597" max="3597" width="18.44140625" style="748" customWidth="1"/>
    <col min="3598" max="3598" width="11.44140625" style="748"/>
    <col min="3599" max="3599" width="17.44140625" style="748" customWidth="1"/>
    <col min="3600" max="3840" width="11.44140625" style="748"/>
    <col min="3841" max="3841" width="20.33203125" style="748" customWidth="1"/>
    <col min="3842" max="3842" width="7.33203125" style="748" customWidth="1"/>
    <col min="3843" max="3843" width="51.44140625" style="748" customWidth="1"/>
    <col min="3844" max="3844" width="23.44140625" style="748" customWidth="1"/>
    <col min="3845" max="3845" width="19.44140625" style="748" customWidth="1"/>
    <col min="3846" max="3846" width="20" style="748" customWidth="1"/>
    <col min="3847" max="3847" width="25.109375" style="748" customWidth="1"/>
    <col min="3848" max="3848" width="4.44140625" style="748" customWidth="1"/>
    <col min="3849" max="3849" width="11.44140625" style="748"/>
    <col min="3850" max="3850" width="19.33203125" style="748" customWidth="1"/>
    <col min="3851" max="3851" width="19.6640625" style="748" customWidth="1"/>
    <col min="3852" max="3852" width="14.44140625" style="748" customWidth="1"/>
    <col min="3853" max="3853" width="18.44140625" style="748" customWidth="1"/>
    <col min="3854" max="3854" width="11.44140625" style="748"/>
    <col min="3855" max="3855" width="17.44140625" style="748" customWidth="1"/>
    <col min="3856" max="4096" width="11.44140625" style="748"/>
    <col min="4097" max="4097" width="20.33203125" style="748" customWidth="1"/>
    <col min="4098" max="4098" width="7.33203125" style="748" customWidth="1"/>
    <col min="4099" max="4099" width="51.44140625" style="748" customWidth="1"/>
    <col min="4100" max="4100" width="23.44140625" style="748" customWidth="1"/>
    <col min="4101" max="4101" width="19.44140625" style="748" customWidth="1"/>
    <col min="4102" max="4102" width="20" style="748" customWidth="1"/>
    <col min="4103" max="4103" width="25.109375" style="748" customWidth="1"/>
    <col min="4104" max="4104" width="4.44140625" style="748" customWidth="1"/>
    <col min="4105" max="4105" width="11.44140625" style="748"/>
    <col min="4106" max="4106" width="19.33203125" style="748" customWidth="1"/>
    <col min="4107" max="4107" width="19.6640625" style="748" customWidth="1"/>
    <col min="4108" max="4108" width="14.44140625" style="748" customWidth="1"/>
    <col min="4109" max="4109" width="18.44140625" style="748" customWidth="1"/>
    <col min="4110" max="4110" width="11.44140625" style="748"/>
    <col min="4111" max="4111" width="17.44140625" style="748" customWidth="1"/>
    <col min="4112" max="4352" width="11.44140625" style="748"/>
    <col min="4353" max="4353" width="20.33203125" style="748" customWidth="1"/>
    <col min="4354" max="4354" width="7.33203125" style="748" customWidth="1"/>
    <col min="4355" max="4355" width="51.44140625" style="748" customWidth="1"/>
    <col min="4356" max="4356" width="23.44140625" style="748" customWidth="1"/>
    <col min="4357" max="4357" width="19.44140625" style="748" customWidth="1"/>
    <col min="4358" max="4358" width="20" style="748" customWidth="1"/>
    <col min="4359" max="4359" width="25.109375" style="748" customWidth="1"/>
    <col min="4360" max="4360" width="4.44140625" style="748" customWidth="1"/>
    <col min="4361" max="4361" width="11.44140625" style="748"/>
    <col min="4362" max="4362" width="19.33203125" style="748" customWidth="1"/>
    <col min="4363" max="4363" width="19.6640625" style="748" customWidth="1"/>
    <col min="4364" max="4364" width="14.44140625" style="748" customWidth="1"/>
    <col min="4365" max="4365" width="18.44140625" style="748" customWidth="1"/>
    <col min="4366" max="4366" width="11.44140625" style="748"/>
    <col min="4367" max="4367" width="17.44140625" style="748" customWidth="1"/>
    <col min="4368" max="4608" width="11.44140625" style="748"/>
    <col min="4609" max="4609" width="20.33203125" style="748" customWidth="1"/>
    <col min="4610" max="4610" width="7.33203125" style="748" customWidth="1"/>
    <col min="4611" max="4611" width="51.44140625" style="748" customWidth="1"/>
    <col min="4612" max="4612" width="23.44140625" style="748" customWidth="1"/>
    <col min="4613" max="4613" width="19.44140625" style="748" customWidth="1"/>
    <col min="4614" max="4614" width="20" style="748" customWidth="1"/>
    <col min="4615" max="4615" width="25.109375" style="748" customWidth="1"/>
    <col min="4616" max="4616" width="4.44140625" style="748" customWidth="1"/>
    <col min="4617" max="4617" width="11.44140625" style="748"/>
    <col min="4618" max="4618" width="19.33203125" style="748" customWidth="1"/>
    <col min="4619" max="4619" width="19.6640625" style="748" customWidth="1"/>
    <col min="4620" max="4620" width="14.44140625" style="748" customWidth="1"/>
    <col min="4621" max="4621" width="18.44140625" style="748" customWidth="1"/>
    <col min="4622" max="4622" width="11.44140625" style="748"/>
    <col min="4623" max="4623" width="17.44140625" style="748" customWidth="1"/>
    <col min="4624" max="4864" width="11.44140625" style="748"/>
    <col min="4865" max="4865" width="20.33203125" style="748" customWidth="1"/>
    <col min="4866" max="4866" width="7.33203125" style="748" customWidth="1"/>
    <col min="4867" max="4867" width="51.44140625" style="748" customWidth="1"/>
    <col min="4868" max="4868" width="23.44140625" style="748" customWidth="1"/>
    <col min="4869" max="4869" width="19.44140625" style="748" customWidth="1"/>
    <col min="4870" max="4870" width="20" style="748" customWidth="1"/>
    <col min="4871" max="4871" width="25.109375" style="748" customWidth="1"/>
    <col min="4872" max="4872" width="4.44140625" style="748" customWidth="1"/>
    <col min="4873" max="4873" width="11.44140625" style="748"/>
    <col min="4874" max="4874" width="19.33203125" style="748" customWidth="1"/>
    <col min="4875" max="4875" width="19.6640625" style="748" customWidth="1"/>
    <col min="4876" max="4876" width="14.44140625" style="748" customWidth="1"/>
    <col min="4877" max="4877" width="18.44140625" style="748" customWidth="1"/>
    <col min="4878" max="4878" width="11.44140625" style="748"/>
    <col min="4879" max="4879" width="17.44140625" style="748" customWidth="1"/>
    <col min="4880" max="5120" width="11.44140625" style="748"/>
    <col min="5121" max="5121" width="20.33203125" style="748" customWidth="1"/>
    <col min="5122" max="5122" width="7.33203125" style="748" customWidth="1"/>
    <col min="5123" max="5123" width="51.44140625" style="748" customWidth="1"/>
    <col min="5124" max="5124" width="23.44140625" style="748" customWidth="1"/>
    <col min="5125" max="5125" width="19.44140625" style="748" customWidth="1"/>
    <col min="5126" max="5126" width="20" style="748" customWidth="1"/>
    <col min="5127" max="5127" width="25.109375" style="748" customWidth="1"/>
    <col min="5128" max="5128" width="4.44140625" style="748" customWidth="1"/>
    <col min="5129" max="5129" width="11.44140625" style="748"/>
    <col min="5130" max="5130" width="19.33203125" style="748" customWidth="1"/>
    <col min="5131" max="5131" width="19.6640625" style="748" customWidth="1"/>
    <col min="5132" max="5132" width="14.44140625" style="748" customWidth="1"/>
    <col min="5133" max="5133" width="18.44140625" style="748" customWidth="1"/>
    <col min="5134" max="5134" width="11.44140625" style="748"/>
    <col min="5135" max="5135" width="17.44140625" style="748" customWidth="1"/>
    <col min="5136" max="5376" width="11.44140625" style="748"/>
    <col min="5377" max="5377" width="20.33203125" style="748" customWidth="1"/>
    <col min="5378" max="5378" width="7.33203125" style="748" customWidth="1"/>
    <col min="5379" max="5379" width="51.44140625" style="748" customWidth="1"/>
    <col min="5380" max="5380" width="23.44140625" style="748" customWidth="1"/>
    <col min="5381" max="5381" width="19.44140625" style="748" customWidth="1"/>
    <col min="5382" max="5382" width="20" style="748" customWidth="1"/>
    <col min="5383" max="5383" width="25.109375" style="748" customWidth="1"/>
    <col min="5384" max="5384" width="4.44140625" style="748" customWidth="1"/>
    <col min="5385" max="5385" width="11.44140625" style="748"/>
    <col min="5386" max="5386" width="19.33203125" style="748" customWidth="1"/>
    <col min="5387" max="5387" width="19.6640625" style="748" customWidth="1"/>
    <col min="5388" max="5388" width="14.44140625" style="748" customWidth="1"/>
    <col min="5389" max="5389" width="18.44140625" style="748" customWidth="1"/>
    <col min="5390" max="5390" width="11.44140625" style="748"/>
    <col min="5391" max="5391" width="17.44140625" style="748" customWidth="1"/>
    <col min="5392" max="5632" width="11.44140625" style="748"/>
    <col min="5633" max="5633" width="20.33203125" style="748" customWidth="1"/>
    <col min="5634" max="5634" width="7.33203125" style="748" customWidth="1"/>
    <col min="5635" max="5635" width="51.44140625" style="748" customWidth="1"/>
    <col min="5636" max="5636" width="23.44140625" style="748" customWidth="1"/>
    <col min="5637" max="5637" width="19.44140625" style="748" customWidth="1"/>
    <col min="5638" max="5638" width="20" style="748" customWidth="1"/>
    <col min="5639" max="5639" width="25.109375" style="748" customWidth="1"/>
    <col min="5640" max="5640" width="4.44140625" style="748" customWidth="1"/>
    <col min="5641" max="5641" width="11.44140625" style="748"/>
    <col min="5642" max="5642" width="19.33203125" style="748" customWidth="1"/>
    <col min="5643" max="5643" width="19.6640625" style="748" customWidth="1"/>
    <col min="5644" max="5644" width="14.44140625" style="748" customWidth="1"/>
    <col min="5645" max="5645" width="18.44140625" style="748" customWidth="1"/>
    <col min="5646" max="5646" width="11.44140625" style="748"/>
    <col min="5647" max="5647" width="17.44140625" style="748" customWidth="1"/>
    <col min="5648" max="5888" width="11.44140625" style="748"/>
    <col min="5889" max="5889" width="20.33203125" style="748" customWidth="1"/>
    <col min="5890" max="5890" width="7.33203125" style="748" customWidth="1"/>
    <col min="5891" max="5891" width="51.44140625" style="748" customWidth="1"/>
    <col min="5892" max="5892" width="23.44140625" style="748" customWidth="1"/>
    <col min="5893" max="5893" width="19.44140625" style="748" customWidth="1"/>
    <col min="5894" max="5894" width="20" style="748" customWidth="1"/>
    <col min="5895" max="5895" width="25.109375" style="748" customWidth="1"/>
    <col min="5896" max="5896" width="4.44140625" style="748" customWidth="1"/>
    <col min="5897" max="5897" width="11.44140625" style="748"/>
    <col min="5898" max="5898" width="19.33203125" style="748" customWidth="1"/>
    <col min="5899" max="5899" width="19.6640625" style="748" customWidth="1"/>
    <col min="5900" max="5900" width="14.44140625" style="748" customWidth="1"/>
    <col min="5901" max="5901" width="18.44140625" style="748" customWidth="1"/>
    <col min="5902" max="5902" width="11.44140625" style="748"/>
    <col min="5903" max="5903" width="17.44140625" style="748" customWidth="1"/>
    <col min="5904" max="6144" width="11.44140625" style="748"/>
    <col min="6145" max="6145" width="20.33203125" style="748" customWidth="1"/>
    <col min="6146" max="6146" width="7.33203125" style="748" customWidth="1"/>
    <col min="6147" max="6147" width="51.44140625" style="748" customWidth="1"/>
    <col min="6148" max="6148" width="23.44140625" style="748" customWidth="1"/>
    <col min="6149" max="6149" width="19.44140625" style="748" customWidth="1"/>
    <col min="6150" max="6150" width="20" style="748" customWidth="1"/>
    <col min="6151" max="6151" width="25.109375" style="748" customWidth="1"/>
    <col min="6152" max="6152" width="4.44140625" style="748" customWidth="1"/>
    <col min="6153" max="6153" width="11.44140625" style="748"/>
    <col min="6154" max="6154" width="19.33203125" style="748" customWidth="1"/>
    <col min="6155" max="6155" width="19.6640625" style="748" customWidth="1"/>
    <col min="6156" max="6156" width="14.44140625" style="748" customWidth="1"/>
    <col min="6157" max="6157" width="18.44140625" style="748" customWidth="1"/>
    <col min="6158" max="6158" width="11.44140625" style="748"/>
    <col min="6159" max="6159" width="17.44140625" style="748" customWidth="1"/>
    <col min="6160" max="6400" width="11.44140625" style="748"/>
    <col min="6401" max="6401" width="20.33203125" style="748" customWidth="1"/>
    <col min="6402" max="6402" width="7.33203125" style="748" customWidth="1"/>
    <col min="6403" max="6403" width="51.44140625" style="748" customWidth="1"/>
    <col min="6404" max="6404" width="23.44140625" style="748" customWidth="1"/>
    <col min="6405" max="6405" width="19.44140625" style="748" customWidth="1"/>
    <col min="6406" max="6406" width="20" style="748" customWidth="1"/>
    <col min="6407" max="6407" width="25.109375" style="748" customWidth="1"/>
    <col min="6408" max="6408" width="4.44140625" style="748" customWidth="1"/>
    <col min="6409" max="6409" width="11.44140625" style="748"/>
    <col min="6410" max="6410" width="19.33203125" style="748" customWidth="1"/>
    <col min="6411" max="6411" width="19.6640625" style="748" customWidth="1"/>
    <col min="6412" max="6412" width="14.44140625" style="748" customWidth="1"/>
    <col min="6413" max="6413" width="18.44140625" style="748" customWidth="1"/>
    <col min="6414" max="6414" width="11.44140625" style="748"/>
    <col min="6415" max="6415" width="17.44140625" style="748" customWidth="1"/>
    <col min="6416" max="6656" width="11.44140625" style="748"/>
    <col min="6657" max="6657" width="20.33203125" style="748" customWidth="1"/>
    <col min="6658" max="6658" width="7.33203125" style="748" customWidth="1"/>
    <col min="6659" max="6659" width="51.44140625" style="748" customWidth="1"/>
    <col min="6660" max="6660" width="23.44140625" style="748" customWidth="1"/>
    <col min="6661" max="6661" width="19.44140625" style="748" customWidth="1"/>
    <col min="6662" max="6662" width="20" style="748" customWidth="1"/>
    <col min="6663" max="6663" width="25.109375" style="748" customWidth="1"/>
    <col min="6664" max="6664" width="4.44140625" style="748" customWidth="1"/>
    <col min="6665" max="6665" width="11.44140625" style="748"/>
    <col min="6666" max="6666" width="19.33203125" style="748" customWidth="1"/>
    <col min="6667" max="6667" width="19.6640625" style="748" customWidth="1"/>
    <col min="6668" max="6668" width="14.44140625" style="748" customWidth="1"/>
    <col min="6669" max="6669" width="18.44140625" style="748" customWidth="1"/>
    <col min="6670" max="6670" width="11.44140625" style="748"/>
    <col min="6671" max="6671" width="17.44140625" style="748" customWidth="1"/>
    <col min="6672" max="6912" width="11.44140625" style="748"/>
    <col min="6913" max="6913" width="20.33203125" style="748" customWidth="1"/>
    <col min="6914" max="6914" width="7.33203125" style="748" customWidth="1"/>
    <col min="6915" max="6915" width="51.44140625" style="748" customWidth="1"/>
    <col min="6916" max="6916" width="23.44140625" style="748" customWidth="1"/>
    <col min="6917" max="6917" width="19.44140625" style="748" customWidth="1"/>
    <col min="6918" max="6918" width="20" style="748" customWidth="1"/>
    <col min="6919" max="6919" width="25.109375" style="748" customWidth="1"/>
    <col min="6920" max="6920" width="4.44140625" style="748" customWidth="1"/>
    <col min="6921" max="6921" width="11.44140625" style="748"/>
    <col min="6922" max="6922" width="19.33203125" style="748" customWidth="1"/>
    <col min="6923" max="6923" width="19.6640625" style="748" customWidth="1"/>
    <col min="6924" max="6924" width="14.44140625" style="748" customWidth="1"/>
    <col min="6925" max="6925" width="18.44140625" style="748" customWidth="1"/>
    <col min="6926" max="6926" width="11.44140625" style="748"/>
    <col min="6927" max="6927" width="17.44140625" style="748" customWidth="1"/>
    <col min="6928" max="7168" width="11.44140625" style="748"/>
    <col min="7169" max="7169" width="20.33203125" style="748" customWidth="1"/>
    <col min="7170" max="7170" width="7.33203125" style="748" customWidth="1"/>
    <col min="7171" max="7171" width="51.44140625" style="748" customWidth="1"/>
    <col min="7172" max="7172" width="23.44140625" style="748" customWidth="1"/>
    <col min="7173" max="7173" width="19.44140625" style="748" customWidth="1"/>
    <col min="7174" max="7174" width="20" style="748" customWidth="1"/>
    <col min="7175" max="7175" width="25.109375" style="748" customWidth="1"/>
    <col min="7176" max="7176" width="4.44140625" style="748" customWidth="1"/>
    <col min="7177" max="7177" width="11.44140625" style="748"/>
    <col min="7178" max="7178" width="19.33203125" style="748" customWidth="1"/>
    <col min="7179" max="7179" width="19.6640625" style="748" customWidth="1"/>
    <col min="7180" max="7180" width="14.44140625" style="748" customWidth="1"/>
    <col min="7181" max="7181" width="18.44140625" style="748" customWidth="1"/>
    <col min="7182" max="7182" width="11.44140625" style="748"/>
    <col min="7183" max="7183" width="17.44140625" style="748" customWidth="1"/>
    <col min="7184" max="7424" width="11.44140625" style="748"/>
    <col min="7425" max="7425" width="20.33203125" style="748" customWidth="1"/>
    <col min="7426" max="7426" width="7.33203125" style="748" customWidth="1"/>
    <col min="7427" max="7427" width="51.44140625" style="748" customWidth="1"/>
    <col min="7428" max="7428" width="23.44140625" style="748" customWidth="1"/>
    <col min="7429" max="7429" width="19.44140625" style="748" customWidth="1"/>
    <col min="7430" max="7430" width="20" style="748" customWidth="1"/>
    <col min="7431" max="7431" width="25.109375" style="748" customWidth="1"/>
    <col min="7432" max="7432" width="4.44140625" style="748" customWidth="1"/>
    <col min="7433" max="7433" width="11.44140625" style="748"/>
    <col min="7434" max="7434" width="19.33203125" style="748" customWidth="1"/>
    <col min="7435" max="7435" width="19.6640625" style="748" customWidth="1"/>
    <col min="7436" max="7436" width="14.44140625" style="748" customWidth="1"/>
    <col min="7437" max="7437" width="18.44140625" style="748" customWidth="1"/>
    <col min="7438" max="7438" width="11.44140625" style="748"/>
    <col min="7439" max="7439" width="17.44140625" style="748" customWidth="1"/>
    <col min="7440" max="7680" width="11.44140625" style="748"/>
    <col min="7681" max="7681" width="20.33203125" style="748" customWidth="1"/>
    <col min="7682" max="7682" width="7.33203125" style="748" customWidth="1"/>
    <col min="7683" max="7683" width="51.44140625" style="748" customWidth="1"/>
    <col min="7684" max="7684" width="23.44140625" style="748" customWidth="1"/>
    <col min="7685" max="7685" width="19.44140625" style="748" customWidth="1"/>
    <col min="7686" max="7686" width="20" style="748" customWidth="1"/>
    <col min="7687" max="7687" width="25.109375" style="748" customWidth="1"/>
    <col min="7688" max="7688" width="4.44140625" style="748" customWidth="1"/>
    <col min="7689" max="7689" width="11.44140625" style="748"/>
    <col min="7690" max="7690" width="19.33203125" style="748" customWidth="1"/>
    <col min="7691" max="7691" width="19.6640625" style="748" customWidth="1"/>
    <col min="7692" max="7692" width="14.44140625" style="748" customWidth="1"/>
    <col min="7693" max="7693" width="18.44140625" style="748" customWidth="1"/>
    <col min="7694" max="7694" width="11.44140625" style="748"/>
    <col min="7695" max="7695" width="17.44140625" style="748" customWidth="1"/>
    <col min="7696" max="7936" width="11.44140625" style="748"/>
    <col min="7937" max="7937" width="20.33203125" style="748" customWidth="1"/>
    <col min="7938" max="7938" width="7.33203125" style="748" customWidth="1"/>
    <col min="7939" max="7939" width="51.44140625" style="748" customWidth="1"/>
    <col min="7940" max="7940" width="23.44140625" style="748" customWidth="1"/>
    <col min="7941" max="7941" width="19.44140625" style="748" customWidth="1"/>
    <col min="7942" max="7942" width="20" style="748" customWidth="1"/>
    <col min="7943" max="7943" width="25.109375" style="748" customWidth="1"/>
    <col min="7944" max="7944" width="4.44140625" style="748" customWidth="1"/>
    <col min="7945" max="7945" width="11.44140625" style="748"/>
    <col min="7946" max="7946" width="19.33203125" style="748" customWidth="1"/>
    <col min="7947" max="7947" width="19.6640625" style="748" customWidth="1"/>
    <col min="7948" max="7948" width="14.44140625" style="748" customWidth="1"/>
    <col min="7949" max="7949" width="18.44140625" style="748" customWidth="1"/>
    <col min="7950" max="7950" width="11.44140625" style="748"/>
    <col min="7951" max="7951" width="17.44140625" style="748" customWidth="1"/>
    <col min="7952" max="8192" width="11.44140625" style="748"/>
    <col min="8193" max="8193" width="20.33203125" style="748" customWidth="1"/>
    <col min="8194" max="8194" width="7.33203125" style="748" customWidth="1"/>
    <col min="8195" max="8195" width="51.44140625" style="748" customWidth="1"/>
    <col min="8196" max="8196" width="23.44140625" style="748" customWidth="1"/>
    <col min="8197" max="8197" width="19.44140625" style="748" customWidth="1"/>
    <col min="8198" max="8198" width="20" style="748" customWidth="1"/>
    <col min="8199" max="8199" width="25.109375" style="748" customWidth="1"/>
    <col min="8200" max="8200" width="4.44140625" style="748" customWidth="1"/>
    <col min="8201" max="8201" width="11.44140625" style="748"/>
    <col min="8202" max="8202" width="19.33203125" style="748" customWidth="1"/>
    <col min="8203" max="8203" width="19.6640625" style="748" customWidth="1"/>
    <col min="8204" max="8204" width="14.44140625" style="748" customWidth="1"/>
    <col min="8205" max="8205" width="18.44140625" style="748" customWidth="1"/>
    <col min="8206" max="8206" width="11.44140625" style="748"/>
    <col min="8207" max="8207" width="17.44140625" style="748" customWidth="1"/>
    <col min="8208" max="8448" width="11.44140625" style="748"/>
    <col min="8449" max="8449" width="20.33203125" style="748" customWidth="1"/>
    <col min="8450" max="8450" width="7.33203125" style="748" customWidth="1"/>
    <col min="8451" max="8451" width="51.44140625" style="748" customWidth="1"/>
    <col min="8452" max="8452" width="23.44140625" style="748" customWidth="1"/>
    <col min="8453" max="8453" width="19.44140625" style="748" customWidth="1"/>
    <col min="8454" max="8454" width="20" style="748" customWidth="1"/>
    <col min="8455" max="8455" width="25.109375" style="748" customWidth="1"/>
    <col min="8456" max="8456" width="4.44140625" style="748" customWidth="1"/>
    <col min="8457" max="8457" width="11.44140625" style="748"/>
    <col min="8458" max="8458" width="19.33203125" style="748" customWidth="1"/>
    <col min="8459" max="8459" width="19.6640625" style="748" customWidth="1"/>
    <col min="8460" max="8460" width="14.44140625" style="748" customWidth="1"/>
    <col min="8461" max="8461" width="18.44140625" style="748" customWidth="1"/>
    <col min="8462" max="8462" width="11.44140625" style="748"/>
    <col min="8463" max="8463" width="17.44140625" style="748" customWidth="1"/>
    <col min="8464" max="8704" width="11.44140625" style="748"/>
    <col min="8705" max="8705" width="20.33203125" style="748" customWidth="1"/>
    <col min="8706" max="8706" width="7.33203125" style="748" customWidth="1"/>
    <col min="8707" max="8707" width="51.44140625" style="748" customWidth="1"/>
    <col min="8708" max="8708" width="23.44140625" style="748" customWidth="1"/>
    <col min="8709" max="8709" width="19.44140625" style="748" customWidth="1"/>
    <col min="8710" max="8710" width="20" style="748" customWidth="1"/>
    <col min="8711" max="8711" width="25.109375" style="748" customWidth="1"/>
    <col min="8712" max="8712" width="4.44140625" style="748" customWidth="1"/>
    <col min="8713" max="8713" width="11.44140625" style="748"/>
    <col min="8714" max="8714" width="19.33203125" style="748" customWidth="1"/>
    <col min="8715" max="8715" width="19.6640625" style="748" customWidth="1"/>
    <col min="8716" max="8716" width="14.44140625" style="748" customWidth="1"/>
    <col min="8717" max="8717" width="18.44140625" style="748" customWidth="1"/>
    <col min="8718" max="8718" width="11.44140625" style="748"/>
    <col min="8719" max="8719" width="17.44140625" style="748" customWidth="1"/>
    <col min="8720" max="8960" width="11.44140625" style="748"/>
    <col min="8961" max="8961" width="20.33203125" style="748" customWidth="1"/>
    <col min="8962" max="8962" width="7.33203125" style="748" customWidth="1"/>
    <col min="8963" max="8963" width="51.44140625" style="748" customWidth="1"/>
    <col min="8964" max="8964" width="23.44140625" style="748" customWidth="1"/>
    <col min="8965" max="8965" width="19.44140625" style="748" customWidth="1"/>
    <col min="8966" max="8966" width="20" style="748" customWidth="1"/>
    <col min="8967" max="8967" width="25.109375" style="748" customWidth="1"/>
    <col min="8968" max="8968" width="4.44140625" style="748" customWidth="1"/>
    <col min="8969" max="8969" width="11.44140625" style="748"/>
    <col min="8970" max="8970" width="19.33203125" style="748" customWidth="1"/>
    <col min="8971" max="8971" width="19.6640625" style="748" customWidth="1"/>
    <col min="8972" max="8972" width="14.44140625" style="748" customWidth="1"/>
    <col min="8973" max="8973" width="18.44140625" style="748" customWidth="1"/>
    <col min="8974" max="8974" width="11.44140625" style="748"/>
    <col min="8975" max="8975" width="17.44140625" style="748" customWidth="1"/>
    <col min="8976" max="9216" width="11.44140625" style="748"/>
    <col min="9217" max="9217" width="20.33203125" style="748" customWidth="1"/>
    <col min="9218" max="9218" width="7.33203125" style="748" customWidth="1"/>
    <col min="9219" max="9219" width="51.44140625" style="748" customWidth="1"/>
    <col min="9220" max="9220" width="23.44140625" style="748" customWidth="1"/>
    <col min="9221" max="9221" width="19.44140625" style="748" customWidth="1"/>
    <col min="9222" max="9222" width="20" style="748" customWidth="1"/>
    <col min="9223" max="9223" width="25.109375" style="748" customWidth="1"/>
    <col min="9224" max="9224" width="4.44140625" style="748" customWidth="1"/>
    <col min="9225" max="9225" width="11.44140625" style="748"/>
    <col min="9226" max="9226" width="19.33203125" style="748" customWidth="1"/>
    <col min="9227" max="9227" width="19.6640625" style="748" customWidth="1"/>
    <col min="9228" max="9228" width="14.44140625" style="748" customWidth="1"/>
    <col min="9229" max="9229" width="18.44140625" style="748" customWidth="1"/>
    <col min="9230" max="9230" width="11.44140625" style="748"/>
    <col min="9231" max="9231" width="17.44140625" style="748" customWidth="1"/>
    <col min="9232" max="9472" width="11.44140625" style="748"/>
    <col min="9473" max="9473" width="20.33203125" style="748" customWidth="1"/>
    <col min="9474" max="9474" width="7.33203125" style="748" customWidth="1"/>
    <col min="9475" max="9475" width="51.44140625" style="748" customWidth="1"/>
    <col min="9476" max="9476" width="23.44140625" style="748" customWidth="1"/>
    <col min="9477" max="9477" width="19.44140625" style="748" customWidth="1"/>
    <col min="9478" max="9478" width="20" style="748" customWidth="1"/>
    <col min="9479" max="9479" width="25.109375" style="748" customWidth="1"/>
    <col min="9480" max="9480" width="4.44140625" style="748" customWidth="1"/>
    <col min="9481" max="9481" width="11.44140625" style="748"/>
    <col min="9482" max="9482" width="19.33203125" style="748" customWidth="1"/>
    <col min="9483" max="9483" width="19.6640625" style="748" customWidth="1"/>
    <col min="9484" max="9484" width="14.44140625" style="748" customWidth="1"/>
    <col min="9485" max="9485" width="18.44140625" style="748" customWidth="1"/>
    <col min="9486" max="9486" width="11.44140625" style="748"/>
    <col min="9487" max="9487" width="17.44140625" style="748" customWidth="1"/>
    <col min="9488" max="9728" width="11.44140625" style="748"/>
    <col min="9729" max="9729" width="20.33203125" style="748" customWidth="1"/>
    <col min="9730" max="9730" width="7.33203125" style="748" customWidth="1"/>
    <col min="9731" max="9731" width="51.44140625" style="748" customWidth="1"/>
    <col min="9732" max="9732" width="23.44140625" style="748" customWidth="1"/>
    <col min="9733" max="9733" width="19.44140625" style="748" customWidth="1"/>
    <col min="9734" max="9734" width="20" style="748" customWidth="1"/>
    <col min="9735" max="9735" width="25.109375" style="748" customWidth="1"/>
    <col min="9736" max="9736" width="4.44140625" style="748" customWidth="1"/>
    <col min="9737" max="9737" width="11.44140625" style="748"/>
    <col min="9738" max="9738" width="19.33203125" style="748" customWidth="1"/>
    <col min="9739" max="9739" width="19.6640625" style="748" customWidth="1"/>
    <col min="9740" max="9740" width="14.44140625" style="748" customWidth="1"/>
    <col min="9741" max="9741" width="18.44140625" style="748" customWidth="1"/>
    <col min="9742" max="9742" width="11.44140625" style="748"/>
    <col min="9743" max="9743" width="17.44140625" style="748" customWidth="1"/>
    <col min="9744" max="9984" width="11.44140625" style="748"/>
    <col min="9985" max="9985" width="20.33203125" style="748" customWidth="1"/>
    <col min="9986" max="9986" width="7.33203125" style="748" customWidth="1"/>
    <col min="9987" max="9987" width="51.44140625" style="748" customWidth="1"/>
    <col min="9988" max="9988" width="23.44140625" style="748" customWidth="1"/>
    <col min="9989" max="9989" width="19.44140625" style="748" customWidth="1"/>
    <col min="9990" max="9990" width="20" style="748" customWidth="1"/>
    <col min="9991" max="9991" width="25.109375" style="748" customWidth="1"/>
    <col min="9992" max="9992" width="4.44140625" style="748" customWidth="1"/>
    <col min="9993" max="9993" width="11.44140625" style="748"/>
    <col min="9994" max="9994" width="19.33203125" style="748" customWidth="1"/>
    <col min="9995" max="9995" width="19.6640625" style="748" customWidth="1"/>
    <col min="9996" max="9996" width="14.44140625" style="748" customWidth="1"/>
    <col min="9997" max="9997" width="18.44140625" style="748" customWidth="1"/>
    <col min="9998" max="9998" width="11.44140625" style="748"/>
    <col min="9999" max="9999" width="17.44140625" style="748" customWidth="1"/>
    <col min="10000" max="10240" width="11.44140625" style="748"/>
    <col min="10241" max="10241" width="20.33203125" style="748" customWidth="1"/>
    <col min="10242" max="10242" width="7.33203125" style="748" customWidth="1"/>
    <col min="10243" max="10243" width="51.44140625" style="748" customWidth="1"/>
    <col min="10244" max="10244" width="23.44140625" style="748" customWidth="1"/>
    <col min="10245" max="10245" width="19.44140625" style="748" customWidth="1"/>
    <col min="10246" max="10246" width="20" style="748" customWidth="1"/>
    <col min="10247" max="10247" width="25.109375" style="748" customWidth="1"/>
    <col min="10248" max="10248" width="4.44140625" style="748" customWidth="1"/>
    <col min="10249" max="10249" width="11.44140625" style="748"/>
    <col min="10250" max="10250" width="19.33203125" style="748" customWidth="1"/>
    <col min="10251" max="10251" width="19.6640625" style="748" customWidth="1"/>
    <col min="10252" max="10252" width="14.44140625" style="748" customWidth="1"/>
    <col min="10253" max="10253" width="18.44140625" style="748" customWidth="1"/>
    <col min="10254" max="10254" width="11.44140625" style="748"/>
    <col min="10255" max="10255" width="17.44140625" style="748" customWidth="1"/>
    <col min="10256" max="10496" width="11.44140625" style="748"/>
    <col min="10497" max="10497" width="20.33203125" style="748" customWidth="1"/>
    <col min="10498" max="10498" width="7.33203125" style="748" customWidth="1"/>
    <col min="10499" max="10499" width="51.44140625" style="748" customWidth="1"/>
    <col min="10500" max="10500" width="23.44140625" style="748" customWidth="1"/>
    <col min="10501" max="10501" width="19.44140625" style="748" customWidth="1"/>
    <col min="10502" max="10502" width="20" style="748" customWidth="1"/>
    <col min="10503" max="10503" width="25.109375" style="748" customWidth="1"/>
    <col min="10504" max="10504" width="4.44140625" style="748" customWidth="1"/>
    <col min="10505" max="10505" width="11.44140625" style="748"/>
    <col min="10506" max="10506" width="19.33203125" style="748" customWidth="1"/>
    <col min="10507" max="10507" width="19.6640625" style="748" customWidth="1"/>
    <col min="10508" max="10508" width="14.44140625" style="748" customWidth="1"/>
    <col min="10509" max="10509" width="18.44140625" style="748" customWidth="1"/>
    <col min="10510" max="10510" width="11.44140625" style="748"/>
    <col min="10511" max="10511" width="17.44140625" style="748" customWidth="1"/>
    <col min="10512" max="10752" width="11.44140625" style="748"/>
    <col min="10753" max="10753" width="20.33203125" style="748" customWidth="1"/>
    <col min="10754" max="10754" width="7.33203125" style="748" customWidth="1"/>
    <col min="10755" max="10755" width="51.44140625" style="748" customWidth="1"/>
    <col min="10756" max="10756" width="23.44140625" style="748" customWidth="1"/>
    <col min="10757" max="10757" width="19.44140625" style="748" customWidth="1"/>
    <col min="10758" max="10758" width="20" style="748" customWidth="1"/>
    <col min="10759" max="10759" width="25.109375" style="748" customWidth="1"/>
    <col min="10760" max="10760" width="4.44140625" style="748" customWidth="1"/>
    <col min="10761" max="10761" width="11.44140625" style="748"/>
    <col min="10762" max="10762" width="19.33203125" style="748" customWidth="1"/>
    <col min="10763" max="10763" width="19.6640625" style="748" customWidth="1"/>
    <col min="10764" max="10764" width="14.44140625" style="748" customWidth="1"/>
    <col min="10765" max="10765" width="18.44140625" style="748" customWidth="1"/>
    <col min="10766" max="10766" width="11.44140625" style="748"/>
    <col min="10767" max="10767" width="17.44140625" style="748" customWidth="1"/>
    <col min="10768" max="11008" width="11.44140625" style="748"/>
    <col min="11009" max="11009" width="20.33203125" style="748" customWidth="1"/>
    <col min="11010" max="11010" width="7.33203125" style="748" customWidth="1"/>
    <col min="11011" max="11011" width="51.44140625" style="748" customWidth="1"/>
    <col min="11012" max="11012" width="23.44140625" style="748" customWidth="1"/>
    <col min="11013" max="11013" width="19.44140625" style="748" customWidth="1"/>
    <col min="11014" max="11014" width="20" style="748" customWidth="1"/>
    <col min="11015" max="11015" width="25.109375" style="748" customWidth="1"/>
    <col min="11016" max="11016" width="4.44140625" style="748" customWidth="1"/>
    <col min="11017" max="11017" width="11.44140625" style="748"/>
    <col min="11018" max="11018" width="19.33203125" style="748" customWidth="1"/>
    <col min="11019" max="11019" width="19.6640625" style="748" customWidth="1"/>
    <col min="11020" max="11020" width="14.44140625" style="748" customWidth="1"/>
    <col min="11021" max="11021" width="18.44140625" style="748" customWidth="1"/>
    <col min="11022" max="11022" width="11.44140625" style="748"/>
    <col min="11023" max="11023" width="17.44140625" style="748" customWidth="1"/>
    <col min="11024" max="11264" width="11.44140625" style="748"/>
    <col min="11265" max="11265" width="20.33203125" style="748" customWidth="1"/>
    <col min="11266" max="11266" width="7.33203125" style="748" customWidth="1"/>
    <col min="11267" max="11267" width="51.44140625" style="748" customWidth="1"/>
    <col min="11268" max="11268" width="23.44140625" style="748" customWidth="1"/>
    <col min="11269" max="11269" width="19.44140625" style="748" customWidth="1"/>
    <col min="11270" max="11270" width="20" style="748" customWidth="1"/>
    <col min="11271" max="11271" width="25.109375" style="748" customWidth="1"/>
    <col min="11272" max="11272" width="4.44140625" style="748" customWidth="1"/>
    <col min="11273" max="11273" width="11.44140625" style="748"/>
    <col min="11274" max="11274" width="19.33203125" style="748" customWidth="1"/>
    <col min="11275" max="11275" width="19.6640625" style="748" customWidth="1"/>
    <col min="11276" max="11276" width="14.44140625" style="748" customWidth="1"/>
    <col min="11277" max="11277" width="18.44140625" style="748" customWidth="1"/>
    <col min="11278" max="11278" width="11.44140625" style="748"/>
    <col min="11279" max="11279" width="17.44140625" style="748" customWidth="1"/>
    <col min="11280" max="11520" width="11.44140625" style="748"/>
    <col min="11521" max="11521" width="20.33203125" style="748" customWidth="1"/>
    <col min="11522" max="11522" width="7.33203125" style="748" customWidth="1"/>
    <col min="11523" max="11523" width="51.44140625" style="748" customWidth="1"/>
    <col min="11524" max="11524" width="23.44140625" style="748" customWidth="1"/>
    <col min="11525" max="11525" width="19.44140625" style="748" customWidth="1"/>
    <col min="11526" max="11526" width="20" style="748" customWidth="1"/>
    <col min="11527" max="11527" width="25.109375" style="748" customWidth="1"/>
    <col min="11528" max="11528" width="4.44140625" style="748" customWidth="1"/>
    <col min="11529" max="11529" width="11.44140625" style="748"/>
    <col min="11530" max="11530" width="19.33203125" style="748" customWidth="1"/>
    <col min="11531" max="11531" width="19.6640625" style="748" customWidth="1"/>
    <col min="11532" max="11532" width="14.44140625" style="748" customWidth="1"/>
    <col min="11533" max="11533" width="18.44140625" style="748" customWidth="1"/>
    <col min="11534" max="11534" width="11.44140625" style="748"/>
    <col min="11535" max="11535" width="17.44140625" style="748" customWidth="1"/>
    <col min="11536" max="11776" width="11.44140625" style="748"/>
    <col min="11777" max="11777" width="20.33203125" style="748" customWidth="1"/>
    <col min="11778" max="11778" width="7.33203125" style="748" customWidth="1"/>
    <col min="11779" max="11779" width="51.44140625" style="748" customWidth="1"/>
    <col min="11780" max="11780" width="23.44140625" style="748" customWidth="1"/>
    <col min="11781" max="11781" width="19.44140625" style="748" customWidth="1"/>
    <col min="11782" max="11782" width="20" style="748" customWidth="1"/>
    <col min="11783" max="11783" width="25.109375" style="748" customWidth="1"/>
    <col min="11784" max="11784" width="4.44140625" style="748" customWidth="1"/>
    <col min="11785" max="11785" width="11.44140625" style="748"/>
    <col min="11786" max="11786" width="19.33203125" style="748" customWidth="1"/>
    <col min="11787" max="11787" width="19.6640625" style="748" customWidth="1"/>
    <col min="11788" max="11788" width="14.44140625" style="748" customWidth="1"/>
    <col min="11789" max="11789" width="18.44140625" style="748" customWidth="1"/>
    <col min="11790" max="11790" width="11.44140625" style="748"/>
    <col min="11791" max="11791" width="17.44140625" style="748" customWidth="1"/>
    <col min="11792" max="12032" width="11.44140625" style="748"/>
    <col min="12033" max="12033" width="20.33203125" style="748" customWidth="1"/>
    <col min="12034" max="12034" width="7.33203125" style="748" customWidth="1"/>
    <col min="12035" max="12035" width="51.44140625" style="748" customWidth="1"/>
    <col min="12036" max="12036" width="23.44140625" style="748" customWidth="1"/>
    <col min="12037" max="12037" width="19.44140625" style="748" customWidth="1"/>
    <col min="12038" max="12038" width="20" style="748" customWidth="1"/>
    <col min="12039" max="12039" width="25.109375" style="748" customWidth="1"/>
    <col min="12040" max="12040" width="4.44140625" style="748" customWidth="1"/>
    <col min="12041" max="12041" width="11.44140625" style="748"/>
    <col min="12042" max="12042" width="19.33203125" style="748" customWidth="1"/>
    <col min="12043" max="12043" width="19.6640625" style="748" customWidth="1"/>
    <col min="12044" max="12044" width="14.44140625" style="748" customWidth="1"/>
    <col min="12045" max="12045" width="18.44140625" style="748" customWidth="1"/>
    <col min="12046" max="12046" width="11.44140625" style="748"/>
    <col min="12047" max="12047" width="17.44140625" style="748" customWidth="1"/>
    <col min="12048" max="12288" width="11.44140625" style="748"/>
    <col min="12289" max="12289" width="20.33203125" style="748" customWidth="1"/>
    <col min="12290" max="12290" width="7.33203125" style="748" customWidth="1"/>
    <col min="12291" max="12291" width="51.44140625" style="748" customWidth="1"/>
    <col min="12292" max="12292" width="23.44140625" style="748" customWidth="1"/>
    <col min="12293" max="12293" width="19.44140625" style="748" customWidth="1"/>
    <col min="12294" max="12294" width="20" style="748" customWidth="1"/>
    <col min="12295" max="12295" width="25.109375" style="748" customWidth="1"/>
    <col min="12296" max="12296" width="4.44140625" style="748" customWidth="1"/>
    <col min="12297" max="12297" width="11.44140625" style="748"/>
    <col min="12298" max="12298" width="19.33203125" style="748" customWidth="1"/>
    <col min="12299" max="12299" width="19.6640625" style="748" customWidth="1"/>
    <col min="12300" max="12300" width="14.44140625" style="748" customWidth="1"/>
    <col min="12301" max="12301" width="18.44140625" style="748" customWidth="1"/>
    <col min="12302" max="12302" width="11.44140625" style="748"/>
    <col min="12303" max="12303" width="17.44140625" style="748" customWidth="1"/>
    <col min="12304" max="12544" width="11.44140625" style="748"/>
    <col min="12545" max="12545" width="20.33203125" style="748" customWidth="1"/>
    <col min="12546" max="12546" width="7.33203125" style="748" customWidth="1"/>
    <col min="12547" max="12547" width="51.44140625" style="748" customWidth="1"/>
    <col min="12548" max="12548" width="23.44140625" style="748" customWidth="1"/>
    <col min="12549" max="12549" width="19.44140625" style="748" customWidth="1"/>
    <col min="12550" max="12550" width="20" style="748" customWidth="1"/>
    <col min="12551" max="12551" width="25.109375" style="748" customWidth="1"/>
    <col min="12552" max="12552" width="4.44140625" style="748" customWidth="1"/>
    <col min="12553" max="12553" width="11.44140625" style="748"/>
    <col min="12554" max="12554" width="19.33203125" style="748" customWidth="1"/>
    <col min="12555" max="12555" width="19.6640625" style="748" customWidth="1"/>
    <col min="12556" max="12556" width="14.44140625" style="748" customWidth="1"/>
    <col min="12557" max="12557" width="18.44140625" style="748" customWidth="1"/>
    <col min="12558" max="12558" width="11.44140625" style="748"/>
    <col min="12559" max="12559" width="17.44140625" style="748" customWidth="1"/>
    <col min="12560" max="12800" width="11.44140625" style="748"/>
    <col min="12801" max="12801" width="20.33203125" style="748" customWidth="1"/>
    <col min="12802" max="12802" width="7.33203125" style="748" customWidth="1"/>
    <col min="12803" max="12803" width="51.44140625" style="748" customWidth="1"/>
    <col min="12804" max="12804" width="23.44140625" style="748" customWidth="1"/>
    <col min="12805" max="12805" width="19.44140625" style="748" customWidth="1"/>
    <col min="12806" max="12806" width="20" style="748" customWidth="1"/>
    <col min="12807" max="12807" width="25.109375" style="748" customWidth="1"/>
    <col min="12808" max="12808" width="4.44140625" style="748" customWidth="1"/>
    <col min="12809" max="12809" width="11.44140625" style="748"/>
    <col min="12810" max="12810" width="19.33203125" style="748" customWidth="1"/>
    <col min="12811" max="12811" width="19.6640625" style="748" customWidth="1"/>
    <col min="12812" max="12812" width="14.44140625" style="748" customWidth="1"/>
    <col min="12813" max="12813" width="18.44140625" style="748" customWidth="1"/>
    <col min="12814" max="12814" width="11.44140625" style="748"/>
    <col min="12815" max="12815" width="17.44140625" style="748" customWidth="1"/>
    <col min="12816" max="13056" width="11.44140625" style="748"/>
    <col min="13057" max="13057" width="20.33203125" style="748" customWidth="1"/>
    <col min="13058" max="13058" width="7.33203125" style="748" customWidth="1"/>
    <col min="13059" max="13059" width="51.44140625" style="748" customWidth="1"/>
    <col min="13060" max="13060" width="23.44140625" style="748" customWidth="1"/>
    <col min="13061" max="13061" width="19.44140625" style="748" customWidth="1"/>
    <col min="13062" max="13062" width="20" style="748" customWidth="1"/>
    <col min="13063" max="13063" width="25.109375" style="748" customWidth="1"/>
    <col min="13064" max="13064" width="4.44140625" style="748" customWidth="1"/>
    <col min="13065" max="13065" width="11.44140625" style="748"/>
    <col min="13066" max="13066" width="19.33203125" style="748" customWidth="1"/>
    <col min="13067" max="13067" width="19.6640625" style="748" customWidth="1"/>
    <col min="13068" max="13068" width="14.44140625" style="748" customWidth="1"/>
    <col min="13069" max="13069" width="18.44140625" style="748" customWidth="1"/>
    <col min="13070" max="13070" width="11.44140625" style="748"/>
    <col min="13071" max="13071" width="17.44140625" style="748" customWidth="1"/>
    <col min="13072" max="13312" width="11.44140625" style="748"/>
    <col min="13313" max="13313" width="20.33203125" style="748" customWidth="1"/>
    <col min="13314" max="13314" width="7.33203125" style="748" customWidth="1"/>
    <col min="13315" max="13315" width="51.44140625" style="748" customWidth="1"/>
    <col min="13316" max="13316" width="23.44140625" style="748" customWidth="1"/>
    <col min="13317" max="13317" width="19.44140625" style="748" customWidth="1"/>
    <col min="13318" max="13318" width="20" style="748" customWidth="1"/>
    <col min="13319" max="13319" width="25.109375" style="748" customWidth="1"/>
    <col min="13320" max="13320" width="4.44140625" style="748" customWidth="1"/>
    <col min="13321" max="13321" width="11.44140625" style="748"/>
    <col min="13322" max="13322" width="19.33203125" style="748" customWidth="1"/>
    <col min="13323" max="13323" width="19.6640625" style="748" customWidth="1"/>
    <col min="13324" max="13324" width="14.44140625" style="748" customWidth="1"/>
    <col min="13325" max="13325" width="18.44140625" style="748" customWidth="1"/>
    <col min="13326" max="13326" width="11.44140625" style="748"/>
    <col min="13327" max="13327" width="17.44140625" style="748" customWidth="1"/>
    <col min="13328" max="13568" width="11.44140625" style="748"/>
    <col min="13569" max="13569" width="20.33203125" style="748" customWidth="1"/>
    <col min="13570" max="13570" width="7.33203125" style="748" customWidth="1"/>
    <col min="13571" max="13571" width="51.44140625" style="748" customWidth="1"/>
    <col min="13572" max="13572" width="23.44140625" style="748" customWidth="1"/>
    <col min="13573" max="13573" width="19.44140625" style="748" customWidth="1"/>
    <col min="13574" max="13574" width="20" style="748" customWidth="1"/>
    <col min="13575" max="13575" width="25.109375" style="748" customWidth="1"/>
    <col min="13576" max="13576" width="4.44140625" style="748" customWidth="1"/>
    <col min="13577" max="13577" width="11.44140625" style="748"/>
    <col min="13578" max="13578" width="19.33203125" style="748" customWidth="1"/>
    <col min="13579" max="13579" width="19.6640625" style="748" customWidth="1"/>
    <col min="13580" max="13580" width="14.44140625" style="748" customWidth="1"/>
    <col min="13581" max="13581" width="18.44140625" style="748" customWidth="1"/>
    <col min="13582" max="13582" width="11.44140625" style="748"/>
    <col min="13583" max="13583" width="17.44140625" style="748" customWidth="1"/>
    <col min="13584" max="13824" width="11.44140625" style="748"/>
    <col min="13825" max="13825" width="20.33203125" style="748" customWidth="1"/>
    <col min="13826" max="13826" width="7.33203125" style="748" customWidth="1"/>
    <col min="13827" max="13827" width="51.44140625" style="748" customWidth="1"/>
    <col min="13828" max="13828" width="23.44140625" style="748" customWidth="1"/>
    <col min="13829" max="13829" width="19.44140625" style="748" customWidth="1"/>
    <col min="13830" max="13830" width="20" style="748" customWidth="1"/>
    <col min="13831" max="13831" width="25.109375" style="748" customWidth="1"/>
    <col min="13832" max="13832" width="4.44140625" style="748" customWidth="1"/>
    <col min="13833" max="13833" width="11.44140625" style="748"/>
    <col min="13834" max="13834" width="19.33203125" style="748" customWidth="1"/>
    <col min="13835" max="13835" width="19.6640625" style="748" customWidth="1"/>
    <col min="13836" max="13836" width="14.44140625" style="748" customWidth="1"/>
    <col min="13837" max="13837" width="18.44140625" style="748" customWidth="1"/>
    <col min="13838" max="13838" width="11.44140625" style="748"/>
    <col min="13839" max="13839" width="17.44140625" style="748" customWidth="1"/>
    <col min="13840" max="14080" width="11.44140625" style="748"/>
    <col min="14081" max="14081" width="20.33203125" style="748" customWidth="1"/>
    <col min="14082" max="14082" width="7.33203125" style="748" customWidth="1"/>
    <col min="14083" max="14083" width="51.44140625" style="748" customWidth="1"/>
    <col min="14084" max="14084" width="23.44140625" style="748" customWidth="1"/>
    <col min="14085" max="14085" width="19.44140625" style="748" customWidth="1"/>
    <col min="14086" max="14086" width="20" style="748" customWidth="1"/>
    <col min="14087" max="14087" width="25.109375" style="748" customWidth="1"/>
    <col min="14088" max="14088" width="4.44140625" style="748" customWidth="1"/>
    <col min="14089" max="14089" width="11.44140625" style="748"/>
    <col min="14090" max="14090" width="19.33203125" style="748" customWidth="1"/>
    <col min="14091" max="14091" width="19.6640625" style="748" customWidth="1"/>
    <col min="14092" max="14092" width="14.44140625" style="748" customWidth="1"/>
    <col min="14093" max="14093" width="18.44140625" style="748" customWidth="1"/>
    <col min="14094" max="14094" width="11.44140625" style="748"/>
    <col min="14095" max="14095" width="17.44140625" style="748" customWidth="1"/>
    <col min="14096" max="14336" width="11.44140625" style="748"/>
    <col min="14337" max="14337" width="20.33203125" style="748" customWidth="1"/>
    <col min="14338" max="14338" width="7.33203125" style="748" customWidth="1"/>
    <col min="14339" max="14339" width="51.44140625" style="748" customWidth="1"/>
    <col min="14340" max="14340" width="23.44140625" style="748" customWidth="1"/>
    <col min="14341" max="14341" width="19.44140625" style="748" customWidth="1"/>
    <col min="14342" max="14342" width="20" style="748" customWidth="1"/>
    <col min="14343" max="14343" width="25.109375" style="748" customWidth="1"/>
    <col min="14344" max="14344" width="4.44140625" style="748" customWidth="1"/>
    <col min="14345" max="14345" width="11.44140625" style="748"/>
    <col min="14346" max="14346" width="19.33203125" style="748" customWidth="1"/>
    <col min="14347" max="14347" width="19.6640625" style="748" customWidth="1"/>
    <col min="14348" max="14348" width="14.44140625" style="748" customWidth="1"/>
    <col min="14349" max="14349" width="18.44140625" style="748" customWidth="1"/>
    <col min="14350" max="14350" width="11.44140625" style="748"/>
    <col min="14351" max="14351" width="17.44140625" style="748" customWidth="1"/>
    <col min="14352" max="14592" width="11.44140625" style="748"/>
    <col min="14593" max="14593" width="20.33203125" style="748" customWidth="1"/>
    <col min="14594" max="14594" width="7.33203125" style="748" customWidth="1"/>
    <col min="14595" max="14595" width="51.44140625" style="748" customWidth="1"/>
    <col min="14596" max="14596" width="23.44140625" style="748" customWidth="1"/>
    <col min="14597" max="14597" width="19.44140625" style="748" customWidth="1"/>
    <col min="14598" max="14598" width="20" style="748" customWidth="1"/>
    <col min="14599" max="14599" width="25.109375" style="748" customWidth="1"/>
    <col min="14600" max="14600" width="4.44140625" style="748" customWidth="1"/>
    <col min="14601" max="14601" width="11.44140625" style="748"/>
    <col min="14602" max="14602" width="19.33203125" style="748" customWidth="1"/>
    <col min="14603" max="14603" width="19.6640625" style="748" customWidth="1"/>
    <col min="14604" max="14604" width="14.44140625" style="748" customWidth="1"/>
    <col min="14605" max="14605" width="18.44140625" style="748" customWidth="1"/>
    <col min="14606" max="14606" width="11.44140625" style="748"/>
    <col min="14607" max="14607" width="17.44140625" style="748" customWidth="1"/>
    <col min="14608" max="14848" width="11.44140625" style="748"/>
    <col min="14849" max="14849" width="20.33203125" style="748" customWidth="1"/>
    <col min="14850" max="14850" width="7.33203125" style="748" customWidth="1"/>
    <col min="14851" max="14851" width="51.44140625" style="748" customWidth="1"/>
    <col min="14852" max="14852" width="23.44140625" style="748" customWidth="1"/>
    <col min="14853" max="14853" width="19.44140625" style="748" customWidth="1"/>
    <col min="14854" max="14854" width="20" style="748" customWidth="1"/>
    <col min="14855" max="14855" width="25.109375" style="748" customWidth="1"/>
    <col min="14856" max="14856" width="4.44140625" style="748" customWidth="1"/>
    <col min="14857" max="14857" width="11.44140625" style="748"/>
    <col min="14858" max="14858" width="19.33203125" style="748" customWidth="1"/>
    <col min="14859" max="14859" width="19.6640625" style="748" customWidth="1"/>
    <col min="14860" max="14860" width="14.44140625" style="748" customWidth="1"/>
    <col min="14861" max="14861" width="18.44140625" style="748" customWidth="1"/>
    <col min="14862" max="14862" width="11.44140625" style="748"/>
    <col min="14863" max="14863" width="17.44140625" style="748" customWidth="1"/>
    <col min="14864" max="15104" width="11.44140625" style="748"/>
    <col min="15105" max="15105" width="20.33203125" style="748" customWidth="1"/>
    <col min="15106" max="15106" width="7.33203125" style="748" customWidth="1"/>
    <col min="15107" max="15107" width="51.44140625" style="748" customWidth="1"/>
    <col min="15108" max="15108" width="23.44140625" style="748" customWidth="1"/>
    <col min="15109" max="15109" width="19.44140625" style="748" customWidth="1"/>
    <col min="15110" max="15110" width="20" style="748" customWidth="1"/>
    <col min="15111" max="15111" width="25.109375" style="748" customWidth="1"/>
    <col min="15112" max="15112" width="4.44140625" style="748" customWidth="1"/>
    <col min="15113" max="15113" width="11.44140625" style="748"/>
    <col min="15114" max="15114" width="19.33203125" style="748" customWidth="1"/>
    <col min="15115" max="15115" width="19.6640625" style="748" customWidth="1"/>
    <col min="15116" max="15116" width="14.44140625" style="748" customWidth="1"/>
    <col min="15117" max="15117" width="18.44140625" style="748" customWidth="1"/>
    <col min="15118" max="15118" width="11.44140625" style="748"/>
    <col min="15119" max="15119" width="17.44140625" style="748" customWidth="1"/>
    <col min="15120" max="15360" width="11.44140625" style="748"/>
    <col min="15361" max="15361" width="20.33203125" style="748" customWidth="1"/>
    <col min="15362" max="15362" width="7.33203125" style="748" customWidth="1"/>
    <col min="15363" max="15363" width="51.44140625" style="748" customWidth="1"/>
    <col min="15364" max="15364" width="23.44140625" style="748" customWidth="1"/>
    <col min="15365" max="15365" width="19.44140625" style="748" customWidth="1"/>
    <col min="15366" max="15366" width="20" style="748" customWidth="1"/>
    <col min="15367" max="15367" width="25.109375" style="748" customWidth="1"/>
    <col min="15368" max="15368" width="4.44140625" style="748" customWidth="1"/>
    <col min="15369" max="15369" width="11.44140625" style="748"/>
    <col min="15370" max="15370" width="19.33203125" style="748" customWidth="1"/>
    <col min="15371" max="15371" width="19.6640625" style="748" customWidth="1"/>
    <col min="15372" max="15372" width="14.44140625" style="748" customWidth="1"/>
    <col min="15373" max="15373" width="18.44140625" style="748" customWidth="1"/>
    <col min="15374" max="15374" width="11.44140625" style="748"/>
    <col min="15375" max="15375" width="17.44140625" style="748" customWidth="1"/>
    <col min="15376" max="15616" width="11.44140625" style="748"/>
    <col min="15617" max="15617" width="20.33203125" style="748" customWidth="1"/>
    <col min="15618" max="15618" width="7.33203125" style="748" customWidth="1"/>
    <col min="15619" max="15619" width="51.44140625" style="748" customWidth="1"/>
    <col min="15620" max="15620" width="23.44140625" style="748" customWidth="1"/>
    <col min="15621" max="15621" width="19.44140625" style="748" customWidth="1"/>
    <col min="15622" max="15622" width="20" style="748" customWidth="1"/>
    <col min="15623" max="15623" width="25.109375" style="748" customWidth="1"/>
    <col min="15624" max="15624" width="4.44140625" style="748" customWidth="1"/>
    <col min="15625" max="15625" width="11.44140625" style="748"/>
    <col min="15626" max="15626" width="19.33203125" style="748" customWidth="1"/>
    <col min="15627" max="15627" width="19.6640625" style="748" customWidth="1"/>
    <col min="15628" max="15628" width="14.44140625" style="748" customWidth="1"/>
    <col min="15629" max="15629" width="18.44140625" style="748" customWidth="1"/>
    <col min="15630" max="15630" width="11.44140625" style="748"/>
    <col min="15631" max="15631" width="17.44140625" style="748" customWidth="1"/>
    <col min="15632" max="15872" width="11.44140625" style="748"/>
    <col min="15873" max="15873" width="20.33203125" style="748" customWidth="1"/>
    <col min="15874" max="15874" width="7.33203125" style="748" customWidth="1"/>
    <col min="15875" max="15875" width="51.44140625" style="748" customWidth="1"/>
    <col min="15876" max="15876" width="23.44140625" style="748" customWidth="1"/>
    <col min="15877" max="15877" width="19.44140625" style="748" customWidth="1"/>
    <col min="15878" max="15878" width="20" style="748" customWidth="1"/>
    <col min="15879" max="15879" width="25.109375" style="748" customWidth="1"/>
    <col min="15880" max="15880" width="4.44140625" style="748" customWidth="1"/>
    <col min="15881" max="15881" width="11.44140625" style="748"/>
    <col min="15882" max="15882" width="19.33203125" style="748" customWidth="1"/>
    <col min="15883" max="15883" width="19.6640625" style="748" customWidth="1"/>
    <col min="15884" max="15884" width="14.44140625" style="748" customWidth="1"/>
    <col min="15885" max="15885" width="18.44140625" style="748" customWidth="1"/>
    <col min="15886" max="15886" width="11.44140625" style="748"/>
    <col min="15887" max="15887" width="17.44140625" style="748" customWidth="1"/>
    <col min="15888" max="16128" width="11.44140625" style="748"/>
    <col min="16129" max="16129" width="20.33203125" style="748" customWidth="1"/>
    <col min="16130" max="16130" width="7.33203125" style="748" customWidth="1"/>
    <col min="16131" max="16131" width="51.44140625" style="748" customWidth="1"/>
    <col min="16132" max="16132" width="23.44140625" style="748" customWidth="1"/>
    <col min="16133" max="16133" width="19.44140625" style="748" customWidth="1"/>
    <col min="16134" max="16134" width="20" style="748" customWidth="1"/>
    <col min="16135" max="16135" width="25.109375" style="748" customWidth="1"/>
    <col min="16136" max="16136" width="4.44140625" style="748" customWidth="1"/>
    <col min="16137" max="16137" width="11.44140625" style="748"/>
    <col min="16138" max="16138" width="19.33203125" style="748" customWidth="1"/>
    <col min="16139" max="16139" width="19.6640625" style="748" customWidth="1"/>
    <col min="16140" max="16140" width="14.44140625" style="748" customWidth="1"/>
    <col min="16141" max="16141" width="18.44140625" style="748" customWidth="1"/>
    <col min="16142" max="16142" width="11.44140625" style="748"/>
    <col min="16143" max="16143" width="17.44140625" style="748" customWidth="1"/>
    <col min="16144" max="16384" width="11.44140625" style="748"/>
  </cols>
  <sheetData>
    <row r="1" spans="1:11" x14ac:dyDescent="0.3">
      <c r="A1" s="3813" t="s">
        <v>1</v>
      </c>
      <c r="B1" s="3814"/>
      <c r="C1" s="3814"/>
      <c r="D1" s="3814"/>
      <c r="E1" s="3814"/>
      <c r="F1" s="3814"/>
      <c r="G1" s="3815"/>
    </row>
    <row r="2" spans="1:11" x14ac:dyDescent="0.3">
      <c r="A2" s="3807" t="s">
        <v>2</v>
      </c>
      <c r="B2" s="3808"/>
      <c r="C2" s="3808"/>
      <c r="D2" s="3808"/>
      <c r="E2" s="3808"/>
      <c r="F2" s="3808"/>
      <c r="G2" s="3809"/>
    </row>
    <row r="3" spans="1:11" x14ac:dyDescent="0.3">
      <c r="A3" s="749"/>
      <c r="G3" s="744"/>
    </row>
    <row r="4" spans="1:11" ht="12.75" customHeight="1" x14ac:dyDescent="0.3">
      <c r="A4" s="860" t="s">
        <v>0</v>
      </c>
      <c r="G4" s="744"/>
    </row>
    <row r="5" spans="1:11" ht="34.5" hidden="1" customHeight="1" x14ac:dyDescent="0.3">
      <c r="A5" s="749"/>
      <c r="G5" s="861"/>
    </row>
    <row r="6" spans="1:11" x14ac:dyDescent="0.3">
      <c r="A6" s="749" t="s">
        <v>3</v>
      </c>
      <c r="C6" s="748" t="s">
        <v>4</v>
      </c>
      <c r="E6" s="941" t="s">
        <v>5</v>
      </c>
      <c r="F6" s="746" t="s">
        <v>350</v>
      </c>
      <c r="G6" s="744" t="s">
        <v>197</v>
      </c>
    </row>
    <row r="7" spans="1:11" ht="5.25" customHeight="1" thickBot="1" x14ac:dyDescent="0.35">
      <c r="A7" s="749"/>
      <c r="D7" s="748"/>
      <c r="E7" s="1014"/>
      <c r="F7" s="748"/>
      <c r="G7" s="1015"/>
    </row>
    <row r="8" spans="1:11" s="859" customFormat="1" ht="57.75" customHeight="1" thickBot="1" x14ac:dyDescent="0.35">
      <c r="A8" s="868" t="s">
        <v>351</v>
      </c>
      <c r="B8" s="869"/>
      <c r="C8" s="869" t="s">
        <v>352</v>
      </c>
      <c r="D8" s="1016" t="s">
        <v>8</v>
      </c>
      <c r="E8" s="1017" t="s">
        <v>9</v>
      </c>
      <c r="F8" s="1016" t="s">
        <v>10</v>
      </c>
      <c r="G8" s="1018" t="s">
        <v>11</v>
      </c>
    </row>
    <row r="9" spans="1:11" ht="16.2" thickBot="1" x14ac:dyDescent="0.35">
      <c r="A9" s="873" t="s">
        <v>12</v>
      </c>
      <c r="B9" s="874"/>
      <c r="C9" s="875" t="s">
        <v>13</v>
      </c>
      <c r="D9" s="1019">
        <f>+D10+D36+D82</f>
        <v>3785909847.0299997</v>
      </c>
      <c r="E9" s="1020">
        <f>+E10+E36+E82</f>
        <v>0</v>
      </c>
      <c r="F9" s="1021">
        <f>+D9-E9</f>
        <v>3785909847.0299997</v>
      </c>
      <c r="G9" s="1022">
        <f>+G10+G36+G82</f>
        <v>3784485831.0299997</v>
      </c>
      <c r="J9" s="943"/>
      <c r="K9" s="943"/>
    </row>
    <row r="10" spans="1:11" s="859" customFormat="1" ht="15.6" x14ac:dyDescent="0.3">
      <c r="A10" s="917">
        <v>1</v>
      </c>
      <c r="B10" s="918"/>
      <c r="C10" s="1023" t="s">
        <v>14</v>
      </c>
      <c r="D10" s="922">
        <f>+D11</f>
        <v>799877804</v>
      </c>
      <c r="E10" s="921">
        <f>+E11</f>
        <v>0</v>
      </c>
      <c r="F10" s="922">
        <f>+D10-E10</f>
        <v>799877804</v>
      </c>
      <c r="G10" s="1024">
        <f>+G11</f>
        <v>799877804</v>
      </c>
      <c r="J10" s="1025"/>
      <c r="K10" s="1025"/>
    </row>
    <row r="11" spans="1:11" s="859" customFormat="1" ht="15.6" x14ac:dyDescent="0.3">
      <c r="A11" s="888">
        <v>10</v>
      </c>
      <c r="B11" s="889"/>
      <c r="C11" s="1026" t="s">
        <v>14</v>
      </c>
      <c r="D11" s="891">
        <f>+D12+D15+D18</f>
        <v>799877804</v>
      </c>
      <c r="E11" s="892">
        <f>+E12+E15+E18</f>
        <v>0</v>
      </c>
      <c r="F11" s="891">
        <f>+D11-E11</f>
        <v>799877804</v>
      </c>
      <c r="G11" s="958">
        <f>+G12+G15+G18</f>
        <v>799877804</v>
      </c>
      <c r="J11" s="1025"/>
    </row>
    <row r="12" spans="1:11" s="859" customFormat="1" ht="18" customHeight="1" x14ac:dyDescent="0.3">
      <c r="A12" s="888">
        <v>101</v>
      </c>
      <c r="B12" s="889"/>
      <c r="C12" s="1026" t="s">
        <v>15</v>
      </c>
      <c r="D12" s="891">
        <f>+D13</f>
        <v>26134973</v>
      </c>
      <c r="E12" s="892">
        <f>+E13</f>
        <v>0</v>
      </c>
      <c r="F12" s="891">
        <f>+D12-E12</f>
        <v>26134973</v>
      </c>
      <c r="G12" s="958">
        <f>+G13</f>
        <v>26134973</v>
      </c>
      <c r="J12" s="1025"/>
    </row>
    <row r="13" spans="1:11" s="859" customFormat="1" ht="15.6" x14ac:dyDescent="0.3">
      <c r="A13" s="888">
        <v>1011</v>
      </c>
      <c r="B13" s="889"/>
      <c r="C13" s="1026" t="s">
        <v>16</v>
      </c>
      <c r="D13" s="891">
        <f>+D14</f>
        <v>26134973</v>
      </c>
      <c r="E13" s="892">
        <f>+E14</f>
        <v>0</v>
      </c>
      <c r="F13" s="891">
        <f>+D13-E13</f>
        <v>26134973</v>
      </c>
      <c r="G13" s="958">
        <f>+G14</f>
        <v>26134973</v>
      </c>
      <c r="J13" s="1025"/>
    </row>
    <row r="14" spans="1:11" ht="15.6" x14ac:dyDescent="0.3">
      <c r="A14" s="895">
        <v>10111</v>
      </c>
      <c r="B14" s="896">
        <v>20</v>
      </c>
      <c r="C14" s="897" t="s">
        <v>17</v>
      </c>
      <c r="D14" s="899">
        <v>26134973</v>
      </c>
      <c r="E14" s="1027">
        <v>0</v>
      </c>
      <c r="F14" s="899">
        <f t="shared" ref="F14:F27" si="0">+D14-E14</f>
        <v>26134973</v>
      </c>
      <c r="G14" s="903">
        <v>26134973</v>
      </c>
      <c r="J14" s="1028"/>
    </row>
    <row r="15" spans="1:11" s="859" customFormat="1" ht="15.6" x14ac:dyDescent="0.3">
      <c r="A15" s="888">
        <v>102</v>
      </c>
      <c r="B15" s="889"/>
      <c r="C15" s="1026" t="s">
        <v>31</v>
      </c>
      <c r="D15" s="891">
        <f>+D16+D17</f>
        <v>178809431</v>
      </c>
      <c r="E15" s="892">
        <f>+E16+E17</f>
        <v>0</v>
      </c>
      <c r="F15" s="891">
        <f>+D15-E15</f>
        <v>178809431</v>
      </c>
      <c r="G15" s="958">
        <f>+G16+G17</f>
        <v>178809431</v>
      </c>
      <c r="J15" s="1025"/>
    </row>
    <row r="16" spans="1:11" ht="15.6" x14ac:dyDescent="0.3">
      <c r="A16" s="895">
        <v>10212</v>
      </c>
      <c r="B16" s="896">
        <v>20</v>
      </c>
      <c r="C16" s="897" t="s">
        <v>32</v>
      </c>
      <c r="D16" s="899">
        <v>250877</v>
      </c>
      <c r="E16" s="1027">
        <v>0</v>
      </c>
      <c r="F16" s="899">
        <f t="shared" si="0"/>
        <v>250877</v>
      </c>
      <c r="G16" s="903">
        <v>250877</v>
      </c>
      <c r="J16" s="1028"/>
    </row>
    <row r="17" spans="1:10" ht="15.6" x14ac:dyDescent="0.3">
      <c r="A17" s="895">
        <v>10214</v>
      </c>
      <c r="B17" s="896">
        <v>20</v>
      </c>
      <c r="C17" s="897" t="s">
        <v>33</v>
      </c>
      <c r="D17" s="899">
        <v>178558554</v>
      </c>
      <c r="E17" s="1027">
        <v>0</v>
      </c>
      <c r="F17" s="899">
        <f t="shared" si="0"/>
        <v>178558554</v>
      </c>
      <c r="G17" s="903">
        <v>178558554</v>
      </c>
      <c r="J17" s="1028"/>
    </row>
    <row r="18" spans="1:10" s="859" customFormat="1" ht="31.2" x14ac:dyDescent="0.3">
      <c r="A18" s="888">
        <v>105</v>
      </c>
      <c r="B18" s="889"/>
      <c r="C18" s="924" t="s">
        <v>34</v>
      </c>
      <c r="D18" s="891">
        <f>+D19+D23+D26+D27</f>
        <v>594933400</v>
      </c>
      <c r="E18" s="892">
        <f>+E19+E23+E26+E27</f>
        <v>0</v>
      </c>
      <c r="F18" s="891">
        <f t="shared" si="0"/>
        <v>594933400</v>
      </c>
      <c r="G18" s="958">
        <f>+G19+G23+G26+G27</f>
        <v>594933400</v>
      </c>
      <c r="J18" s="1025"/>
    </row>
    <row r="19" spans="1:10" s="859" customFormat="1" ht="15.6" x14ac:dyDescent="0.3">
      <c r="A19" s="888">
        <v>1051</v>
      </c>
      <c r="B19" s="889"/>
      <c r="C19" s="924" t="s">
        <v>35</v>
      </c>
      <c r="D19" s="891">
        <f>+D20+D21+D22</f>
        <v>382819200</v>
      </c>
      <c r="E19" s="892">
        <f>+E20+E21+E22</f>
        <v>0</v>
      </c>
      <c r="F19" s="891">
        <f t="shared" si="0"/>
        <v>382819200</v>
      </c>
      <c r="G19" s="958">
        <f>+G20+G21+G22</f>
        <v>382819200</v>
      </c>
      <c r="J19" s="1025"/>
    </row>
    <row r="20" spans="1:10" ht="15.6" x14ac:dyDescent="0.3">
      <c r="A20" s="895">
        <v>10511</v>
      </c>
      <c r="B20" s="896">
        <v>20</v>
      </c>
      <c r="C20" s="897" t="s">
        <v>36</v>
      </c>
      <c r="D20" s="899">
        <v>79008700</v>
      </c>
      <c r="E20" s="1027">
        <v>0</v>
      </c>
      <c r="F20" s="899">
        <f t="shared" si="0"/>
        <v>79008700</v>
      </c>
      <c r="G20" s="903">
        <v>79008700</v>
      </c>
      <c r="J20" s="1028"/>
    </row>
    <row r="21" spans="1:10" ht="15.6" x14ac:dyDescent="0.3">
      <c r="A21" s="895">
        <v>10513</v>
      </c>
      <c r="B21" s="896">
        <v>20</v>
      </c>
      <c r="C21" s="897" t="s">
        <v>37</v>
      </c>
      <c r="D21" s="899">
        <v>134377500</v>
      </c>
      <c r="E21" s="1027">
        <v>0</v>
      </c>
      <c r="F21" s="899">
        <f t="shared" si="0"/>
        <v>134377500</v>
      </c>
      <c r="G21" s="903">
        <v>134377500</v>
      </c>
      <c r="J21" s="1028"/>
    </row>
    <row r="22" spans="1:10" ht="15.6" x14ac:dyDescent="0.3">
      <c r="A22" s="895">
        <v>10514</v>
      </c>
      <c r="B22" s="896">
        <v>20</v>
      </c>
      <c r="C22" s="897" t="s">
        <v>38</v>
      </c>
      <c r="D22" s="899">
        <v>169433000</v>
      </c>
      <c r="E22" s="1027">
        <v>0</v>
      </c>
      <c r="F22" s="899">
        <f t="shared" si="0"/>
        <v>169433000</v>
      </c>
      <c r="G22" s="903">
        <v>169433000</v>
      </c>
      <c r="J22" s="1028"/>
    </row>
    <row r="23" spans="1:10" s="859" customFormat="1" ht="15.6" x14ac:dyDescent="0.3">
      <c r="A23" s="888">
        <v>1052</v>
      </c>
      <c r="B23" s="889"/>
      <c r="C23" s="924" t="s">
        <v>39</v>
      </c>
      <c r="D23" s="891">
        <f>+D24+D25</f>
        <v>113341400</v>
      </c>
      <c r="E23" s="892">
        <f>+E24+E25</f>
        <v>0</v>
      </c>
      <c r="F23" s="891">
        <f t="shared" si="0"/>
        <v>113341400</v>
      </c>
      <c r="G23" s="958">
        <f>+G24+G25</f>
        <v>113341400</v>
      </c>
      <c r="J23" s="1025"/>
    </row>
    <row r="24" spans="1:10" ht="15.6" x14ac:dyDescent="0.3">
      <c r="A24" s="895">
        <v>10523</v>
      </c>
      <c r="B24" s="896">
        <v>20</v>
      </c>
      <c r="C24" s="897" t="s">
        <v>41</v>
      </c>
      <c r="D24" s="899">
        <v>103511700</v>
      </c>
      <c r="E24" s="1027">
        <v>0</v>
      </c>
      <c r="F24" s="899">
        <f t="shared" si="0"/>
        <v>103511700</v>
      </c>
      <c r="G24" s="903">
        <v>103511700</v>
      </c>
      <c r="J24" s="1028"/>
    </row>
    <row r="25" spans="1:10" ht="41.25" customHeight="1" x14ac:dyDescent="0.3">
      <c r="A25" s="895">
        <v>10527</v>
      </c>
      <c r="B25" s="896">
        <v>20</v>
      </c>
      <c r="C25" s="1029" t="s">
        <v>42</v>
      </c>
      <c r="D25" s="899">
        <v>9829700</v>
      </c>
      <c r="E25" s="1027">
        <v>0</v>
      </c>
      <c r="F25" s="899">
        <f t="shared" si="0"/>
        <v>9829700</v>
      </c>
      <c r="G25" s="903">
        <v>9829700</v>
      </c>
      <c r="J25" s="1028"/>
    </row>
    <row r="26" spans="1:10" ht="15.6" x14ac:dyDescent="0.3">
      <c r="A26" s="895">
        <v>1056</v>
      </c>
      <c r="B26" s="896">
        <v>20</v>
      </c>
      <c r="C26" s="897" t="s">
        <v>43</v>
      </c>
      <c r="D26" s="899">
        <v>59261300</v>
      </c>
      <c r="E26" s="1027"/>
      <c r="F26" s="899">
        <f t="shared" si="0"/>
        <v>59261300</v>
      </c>
      <c r="G26" s="903">
        <v>59261300</v>
      </c>
      <c r="J26" s="1028"/>
    </row>
    <row r="27" spans="1:10" ht="16.2" thickBot="1" x14ac:dyDescent="0.35">
      <c r="A27" s="926">
        <v>1057</v>
      </c>
      <c r="B27" s="927">
        <v>20</v>
      </c>
      <c r="C27" s="1030" t="s">
        <v>44</v>
      </c>
      <c r="D27" s="929">
        <v>39511500</v>
      </c>
      <c r="E27" s="930">
        <f>+E37</f>
        <v>0</v>
      </c>
      <c r="F27" s="931">
        <f t="shared" si="0"/>
        <v>39511500</v>
      </c>
      <c r="G27" s="972">
        <v>39511500</v>
      </c>
      <c r="J27" s="1028"/>
    </row>
    <row r="28" spans="1:10" ht="16.2" thickBot="1" x14ac:dyDescent="0.35">
      <c r="A28" s="933"/>
      <c r="B28" s="934"/>
      <c r="C28" s="1031"/>
      <c r="D28" s="936"/>
      <c r="E28" s="1032"/>
      <c r="F28" s="938"/>
      <c r="G28" s="936"/>
      <c r="J28" s="1028"/>
    </row>
    <row r="29" spans="1:10" ht="7.95" customHeight="1" x14ac:dyDescent="0.3">
      <c r="A29" s="3940"/>
      <c r="B29" s="3941"/>
      <c r="C29" s="3941"/>
      <c r="D29" s="3941"/>
      <c r="E29" s="3941"/>
      <c r="F29" s="3941"/>
      <c r="G29" s="3942"/>
    </row>
    <row r="30" spans="1:10" x14ac:dyDescent="0.3">
      <c r="A30" s="3807" t="s">
        <v>1</v>
      </c>
      <c r="B30" s="3808"/>
      <c r="C30" s="3808"/>
      <c r="D30" s="3808"/>
      <c r="E30" s="3808"/>
      <c r="F30" s="3808"/>
      <c r="G30" s="3809"/>
    </row>
    <row r="31" spans="1:10" x14ac:dyDescent="0.3">
      <c r="A31" s="3807" t="s">
        <v>2</v>
      </c>
      <c r="B31" s="3808"/>
      <c r="C31" s="3808"/>
      <c r="D31" s="3808"/>
      <c r="E31" s="3808"/>
      <c r="F31" s="3808"/>
      <c r="G31" s="3809"/>
    </row>
    <row r="32" spans="1:10" x14ac:dyDescent="0.3">
      <c r="A32" s="860" t="s">
        <v>0</v>
      </c>
      <c r="G32" s="744"/>
    </row>
    <row r="33" spans="1:10" x14ac:dyDescent="0.3">
      <c r="A33" s="749" t="s">
        <v>3</v>
      </c>
      <c r="C33" s="748" t="s">
        <v>4</v>
      </c>
      <c r="E33" s="941" t="s">
        <v>5</v>
      </c>
      <c r="F33" s="746" t="str">
        <f>F6</f>
        <v>ABRIL</v>
      </c>
      <c r="G33" s="744" t="str">
        <f>G6</f>
        <v>VIGENCIA FISCAL: 2018</v>
      </c>
    </row>
    <row r="34" spans="1:10" ht="5.25" customHeight="1" thickBot="1" x14ac:dyDescent="0.35">
      <c r="A34" s="862"/>
      <c r="B34" s="863"/>
      <c r="C34" s="864"/>
      <c r="D34" s="866"/>
      <c r="E34" s="1033"/>
      <c r="F34" s="866"/>
      <c r="G34" s="867"/>
    </row>
    <row r="35" spans="1:10" s="859" customFormat="1" ht="57.75" customHeight="1" thickBot="1" x14ac:dyDescent="0.35">
      <c r="A35" s="868" t="s">
        <v>351</v>
      </c>
      <c r="B35" s="869"/>
      <c r="C35" s="869" t="s">
        <v>352</v>
      </c>
      <c r="D35" s="1016" t="s">
        <v>8</v>
      </c>
      <c r="E35" s="1017" t="s">
        <v>9</v>
      </c>
      <c r="F35" s="1016" t="s">
        <v>10</v>
      </c>
      <c r="G35" s="1018" t="s">
        <v>11</v>
      </c>
    </row>
    <row r="36" spans="1:10" s="859" customFormat="1" ht="17.25" customHeight="1" x14ac:dyDescent="0.3">
      <c r="A36" s="881">
        <v>2</v>
      </c>
      <c r="B36" s="882"/>
      <c r="C36" s="1034" t="s">
        <v>45</v>
      </c>
      <c r="D36" s="886">
        <f>+D37</f>
        <v>303056086.19999999</v>
      </c>
      <c r="E36" s="885">
        <f>+E37</f>
        <v>0</v>
      </c>
      <c r="F36" s="884">
        <f>+D36-E36</f>
        <v>303056086.19999999</v>
      </c>
      <c r="G36" s="1035">
        <f>+G37</f>
        <v>303056086.19999999</v>
      </c>
    </row>
    <row r="37" spans="1:10" s="859" customFormat="1" ht="15.6" x14ac:dyDescent="0.3">
      <c r="A37" s="888">
        <v>20</v>
      </c>
      <c r="B37" s="889"/>
      <c r="C37" s="1026" t="s">
        <v>45</v>
      </c>
      <c r="D37" s="891">
        <f>+D38</f>
        <v>303056086.19999999</v>
      </c>
      <c r="E37" s="892">
        <f>+E38</f>
        <v>0</v>
      </c>
      <c r="F37" s="891">
        <f t="shared" ref="F37:F68" si="1">+D37-E37</f>
        <v>303056086.19999999</v>
      </c>
      <c r="G37" s="958">
        <f>+G38</f>
        <v>303056086.19999999</v>
      </c>
      <c r="J37" s="1025"/>
    </row>
    <row r="38" spans="1:10" s="859" customFormat="1" ht="15.6" x14ac:dyDescent="0.3">
      <c r="A38" s="888">
        <v>204</v>
      </c>
      <c r="B38" s="889"/>
      <c r="C38" s="1026" t="s">
        <v>46</v>
      </c>
      <c r="D38" s="891">
        <f>+D39+D42+D48+D56+D59+D61+D64+D66+D68+D69+D80</f>
        <v>303056086.19999999</v>
      </c>
      <c r="E38" s="892">
        <f>+E39+E42+E48+E56+E59+E61+E64+E66+E68+E69+E80</f>
        <v>0</v>
      </c>
      <c r="F38" s="891">
        <f t="shared" si="1"/>
        <v>303056086.19999999</v>
      </c>
      <c r="G38" s="958">
        <f>+G39+G42+G48+G56+G59+G61+G64+G66+G68+G69+G80</f>
        <v>303056086.19999999</v>
      </c>
      <c r="J38" s="1025"/>
    </row>
    <row r="39" spans="1:10" s="859" customFormat="1" ht="15.6" x14ac:dyDescent="0.3">
      <c r="A39" s="888">
        <v>2041</v>
      </c>
      <c r="B39" s="889"/>
      <c r="C39" s="1026" t="s">
        <v>116</v>
      </c>
      <c r="D39" s="891">
        <f>+D40+D41</f>
        <v>14865</v>
      </c>
      <c r="E39" s="892">
        <f>+E40+E41</f>
        <v>0</v>
      </c>
      <c r="F39" s="891">
        <f t="shared" si="1"/>
        <v>14865</v>
      </c>
      <c r="G39" s="958">
        <f>+G40+G41</f>
        <v>14865</v>
      </c>
      <c r="J39" s="1025"/>
    </row>
    <row r="40" spans="1:10" ht="15.6" x14ac:dyDescent="0.3">
      <c r="A40" s="895">
        <v>20418</v>
      </c>
      <c r="B40" s="896">
        <v>20</v>
      </c>
      <c r="C40" s="897" t="s">
        <v>117</v>
      </c>
      <c r="D40" s="899">
        <v>65</v>
      </c>
      <c r="E40" s="1027">
        <v>0</v>
      </c>
      <c r="F40" s="899">
        <f t="shared" si="1"/>
        <v>65</v>
      </c>
      <c r="G40" s="903">
        <v>65</v>
      </c>
      <c r="J40" s="1028"/>
    </row>
    <row r="41" spans="1:10" ht="21" customHeight="1" x14ac:dyDescent="0.3">
      <c r="A41" s="895">
        <v>204125</v>
      </c>
      <c r="B41" s="896">
        <v>20</v>
      </c>
      <c r="C41" s="897" t="s">
        <v>118</v>
      </c>
      <c r="D41" s="899">
        <v>14800</v>
      </c>
      <c r="E41" s="1027">
        <v>0</v>
      </c>
      <c r="F41" s="899">
        <f t="shared" si="1"/>
        <v>14800</v>
      </c>
      <c r="G41" s="903">
        <v>14800</v>
      </c>
      <c r="J41" s="1028"/>
    </row>
    <row r="42" spans="1:10" s="859" customFormat="1" ht="21" customHeight="1" x14ac:dyDescent="0.3">
      <c r="A42" s="888">
        <v>2044</v>
      </c>
      <c r="B42" s="889"/>
      <c r="C42" s="924" t="s">
        <v>47</v>
      </c>
      <c r="D42" s="891">
        <f>SUM(D43:D47)</f>
        <v>2835496</v>
      </c>
      <c r="E42" s="892">
        <f>SUM(E43:E47)</f>
        <v>0</v>
      </c>
      <c r="F42" s="891">
        <f t="shared" si="1"/>
        <v>2835496</v>
      </c>
      <c r="G42" s="958">
        <f>SUM(G43:G47)</f>
        <v>2835496</v>
      </c>
      <c r="J42" s="1025"/>
    </row>
    <row r="43" spans="1:10" ht="21" customHeight="1" x14ac:dyDescent="0.3">
      <c r="A43" s="895">
        <v>20441</v>
      </c>
      <c r="B43" s="896">
        <v>20</v>
      </c>
      <c r="C43" s="925" t="s">
        <v>48</v>
      </c>
      <c r="D43" s="899">
        <v>2833278</v>
      </c>
      <c r="E43" s="1027">
        <v>0</v>
      </c>
      <c r="F43" s="899">
        <f t="shared" si="1"/>
        <v>2833278</v>
      </c>
      <c r="G43" s="903">
        <v>2833278</v>
      </c>
      <c r="J43" s="1028"/>
    </row>
    <row r="44" spans="1:10" ht="21" customHeight="1" x14ac:dyDescent="0.3">
      <c r="A44" s="895">
        <v>204415</v>
      </c>
      <c r="B44" s="896">
        <v>20</v>
      </c>
      <c r="C44" s="925" t="s">
        <v>119</v>
      </c>
      <c r="D44" s="899">
        <v>1898</v>
      </c>
      <c r="E44" s="1027">
        <v>0</v>
      </c>
      <c r="F44" s="899">
        <f t="shared" si="1"/>
        <v>1898</v>
      </c>
      <c r="G44" s="903">
        <v>1898</v>
      </c>
      <c r="J44" s="1028"/>
    </row>
    <row r="45" spans="1:10" ht="21" customHeight="1" x14ac:dyDescent="0.3">
      <c r="A45" s="895">
        <v>204418</v>
      </c>
      <c r="B45" s="896">
        <v>20</v>
      </c>
      <c r="C45" s="925" t="s">
        <v>120</v>
      </c>
      <c r="D45" s="899">
        <v>302</v>
      </c>
      <c r="E45" s="1027">
        <v>0</v>
      </c>
      <c r="F45" s="899">
        <f t="shared" si="1"/>
        <v>302</v>
      </c>
      <c r="G45" s="903">
        <v>302</v>
      </c>
      <c r="J45" s="1028"/>
    </row>
    <row r="46" spans="1:10" ht="21" customHeight="1" x14ac:dyDescent="0.3">
      <c r="A46" s="895">
        <v>204420</v>
      </c>
      <c r="B46" s="896">
        <v>20</v>
      </c>
      <c r="C46" s="925" t="s">
        <v>196</v>
      </c>
      <c r="D46" s="899">
        <v>13</v>
      </c>
      <c r="E46" s="1027">
        <v>0</v>
      </c>
      <c r="F46" s="899">
        <f t="shared" si="1"/>
        <v>13</v>
      </c>
      <c r="G46" s="903">
        <v>13</v>
      </c>
      <c r="J46" s="1028"/>
    </row>
    <row r="47" spans="1:10" ht="21" customHeight="1" x14ac:dyDescent="0.3">
      <c r="A47" s="895">
        <v>204423</v>
      </c>
      <c r="B47" s="896">
        <v>20</v>
      </c>
      <c r="C47" s="925" t="s">
        <v>121</v>
      </c>
      <c r="D47" s="899">
        <v>5</v>
      </c>
      <c r="E47" s="1027">
        <v>0</v>
      </c>
      <c r="F47" s="899">
        <f t="shared" si="1"/>
        <v>5</v>
      </c>
      <c r="G47" s="903">
        <v>5</v>
      </c>
      <c r="J47" s="1028"/>
    </row>
    <row r="48" spans="1:10" s="859" customFormat="1" ht="15.6" x14ac:dyDescent="0.3">
      <c r="A48" s="888">
        <v>2045</v>
      </c>
      <c r="B48" s="889"/>
      <c r="C48" s="1026" t="s">
        <v>49</v>
      </c>
      <c r="D48" s="891">
        <f>SUM(D49:D55)</f>
        <v>19584772.850000001</v>
      </c>
      <c r="E48" s="892">
        <f>SUM(E49:E55)</f>
        <v>0</v>
      </c>
      <c r="F48" s="891">
        <f t="shared" si="1"/>
        <v>19584772.850000001</v>
      </c>
      <c r="G48" s="958">
        <f>SUM(G49:G55)</f>
        <v>19584772.850000001</v>
      </c>
      <c r="J48" s="1025"/>
    </row>
    <row r="49" spans="1:10" ht="18.75" customHeight="1" x14ac:dyDescent="0.3">
      <c r="A49" s="895">
        <v>20451</v>
      </c>
      <c r="B49" s="896">
        <v>20</v>
      </c>
      <c r="C49" s="897" t="s">
        <v>50</v>
      </c>
      <c r="D49" s="899">
        <v>3195079</v>
      </c>
      <c r="E49" s="1027">
        <v>0</v>
      </c>
      <c r="F49" s="899">
        <f t="shared" si="1"/>
        <v>3195079</v>
      </c>
      <c r="G49" s="903">
        <v>3195079</v>
      </c>
      <c r="J49" s="1028"/>
    </row>
    <row r="50" spans="1:10" s="747" customFormat="1" ht="31.5" customHeight="1" x14ac:dyDescent="0.3">
      <c r="A50" s="959">
        <v>20452</v>
      </c>
      <c r="B50" s="960">
        <v>20</v>
      </c>
      <c r="C50" s="925" t="s">
        <v>51</v>
      </c>
      <c r="D50" s="962">
        <v>3192800</v>
      </c>
      <c r="E50" s="1036">
        <v>0</v>
      </c>
      <c r="F50" s="962">
        <f t="shared" si="1"/>
        <v>3192800</v>
      </c>
      <c r="G50" s="1037">
        <v>3192800</v>
      </c>
      <c r="J50" s="1038"/>
    </row>
    <row r="51" spans="1:10" s="747" customFormat="1" ht="31.5" customHeight="1" x14ac:dyDescent="0.3">
      <c r="A51" s="959">
        <v>20455</v>
      </c>
      <c r="B51" s="960">
        <v>20</v>
      </c>
      <c r="C51" s="925" t="s">
        <v>198</v>
      </c>
      <c r="D51" s="962">
        <v>29</v>
      </c>
      <c r="E51" s="1036">
        <v>0</v>
      </c>
      <c r="F51" s="962">
        <f t="shared" si="1"/>
        <v>29</v>
      </c>
      <c r="G51" s="1037">
        <v>29</v>
      </c>
      <c r="J51" s="1038"/>
    </row>
    <row r="52" spans="1:10" s="747" customFormat="1" ht="31.95" customHeight="1" x14ac:dyDescent="0.3">
      <c r="A52" s="959">
        <v>20456</v>
      </c>
      <c r="B52" s="960">
        <v>20</v>
      </c>
      <c r="C52" s="925" t="s">
        <v>52</v>
      </c>
      <c r="D52" s="962">
        <v>16974</v>
      </c>
      <c r="E52" s="1036">
        <v>0</v>
      </c>
      <c r="F52" s="962">
        <f t="shared" si="1"/>
        <v>16974</v>
      </c>
      <c r="G52" s="1037">
        <v>16974</v>
      </c>
      <c r="J52" s="1038"/>
    </row>
    <row r="53" spans="1:10" s="747" customFormat="1" ht="21" customHeight="1" x14ac:dyDescent="0.3">
      <c r="A53" s="959">
        <v>20458</v>
      </c>
      <c r="B53" s="960">
        <v>20</v>
      </c>
      <c r="C53" s="925" t="s">
        <v>124</v>
      </c>
      <c r="D53" s="962">
        <v>13170109.85</v>
      </c>
      <c r="E53" s="1036">
        <v>0</v>
      </c>
      <c r="F53" s="962">
        <f t="shared" si="1"/>
        <v>13170109.85</v>
      </c>
      <c r="G53" s="1037">
        <v>13170109.85</v>
      </c>
      <c r="J53" s="1038"/>
    </row>
    <row r="54" spans="1:10" ht="18.75" customHeight="1" x14ac:dyDescent="0.3">
      <c r="A54" s="895">
        <v>204510</v>
      </c>
      <c r="B54" s="896">
        <v>20</v>
      </c>
      <c r="C54" s="897" t="s">
        <v>53</v>
      </c>
      <c r="D54" s="899">
        <v>3423</v>
      </c>
      <c r="E54" s="1027">
        <v>0</v>
      </c>
      <c r="F54" s="899">
        <f t="shared" si="1"/>
        <v>3423</v>
      </c>
      <c r="G54" s="903">
        <v>3423</v>
      </c>
      <c r="J54" s="1028"/>
    </row>
    <row r="55" spans="1:10" ht="18.75" customHeight="1" x14ac:dyDescent="0.3">
      <c r="A55" s="895">
        <v>204513</v>
      </c>
      <c r="B55" s="896">
        <v>20</v>
      </c>
      <c r="C55" s="897" t="s">
        <v>54</v>
      </c>
      <c r="D55" s="899">
        <v>6358</v>
      </c>
      <c r="E55" s="1027">
        <v>0</v>
      </c>
      <c r="F55" s="899">
        <f t="shared" si="1"/>
        <v>6358</v>
      </c>
      <c r="G55" s="903">
        <v>6358</v>
      </c>
      <c r="J55" s="1028"/>
    </row>
    <row r="56" spans="1:10" s="859" customFormat="1" ht="18" customHeight="1" x14ac:dyDescent="0.3">
      <c r="A56" s="888">
        <v>2046</v>
      </c>
      <c r="B56" s="889"/>
      <c r="C56" s="1026" t="s">
        <v>55</v>
      </c>
      <c r="D56" s="891">
        <f>SUM(D57:D58)</f>
        <v>394</v>
      </c>
      <c r="E56" s="892">
        <f>SUM(E57:E58)</f>
        <v>0</v>
      </c>
      <c r="F56" s="891">
        <f t="shared" si="1"/>
        <v>394</v>
      </c>
      <c r="G56" s="958">
        <f>SUM(G57:G58)</f>
        <v>394</v>
      </c>
      <c r="J56" s="1025"/>
    </row>
    <row r="57" spans="1:10" ht="18" customHeight="1" x14ac:dyDescent="0.3">
      <c r="A57" s="895">
        <v>20462</v>
      </c>
      <c r="B57" s="896">
        <v>20</v>
      </c>
      <c r="C57" s="897" t="s">
        <v>56</v>
      </c>
      <c r="D57" s="899">
        <v>386</v>
      </c>
      <c r="E57" s="1027"/>
      <c r="F57" s="899">
        <f t="shared" si="1"/>
        <v>386</v>
      </c>
      <c r="G57" s="903">
        <v>386</v>
      </c>
      <c r="J57" s="1028"/>
    </row>
    <row r="58" spans="1:10" ht="18" customHeight="1" x14ac:dyDescent="0.3">
      <c r="A58" s="895">
        <v>20467</v>
      </c>
      <c r="B58" s="896">
        <v>20</v>
      </c>
      <c r="C58" s="897" t="s">
        <v>126</v>
      </c>
      <c r="D58" s="899">
        <v>8</v>
      </c>
      <c r="E58" s="1027">
        <v>0</v>
      </c>
      <c r="F58" s="899">
        <f t="shared" si="1"/>
        <v>8</v>
      </c>
      <c r="G58" s="903">
        <v>8</v>
      </c>
      <c r="J58" s="1028"/>
    </row>
    <row r="59" spans="1:10" s="859" customFormat="1" ht="18" customHeight="1" x14ac:dyDescent="0.3">
      <c r="A59" s="888">
        <v>2047</v>
      </c>
      <c r="B59" s="889"/>
      <c r="C59" s="1026" t="s">
        <v>58</v>
      </c>
      <c r="D59" s="891">
        <f>+D60</f>
        <v>7187</v>
      </c>
      <c r="E59" s="892">
        <f>+E60</f>
        <v>0</v>
      </c>
      <c r="F59" s="891">
        <f t="shared" si="1"/>
        <v>7187</v>
      </c>
      <c r="G59" s="958">
        <f>+G60</f>
        <v>7187</v>
      </c>
      <c r="J59" s="1025"/>
    </row>
    <row r="60" spans="1:10" ht="18" customHeight="1" x14ac:dyDescent="0.3">
      <c r="A60" s="895">
        <v>20476</v>
      </c>
      <c r="B60" s="896">
        <v>20</v>
      </c>
      <c r="C60" s="897" t="s">
        <v>59</v>
      </c>
      <c r="D60" s="899">
        <v>7187</v>
      </c>
      <c r="E60" s="1027">
        <v>0</v>
      </c>
      <c r="F60" s="899">
        <v>7187</v>
      </c>
      <c r="G60" s="903">
        <v>7187</v>
      </c>
      <c r="J60" s="1028"/>
    </row>
    <row r="61" spans="1:10" s="859" customFormat="1" ht="18" customHeight="1" x14ac:dyDescent="0.3">
      <c r="A61" s="888">
        <v>2048</v>
      </c>
      <c r="B61" s="889"/>
      <c r="C61" s="1026" t="s">
        <v>60</v>
      </c>
      <c r="D61" s="891">
        <f>SUM(D62:D63)</f>
        <v>106670</v>
      </c>
      <c r="E61" s="891">
        <f>SUM(E62:E63)</f>
        <v>0</v>
      </c>
      <c r="F61" s="891">
        <f t="shared" si="1"/>
        <v>106670</v>
      </c>
      <c r="G61" s="958">
        <f>SUM(G62:G63)</f>
        <v>106670</v>
      </c>
      <c r="J61" s="1025"/>
    </row>
    <row r="62" spans="1:10" ht="18" customHeight="1" x14ac:dyDescent="0.3">
      <c r="A62" s="895">
        <v>20482</v>
      </c>
      <c r="B62" s="896">
        <v>20</v>
      </c>
      <c r="C62" s="897" t="s">
        <v>128</v>
      </c>
      <c r="D62" s="899">
        <v>87970</v>
      </c>
      <c r="E62" s="1027">
        <v>0</v>
      </c>
      <c r="F62" s="899">
        <f>+D62-E62</f>
        <v>87970</v>
      </c>
      <c r="G62" s="903">
        <v>87970</v>
      </c>
      <c r="J62" s="1028"/>
    </row>
    <row r="63" spans="1:10" ht="18" customHeight="1" x14ac:dyDescent="0.3">
      <c r="A63" s="895">
        <v>20486</v>
      </c>
      <c r="B63" s="896">
        <v>20</v>
      </c>
      <c r="C63" s="897" t="s">
        <v>61</v>
      </c>
      <c r="D63" s="899">
        <v>18700</v>
      </c>
      <c r="E63" s="1027">
        <v>0</v>
      </c>
      <c r="F63" s="899">
        <f t="shared" si="1"/>
        <v>18700</v>
      </c>
      <c r="G63" s="903">
        <v>18700</v>
      </c>
      <c r="J63" s="1028"/>
    </row>
    <row r="64" spans="1:10" s="859" customFormat="1" ht="15.6" x14ac:dyDescent="0.3">
      <c r="A64" s="888">
        <v>20410</v>
      </c>
      <c r="B64" s="889"/>
      <c r="C64" s="1026" t="s">
        <v>133</v>
      </c>
      <c r="D64" s="891">
        <f>+D65</f>
        <v>233732632</v>
      </c>
      <c r="E64" s="892">
        <f>+E65</f>
        <v>0</v>
      </c>
      <c r="F64" s="891">
        <f t="shared" si="1"/>
        <v>233732632</v>
      </c>
      <c r="G64" s="958">
        <f>+G65</f>
        <v>233732632</v>
      </c>
      <c r="J64" s="1025"/>
    </row>
    <row r="65" spans="1:255" ht="22.5" customHeight="1" x14ac:dyDescent="0.3">
      <c r="A65" s="895">
        <v>204102</v>
      </c>
      <c r="B65" s="896">
        <v>20</v>
      </c>
      <c r="C65" s="897" t="s">
        <v>134</v>
      </c>
      <c r="D65" s="899">
        <v>233732632</v>
      </c>
      <c r="E65" s="1027">
        <v>0</v>
      </c>
      <c r="F65" s="899">
        <f t="shared" si="1"/>
        <v>233732632</v>
      </c>
      <c r="G65" s="903">
        <v>233732632</v>
      </c>
      <c r="J65" s="1028"/>
    </row>
    <row r="66" spans="1:255" s="859" customFormat="1" ht="22.5" customHeight="1" x14ac:dyDescent="0.3">
      <c r="A66" s="888">
        <v>20411</v>
      </c>
      <c r="B66" s="889"/>
      <c r="C66" s="1026" t="s">
        <v>135</v>
      </c>
      <c r="D66" s="891">
        <f>SUM(D67:D67)</f>
        <v>282</v>
      </c>
      <c r="E66" s="892">
        <f>SUM(E67:E67)</f>
        <v>0</v>
      </c>
      <c r="F66" s="891">
        <f>+D66-E66</f>
        <v>282</v>
      </c>
      <c r="G66" s="958">
        <f>SUM(G67:G67)</f>
        <v>282</v>
      </c>
      <c r="J66" s="1025"/>
    </row>
    <row r="67" spans="1:255" ht="22.5" customHeight="1" x14ac:dyDescent="0.3">
      <c r="A67" s="895">
        <v>204111</v>
      </c>
      <c r="B67" s="896">
        <v>20</v>
      </c>
      <c r="C67" s="897" t="s">
        <v>136</v>
      </c>
      <c r="D67" s="899">
        <v>282</v>
      </c>
      <c r="E67" s="1027">
        <v>0</v>
      </c>
      <c r="F67" s="899">
        <f>+D67-E67</f>
        <v>282</v>
      </c>
      <c r="G67" s="903">
        <v>282</v>
      </c>
      <c r="J67" s="1028"/>
    </row>
    <row r="68" spans="1:255" s="859" customFormat="1" ht="24.75" customHeight="1" x14ac:dyDescent="0.3">
      <c r="A68" s="888">
        <v>20414</v>
      </c>
      <c r="B68" s="889">
        <v>20</v>
      </c>
      <c r="C68" s="1026" t="s">
        <v>63</v>
      </c>
      <c r="D68" s="891">
        <v>1620</v>
      </c>
      <c r="E68" s="1039">
        <v>0</v>
      </c>
      <c r="F68" s="891">
        <f t="shared" si="1"/>
        <v>1620</v>
      </c>
      <c r="G68" s="958">
        <v>1620</v>
      </c>
      <c r="J68" s="1025"/>
    </row>
    <row r="69" spans="1:255" s="859" customFormat="1" ht="22.5" customHeight="1" x14ac:dyDescent="0.3">
      <c r="A69" s="888">
        <v>20421</v>
      </c>
      <c r="B69" s="889"/>
      <c r="C69" s="1026" t="s">
        <v>64</v>
      </c>
      <c r="D69" s="891">
        <f>+D70+D71</f>
        <v>45433</v>
      </c>
      <c r="E69" s="1039">
        <f>+E70+E71</f>
        <v>0</v>
      </c>
      <c r="F69" s="891">
        <f>+D69-E69</f>
        <v>45433</v>
      </c>
      <c r="G69" s="958">
        <f>+G70+G71</f>
        <v>45433</v>
      </c>
      <c r="J69" s="1025"/>
    </row>
    <row r="70" spans="1:255" ht="18.75" customHeight="1" x14ac:dyDescent="0.3">
      <c r="A70" s="895">
        <v>204214</v>
      </c>
      <c r="B70" s="896">
        <v>20</v>
      </c>
      <c r="C70" s="897" t="s">
        <v>65</v>
      </c>
      <c r="D70" s="899">
        <v>22521</v>
      </c>
      <c r="E70" s="1027">
        <v>0</v>
      </c>
      <c r="F70" s="899">
        <f>+D70-E70</f>
        <v>22521</v>
      </c>
      <c r="G70" s="903">
        <v>22521</v>
      </c>
      <c r="J70" s="1028"/>
    </row>
    <row r="71" spans="1:255" ht="18.75" customHeight="1" thickBot="1" x14ac:dyDescent="0.35">
      <c r="A71" s="926">
        <v>204215</v>
      </c>
      <c r="B71" s="927">
        <v>20</v>
      </c>
      <c r="C71" s="1030" t="s">
        <v>139</v>
      </c>
      <c r="D71" s="931">
        <v>22912</v>
      </c>
      <c r="E71" s="1040">
        <v>0</v>
      </c>
      <c r="F71" s="931">
        <f>+D71-E71</f>
        <v>22912</v>
      </c>
      <c r="G71" s="972">
        <v>22912</v>
      </c>
      <c r="J71" s="1028"/>
    </row>
    <row r="72" spans="1:255" ht="15" thickBot="1" x14ac:dyDescent="0.35">
      <c r="A72" s="939"/>
      <c r="D72" s="942"/>
      <c r="E72" s="1014"/>
      <c r="F72" s="942"/>
      <c r="G72" s="942"/>
      <c r="J72" s="1028"/>
    </row>
    <row r="73" spans="1:255" s="859" customFormat="1" x14ac:dyDescent="0.3">
      <c r="A73" s="3813" t="s">
        <v>1</v>
      </c>
      <c r="B73" s="3814"/>
      <c r="C73" s="3814"/>
      <c r="D73" s="3814"/>
      <c r="E73" s="3814"/>
      <c r="F73" s="3814"/>
      <c r="G73" s="3815"/>
      <c r="H73" s="3808"/>
      <c r="I73" s="3814"/>
      <c r="J73" s="3814"/>
      <c r="K73" s="3814"/>
      <c r="L73" s="3814"/>
      <c r="M73" s="3815"/>
      <c r="N73" s="3813"/>
      <c r="O73" s="3814"/>
      <c r="P73" s="3814"/>
      <c r="Q73" s="3814"/>
      <c r="R73" s="3814"/>
      <c r="S73" s="3814"/>
      <c r="T73" s="3815"/>
      <c r="U73" s="3813"/>
      <c r="V73" s="3814"/>
      <c r="W73" s="3814"/>
      <c r="X73" s="3814"/>
      <c r="Y73" s="3814"/>
      <c r="Z73" s="3814"/>
      <c r="AA73" s="3815"/>
      <c r="AB73" s="3813"/>
      <c r="AC73" s="3814"/>
      <c r="AD73" s="3814"/>
      <c r="AE73" s="3814"/>
      <c r="AF73" s="3814"/>
      <c r="AG73" s="3814"/>
      <c r="AH73" s="3815"/>
      <c r="AI73" s="3813"/>
      <c r="AJ73" s="3814"/>
      <c r="AK73" s="3814"/>
      <c r="AL73" s="3814"/>
      <c r="AM73" s="3814"/>
      <c r="AN73" s="3814"/>
      <c r="AO73" s="3815"/>
      <c r="AP73" s="3813"/>
      <c r="AQ73" s="3814"/>
      <c r="AR73" s="3814"/>
      <c r="AS73" s="3814"/>
      <c r="AT73" s="3814"/>
      <c r="AU73" s="3814"/>
      <c r="AV73" s="3815"/>
      <c r="AW73" s="3813"/>
      <c r="AX73" s="3814"/>
      <c r="AY73" s="3814"/>
      <c r="AZ73" s="3814"/>
      <c r="BA73" s="3814"/>
      <c r="BB73" s="3814"/>
      <c r="BC73" s="3815"/>
      <c r="BD73" s="3813"/>
      <c r="BE73" s="3814"/>
      <c r="BF73" s="3814"/>
      <c r="BG73" s="3814"/>
      <c r="BH73" s="3814"/>
      <c r="BI73" s="3814"/>
      <c r="BJ73" s="3815"/>
      <c r="BK73" s="3813"/>
      <c r="BL73" s="3814"/>
      <c r="BM73" s="3814"/>
      <c r="BN73" s="3814"/>
      <c r="BO73" s="3814"/>
      <c r="BP73" s="3814"/>
      <c r="BQ73" s="3815"/>
      <c r="BR73" s="3813"/>
      <c r="BS73" s="3814"/>
      <c r="BT73" s="3814"/>
      <c r="BU73" s="3814"/>
      <c r="BV73" s="3814"/>
      <c r="BW73" s="3814"/>
      <c r="BX73" s="3815"/>
      <c r="BY73" s="3813"/>
      <c r="BZ73" s="3814"/>
      <c r="CA73" s="3814"/>
      <c r="CB73" s="3814"/>
      <c r="CC73" s="3814"/>
      <c r="CD73" s="3814"/>
      <c r="CE73" s="3815"/>
      <c r="CF73" s="3813"/>
      <c r="CG73" s="3814"/>
      <c r="CH73" s="3814"/>
      <c r="CI73" s="3814"/>
      <c r="CJ73" s="3814"/>
      <c r="CK73" s="3814"/>
      <c r="CL73" s="3815"/>
      <c r="CM73" s="3813"/>
      <c r="CN73" s="3814"/>
      <c r="CO73" s="3814"/>
      <c r="CP73" s="3814"/>
      <c r="CQ73" s="3814"/>
      <c r="CR73" s="3814"/>
      <c r="CS73" s="3815"/>
      <c r="CT73" s="3813"/>
      <c r="CU73" s="3814"/>
      <c r="CV73" s="3814"/>
      <c r="CW73" s="3814"/>
      <c r="CX73" s="3814"/>
      <c r="CY73" s="3814"/>
      <c r="CZ73" s="3815"/>
      <c r="DA73" s="3813"/>
      <c r="DB73" s="3814"/>
      <c r="DC73" s="3814"/>
      <c r="DD73" s="3814"/>
      <c r="DE73" s="3814"/>
      <c r="DF73" s="3814"/>
      <c r="DG73" s="3815"/>
      <c r="DH73" s="3813"/>
      <c r="DI73" s="3814"/>
      <c r="DJ73" s="3814"/>
      <c r="DK73" s="3814"/>
      <c r="DL73" s="3814"/>
      <c r="DM73" s="3814"/>
      <c r="DN73" s="3815"/>
      <c r="DO73" s="3813"/>
      <c r="DP73" s="3814"/>
      <c r="DQ73" s="3814"/>
      <c r="DR73" s="3814"/>
      <c r="DS73" s="3814"/>
      <c r="DT73" s="3814"/>
      <c r="DU73" s="3815"/>
      <c r="DV73" s="3813"/>
      <c r="DW73" s="3814"/>
      <c r="DX73" s="3814"/>
      <c r="DY73" s="3814"/>
      <c r="DZ73" s="3814"/>
      <c r="EA73" s="3814"/>
      <c r="EB73" s="3815"/>
      <c r="EC73" s="3813"/>
      <c r="ED73" s="3814"/>
      <c r="EE73" s="3814"/>
      <c r="EF73" s="3814"/>
      <c r="EG73" s="3814"/>
      <c r="EH73" s="3814"/>
      <c r="EI73" s="3815"/>
      <c r="EJ73" s="3813"/>
      <c r="EK73" s="3814"/>
      <c r="EL73" s="3814"/>
      <c r="EM73" s="3814"/>
      <c r="EN73" s="3814"/>
      <c r="EO73" s="3814"/>
      <c r="EP73" s="3815"/>
      <c r="EQ73" s="3813"/>
      <c r="ER73" s="3814"/>
      <c r="ES73" s="3814"/>
      <c r="ET73" s="3814"/>
      <c r="EU73" s="3814"/>
      <c r="EV73" s="3814"/>
      <c r="EW73" s="3815"/>
      <c r="EX73" s="3813"/>
      <c r="EY73" s="3814"/>
      <c r="EZ73" s="3814"/>
      <c r="FA73" s="3814"/>
      <c r="FB73" s="3814"/>
      <c r="FC73" s="3814"/>
      <c r="FD73" s="3815"/>
      <c r="FE73" s="3813"/>
      <c r="FF73" s="3814"/>
      <c r="FG73" s="3814"/>
      <c r="FH73" s="3814"/>
      <c r="FI73" s="3814"/>
      <c r="FJ73" s="3814"/>
      <c r="FK73" s="3815"/>
      <c r="FL73" s="3813"/>
      <c r="FM73" s="3814"/>
      <c r="FN73" s="3814"/>
      <c r="FO73" s="3814"/>
      <c r="FP73" s="3814"/>
      <c r="FQ73" s="3814"/>
      <c r="FR73" s="3815"/>
      <c r="FS73" s="3813"/>
      <c r="FT73" s="3814"/>
      <c r="FU73" s="3814"/>
      <c r="FV73" s="3814"/>
      <c r="FW73" s="3814"/>
      <c r="FX73" s="3814"/>
      <c r="FY73" s="3815"/>
      <c r="FZ73" s="3813"/>
      <c r="GA73" s="3814"/>
      <c r="GB73" s="3814"/>
      <c r="GC73" s="3814"/>
      <c r="GD73" s="3814"/>
      <c r="GE73" s="3814"/>
      <c r="GF73" s="3815"/>
      <c r="GG73" s="3813"/>
      <c r="GH73" s="3814"/>
      <c r="GI73" s="3814"/>
      <c r="GJ73" s="3814"/>
      <c r="GK73" s="3814"/>
      <c r="GL73" s="3814"/>
      <c r="GM73" s="3815"/>
      <c r="GN73" s="3813"/>
      <c r="GO73" s="3814"/>
      <c r="GP73" s="3814"/>
      <c r="GQ73" s="3814"/>
      <c r="GR73" s="3814"/>
      <c r="GS73" s="3814"/>
      <c r="GT73" s="3815"/>
      <c r="GU73" s="3813"/>
      <c r="GV73" s="3814"/>
      <c r="GW73" s="3814"/>
      <c r="GX73" s="3814"/>
      <c r="GY73" s="3814"/>
      <c r="GZ73" s="3814"/>
      <c r="HA73" s="3815"/>
      <c r="HB73" s="3813"/>
      <c r="HC73" s="3814"/>
      <c r="HD73" s="3814"/>
      <c r="HE73" s="3814"/>
      <c r="HF73" s="3814"/>
      <c r="HG73" s="3814"/>
      <c r="HH73" s="3815"/>
      <c r="HI73" s="3813"/>
      <c r="HJ73" s="3814"/>
      <c r="HK73" s="3814"/>
      <c r="HL73" s="3814"/>
      <c r="HM73" s="3814"/>
      <c r="HN73" s="3814"/>
      <c r="HO73" s="3815"/>
      <c r="HP73" s="3813"/>
      <c r="HQ73" s="3814"/>
      <c r="HR73" s="3814"/>
      <c r="HS73" s="3814"/>
      <c r="HT73" s="3814"/>
      <c r="HU73" s="3814"/>
      <c r="HV73" s="3815"/>
      <c r="HW73" s="3813"/>
      <c r="HX73" s="3814"/>
      <c r="HY73" s="3814"/>
      <c r="HZ73" s="3814"/>
      <c r="IA73" s="3814"/>
      <c r="IB73" s="3814"/>
      <c r="IC73" s="3815"/>
      <c r="ID73" s="3813"/>
      <c r="IE73" s="3814"/>
      <c r="IF73" s="3814"/>
      <c r="IG73" s="3814"/>
      <c r="IH73" s="3814"/>
      <c r="II73" s="3814"/>
      <c r="IJ73" s="3815"/>
      <c r="IK73" s="3813"/>
      <c r="IL73" s="3814"/>
      <c r="IM73" s="3814"/>
      <c r="IN73" s="3814"/>
      <c r="IO73" s="3814"/>
      <c r="IP73" s="3814"/>
      <c r="IQ73" s="3815"/>
      <c r="IR73" s="3813"/>
      <c r="IS73" s="3813"/>
      <c r="IT73" s="3813"/>
      <c r="IU73" s="3813"/>
    </row>
    <row r="74" spans="1:255" s="859" customFormat="1" ht="15.75" customHeight="1" x14ac:dyDescent="0.3">
      <c r="A74" s="3807" t="s">
        <v>2</v>
      </c>
      <c r="B74" s="3808"/>
      <c r="C74" s="3808"/>
      <c r="D74" s="3808"/>
      <c r="E74" s="3808"/>
      <c r="F74" s="3808"/>
      <c r="G74" s="3809"/>
      <c r="J74" s="1025"/>
    </row>
    <row r="75" spans="1:255" x14ac:dyDescent="0.3">
      <c r="A75" s="860" t="s">
        <v>0</v>
      </c>
      <c r="G75" s="744"/>
      <c r="J75" s="1028"/>
    </row>
    <row r="76" spans="1:255" ht="12.75" customHeight="1" x14ac:dyDescent="0.3">
      <c r="A76" s="749"/>
      <c r="G76" s="861"/>
      <c r="J76" s="1028"/>
    </row>
    <row r="77" spans="1:255" x14ac:dyDescent="0.3">
      <c r="A77" s="749" t="s">
        <v>3</v>
      </c>
      <c r="C77" s="748" t="s">
        <v>4</v>
      </c>
      <c r="E77" s="941" t="s">
        <v>5</v>
      </c>
      <c r="F77" s="746" t="str">
        <f>F33</f>
        <v>ABRIL</v>
      </c>
      <c r="G77" s="744" t="str">
        <f>G33</f>
        <v>VIGENCIA FISCAL: 2018</v>
      </c>
      <c r="J77" s="1028"/>
    </row>
    <row r="78" spans="1:255" ht="7.5" customHeight="1" thickBot="1" x14ac:dyDescent="0.35">
      <c r="A78" s="1041"/>
      <c r="B78" s="863"/>
      <c r="C78" s="864"/>
      <c r="D78" s="866"/>
      <c r="E78" s="1033"/>
      <c r="F78" s="866"/>
      <c r="G78" s="867"/>
      <c r="J78" s="1028"/>
    </row>
    <row r="79" spans="1:255" s="859" customFormat="1" ht="61.5" customHeight="1" thickBot="1" x14ac:dyDescent="0.35">
      <c r="A79" s="868" t="s">
        <v>351</v>
      </c>
      <c r="B79" s="869"/>
      <c r="C79" s="869" t="s">
        <v>352</v>
      </c>
      <c r="D79" s="1042" t="s">
        <v>8</v>
      </c>
      <c r="E79" s="1043" t="s">
        <v>9</v>
      </c>
      <c r="F79" s="1042" t="s">
        <v>10</v>
      </c>
      <c r="G79" s="1044" t="s">
        <v>11</v>
      </c>
      <c r="J79" s="1025"/>
    </row>
    <row r="80" spans="1:255" s="859" customFormat="1" ht="18.75" customHeight="1" x14ac:dyDescent="0.3">
      <c r="A80" s="881">
        <v>20441</v>
      </c>
      <c r="B80" s="882"/>
      <c r="C80" s="1034" t="s">
        <v>66</v>
      </c>
      <c r="D80" s="884">
        <f>+D81</f>
        <v>46726734.350000001</v>
      </c>
      <c r="E80" s="1045">
        <f>+E81</f>
        <v>0</v>
      </c>
      <c r="F80" s="884">
        <f t="shared" ref="F80:F101" si="2">+D80-E80</f>
        <v>46726734.350000001</v>
      </c>
      <c r="G80" s="952">
        <f>+G81</f>
        <v>46726734.350000001</v>
      </c>
      <c r="J80" s="1025"/>
    </row>
    <row r="81" spans="1:12" ht="18.75" customHeight="1" x14ac:dyDescent="0.3">
      <c r="A81" s="895">
        <v>2044113</v>
      </c>
      <c r="B81" s="896">
        <v>20</v>
      </c>
      <c r="C81" s="897" t="s">
        <v>66</v>
      </c>
      <c r="D81" s="899">
        <v>46726734.350000001</v>
      </c>
      <c r="E81" s="1027">
        <v>0</v>
      </c>
      <c r="F81" s="899">
        <f t="shared" si="2"/>
        <v>46726734.350000001</v>
      </c>
      <c r="G81" s="903">
        <v>46726734.350000001</v>
      </c>
      <c r="J81" s="1028"/>
    </row>
    <row r="82" spans="1:12" s="859" customFormat="1" ht="18.75" customHeight="1" x14ac:dyDescent="0.3">
      <c r="A82" s="888">
        <v>3</v>
      </c>
      <c r="B82" s="889"/>
      <c r="C82" s="1026" t="s">
        <v>67</v>
      </c>
      <c r="D82" s="891">
        <f>+D83</f>
        <v>2682975956.8299999</v>
      </c>
      <c r="E82" s="892">
        <f>+E83</f>
        <v>0</v>
      </c>
      <c r="F82" s="891">
        <f t="shared" si="2"/>
        <v>2682975956.8299999</v>
      </c>
      <c r="G82" s="958">
        <f>+G83</f>
        <v>2681551940.8299999</v>
      </c>
      <c r="J82" s="1025"/>
    </row>
    <row r="83" spans="1:12" s="859" customFormat="1" ht="18.75" customHeight="1" x14ac:dyDescent="0.3">
      <c r="A83" s="888">
        <v>36</v>
      </c>
      <c r="B83" s="889"/>
      <c r="C83" s="1026" t="s">
        <v>68</v>
      </c>
      <c r="D83" s="891">
        <f>+D84</f>
        <v>2682975956.8299999</v>
      </c>
      <c r="E83" s="892">
        <f>+E84</f>
        <v>0</v>
      </c>
      <c r="F83" s="891">
        <f t="shared" si="2"/>
        <v>2682975956.8299999</v>
      </c>
      <c r="G83" s="958">
        <f>+G84</f>
        <v>2681551940.8299999</v>
      </c>
      <c r="J83" s="1025"/>
    </row>
    <row r="84" spans="1:12" s="859" customFormat="1" ht="18.75" customHeight="1" x14ac:dyDescent="0.3">
      <c r="A84" s="888">
        <v>361</v>
      </c>
      <c r="B84" s="889"/>
      <c r="C84" s="1026" t="s">
        <v>69</v>
      </c>
      <c r="D84" s="891">
        <f>+D85+D86+D87</f>
        <v>2682975956.8299999</v>
      </c>
      <c r="E84" s="892">
        <f>+E85+E86+E87</f>
        <v>0</v>
      </c>
      <c r="F84" s="891">
        <f t="shared" si="2"/>
        <v>2682975956.8299999</v>
      </c>
      <c r="G84" s="958">
        <f>+G85+G86+G87</f>
        <v>2681551940.8299999</v>
      </c>
      <c r="J84" s="1025"/>
    </row>
    <row r="85" spans="1:12" ht="18.75" customHeight="1" x14ac:dyDescent="0.3">
      <c r="A85" s="895">
        <v>36112</v>
      </c>
      <c r="B85" s="896">
        <v>10</v>
      </c>
      <c r="C85" s="897" t="s">
        <v>144</v>
      </c>
      <c r="D85" s="899">
        <v>1424016</v>
      </c>
      <c r="E85" s="1027">
        <v>0</v>
      </c>
      <c r="F85" s="899">
        <f>+D85-E85</f>
        <v>1424016</v>
      </c>
      <c r="G85" s="903">
        <v>0</v>
      </c>
      <c r="J85" s="1028"/>
    </row>
    <row r="86" spans="1:12" ht="18.75" customHeight="1" x14ac:dyDescent="0.3">
      <c r="A86" s="895">
        <v>36113</v>
      </c>
      <c r="B86" s="896">
        <v>10</v>
      </c>
      <c r="C86" s="897" t="s">
        <v>70</v>
      </c>
      <c r="D86" s="899">
        <v>1610680038.8299999</v>
      </c>
      <c r="E86" s="1027">
        <v>0</v>
      </c>
      <c r="F86" s="899">
        <f>+D86-E86</f>
        <v>1610680038.8299999</v>
      </c>
      <c r="G86" s="903">
        <v>1610680038.8299999</v>
      </c>
      <c r="J86" s="1028"/>
    </row>
    <row r="87" spans="1:12" ht="18.75" customHeight="1" thickBot="1" x14ac:dyDescent="0.35">
      <c r="A87" s="904">
        <v>36113</v>
      </c>
      <c r="B87" s="905">
        <v>20</v>
      </c>
      <c r="C87" s="906" t="s">
        <v>70</v>
      </c>
      <c r="D87" s="907">
        <v>1070871902</v>
      </c>
      <c r="E87" s="1046">
        <v>0</v>
      </c>
      <c r="F87" s="907">
        <f t="shared" si="2"/>
        <v>1070871902</v>
      </c>
      <c r="G87" s="1047">
        <v>1070871902</v>
      </c>
      <c r="J87" s="1028"/>
    </row>
    <row r="88" spans="1:12" ht="16.2" thickBot="1" x14ac:dyDescent="0.35">
      <c r="A88" s="1048" t="s">
        <v>71</v>
      </c>
      <c r="B88" s="874"/>
      <c r="C88" s="1049" t="s">
        <v>199</v>
      </c>
      <c r="D88" s="914">
        <f>+D89+D95+D99+D108</f>
        <v>24040909539.029999</v>
      </c>
      <c r="E88" s="1050">
        <f>+E89+E95+E99+E108</f>
        <v>0</v>
      </c>
      <c r="F88" s="914">
        <f t="shared" si="2"/>
        <v>24040909539.029999</v>
      </c>
      <c r="G88" s="1051">
        <f>+G89+G95+G99+G108</f>
        <v>23701809352.029999</v>
      </c>
      <c r="J88" s="1028"/>
      <c r="K88" s="1028"/>
      <c r="L88" s="1028"/>
    </row>
    <row r="89" spans="1:12" s="859" customFormat="1" ht="35.25" customHeight="1" x14ac:dyDescent="0.3">
      <c r="A89" s="917">
        <v>2401</v>
      </c>
      <c r="B89" s="918"/>
      <c r="C89" s="919" t="s">
        <v>149</v>
      </c>
      <c r="D89" s="922">
        <f>+D90</f>
        <v>2233847030</v>
      </c>
      <c r="E89" s="922">
        <f>+E90</f>
        <v>0</v>
      </c>
      <c r="F89" s="922">
        <f t="shared" si="2"/>
        <v>2233847030</v>
      </c>
      <c r="G89" s="1024">
        <f>+G90</f>
        <v>1897524909</v>
      </c>
      <c r="J89" s="1025"/>
      <c r="K89" s="1025"/>
      <c r="L89" s="1025"/>
    </row>
    <row r="90" spans="1:12" s="859" customFormat="1" ht="15.6" x14ac:dyDescent="0.3">
      <c r="A90" s="888">
        <v>24010600</v>
      </c>
      <c r="B90" s="889"/>
      <c r="C90" s="924" t="s">
        <v>73</v>
      </c>
      <c r="D90" s="891">
        <f>SUM(D91:D94)</f>
        <v>2233847030</v>
      </c>
      <c r="E90" s="891">
        <f>SUM(E91:E94)</f>
        <v>0</v>
      </c>
      <c r="F90" s="891">
        <f t="shared" si="2"/>
        <v>2233847030</v>
      </c>
      <c r="G90" s="958">
        <f>SUM(G91:G94)</f>
        <v>1897524909</v>
      </c>
      <c r="J90" s="1025"/>
      <c r="K90" s="1025"/>
    </row>
    <row r="91" spans="1:12" ht="57.75" customHeight="1" x14ac:dyDescent="0.3">
      <c r="A91" s="895">
        <v>240106003</v>
      </c>
      <c r="B91" s="896">
        <v>11</v>
      </c>
      <c r="C91" s="925" t="s">
        <v>81</v>
      </c>
      <c r="D91" s="899">
        <v>336322121</v>
      </c>
      <c r="E91" s="1027">
        <v>0</v>
      </c>
      <c r="F91" s="899">
        <f t="shared" si="2"/>
        <v>336322121</v>
      </c>
      <c r="G91" s="903">
        <v>0</v>
      </c>
      <c r="J91" s="1028"/>
    </row>
    <row r="92" spans="1:12" ht="50.25" customHeight="1" x14ac:dyDescent="0.3">
      <c r="A92" s="1052">
        <v>240106003</v>
      </c>
      <c r="B92" s="1053">
        <v>13</v>
      </c>
      <c r="C92" s="1054" t="s">
        <v>81</v>
      </c>
      <c r="D92" s="899">
        <v>279354454</v>
      </c>
      <c r="E92" s="1027">
        <v>0</v>
      </c>
      <c r="F92" s="899">
        <f t="shared" si="2"/>
        <v>279354454</v>
      </c>
      <c r="G92" s="903">
        <v>279354454</v>
      </c>
      <c r="J92" s="1028"/>
    </row>
    <row r="93" spans="1:12" ht="57" customHeight="1" x14ac:dyDescent="0.3">
      <c r="A93" s="1052">
        <v>240106003</v>
      </c>
      <c r="B93" s="1053">
        <v>20</v>
      </c>
      <c r="C93" s="1054" t="s">
        <v>81</v>
      </c>
      <c r="D93" s="899">
        <v>993425050</v>
      </c>
      <c r="E93" s="1027">
        <v>0</v>
      </c>
      <c r="F93" s="899">
        <f t="shared" si="2"/>
        <v>993425050</v>
      </c>
      <c r="G93" s="903">
        <v>993425050</v>
      </c>
      <c r="J93" s="1028"/>
    </row>
    <row r="94" spans="1:12" ht="77.25" customHeight="1" x14ac:dyDescent="0.3">
      <c r="A94" s="895">
        <v>2401060011</v>
      </c>
      <c r="B94" s="896">
        <v>10</v>
      </c>
      <c r="C94" s="925" t="s">
        <v>156</v>
      </c>
      <c r="D94" s="899">
        <v>624745405</v>
      </c>
      <c r="E94" s="1027">
        <v>0</v>
      </c>
      <c r="F94" s="899">
        <f t="shared" si="2"/>
        <v>624745405</v>
      </c>
      <c r="G94" s="903">
        <v>624745405</v>
      </c>
      <c r="J94" s="1028"/>
    </row>
    <row r="95" spans="1:12" s="859" customFormat="1" ht="23.25" customHeight="1" x14ac:dyDescent="0.3">
      <c r="A95" s="888">
        <v>2404</v>
      </c>
      <c r="B95" s="889"/>
      <c r="C95" s="924" t="s">
        <v>157</v>
      </c>
      <c r="D95" s="891">
        <f>+D96</f>
        <v>20061970435</v>
      </c>
      <c r="E95" s="891">
        <f>+E96</f>
        <v>0</v>
      </c>
      <c r="F95" s="891">
        <f t="shared" si="2"/>
        <v>20061970435</v>
      </c>
      <c r="G95" s="958">
        <f>+G96</f>
        <v>20061970435</v>
      </c>
      <c r="J95" s="1025"/>
    </row>
    <row r="96" spans="1:12" s="859" customFormat="1" ht="15.6" x14ac:dyDescent="0.3">
      <c r="A96" s="888">
        <v>24040600</v>
      </c>
      <c r="B96" s="889"/>
      <c r="C96" s="924" t="s">
        <v>73</v>
      </c>
      <c r="D96" s="891">
        <f>+D97+D98</f>
        <v>20061970435</v>
      </c>
      <c r="E96" s="891">
        <f>+E97+E98</f>
        <v>0</v>
      </c>
      <c r="F96" s="891">
        <f t="shared" si="2"/>
        <v>20061970435</v>
      </c>
      <c r="G96" s="958">
        <f>+G97+G98</f>
        <v>20061970435</v>
      </c>
      <c r="J96" s="1025"/>
      <c r="K96" s="1025"/>
    </row>
    <row r="97" spans="1:255" ht="39.75" customHeight="1" x14ac:dyDescent="0.3">
      <c r="A97" s="895">
        <v>240406001</v>
      </c>
      <c r="B97" s="896">
        <v>13</v>
      </c>
      <c r="C97" s="925" t="s">
        <v>77</v>
      </c>
      <c r="D97" s="899">
        <v>11294324623</v>
      </c>
      <c r="E97" s="1027">
        <v>0</v>
      </c>
      <c r="F97" s="899">
        <f t="shared" si="2"/>
        <v>11294324623</v>
      </c>
      <c r="G97" s="903">
        <v>11294324623</v>
      </c>
      <c r="J97" s="1028"/>
    </row>
    <row r="98" spans="1:255" ht="39.75" customHeight="1" x14ac:dyDescent="0.3">
      <c r="A98" s="895">
        <v>240406001</v>
      </c>
      <c r="B98" s="896">
        <v>20</v>
      </c>
      <c r="C98" s="925" t="s">
        <v>77</v>
      </c>
      <c r="D98" s="899">
        <v>8767645812</v>
      </c>
      <c r="E98" s="1027"/>
      <c r="F98" s="899">
        <f t="shared" si="2"/>
        <v>8767645812</v>
      </c>
      <c r="G98" s="903">
        <v>8767645812</v>
      </c>
      <c r="J98" s="1028"/>
    </row>
    <row r="99" spans="1:255" s="859" customFormat="1" ht="15.6" x14ac:dyDescent="0.3">
      <c r="A99" s="888">
        <v>2405</v>
      </c>
      <c r="B99" s="889"/>
      <c r="C99" s="924" t="s">
        <v>158</v>
      </c>
      <c r="D99" s="891">
        <f>+D100</f>
        <v>74243512</v>
      </c>
      <c r="E99" s="891">
        <f>+E100</f>
        <v>0</v>
      </c>
      <c r="F99" s="891">
        <f t="shared" si="2"/>
        <v>74243512</v>
      </c>
      <c r="G99" s="958">
        <f>+G100</f>
        <v>74243512</v>
      </c>
      <c r="J99" s="1025"/>
      <c r="K99" s="1025"/>
    </row>
    <row r="100" spans="1:255" s="859" customFormat="1" ht="15.6" x14ac:dyDescent="0.3">
      <c r="A100" s="888">
        <v>24050600</v>
      </c>
      <c r="B100" s="889"/>
      <c r="C100" s="924" t="s">
        <v>73</v>
      </c>
      <c r="D100" s="891">
        <f>+D101+D102</f>
        <v>74243512</v>
      </c>
      <c r="E100" s="891">
        <f>+E101+E102</f>
        <v>0</v>
      </c>
      <c r="F100" s="891">
        <f t="shared" si="2"/>
        <v>74243512</v>
      </c>
      <c r="G100" s="958">
        <f>+G101+G102</f>
        <v>74243512</v>
      </c>
      <c r="J100" s="1025"/>
      <c r="K100" s="1025"/>
    </row>
    <row r="101" spans="1:255" ht="39.75" customHeight="1" thickBot="1" x14ac:dyDescent="0.35">
      <c r="A101" s="926">
        <v>240506001</v>
      </c>
      <c r="B101" s="927">
        <v>20</v>
      </c>
      <c r="C101" s="928" t="s">
        <v>78</v>
      </c>
      <c r="D101" s="931">
        <v>74243512</v>
      </c>
      <c r="E101" s="1040">
        <v>0</v>
      </c>
      <c r="F101" s="931">
        <f t="shared" si="2"/>
        <v>74243512</v>
      </c>
      <c r="G101" s="972">
        <v>74243512</v>
      </c>
      <c r="J101" s="1028"/>
    </row>
    <row r="102" spans="1:255" ht="49.5" customHeight="1" thickBot="1" x14ac:dyDescent="0.35">
      <c r="A102" s="933"/>
      <c r="B102" s="934"/>
      <c r="C102" s="935"/>
      <c r="D102" s="938"/>
      <c r="E102" s="1032"/>
      <c r="F102" s="938"/>
      <c r="G102" s="938"/>
      <c r="J102" s="1028"/>
    </row>
    <row r="103" spans="1:255" s="859" customFormat="1" ht="13.5" customHeight="1" x14ac:dyDescent="0.3">
      <c r="A103" s="3813" t="s">
        <v>1</v>
      </c>
      <c r="B103" s="3814"/>
      <c r="C103" s="3814"/>
      <c r="D103" s="3814"/>
      <c r="E103" s="3814"/>
      <c r="F103" s="3814"/>
      <c r="G103" s="3815"/>
      <c r="H103" s="3808"/>
      <c r="I103" s="3808"/>
      <c r="J103" s="3808"/>
      <c r="K103" s="3808"/>
      <c r="L103" s="3808"/>
      <c r="M103" s="3809"/>
      <c r="N103" s="3807"/>
      <c r="O103" s="3808"/>
      <c r="P103" s="3808"/>
      <c r="Q103" s="3808"/>
      <c r="R103" s="3808"/>
      <c r="S103" s="3808"/>
      <c r="T103" s="3809"/>
      <c r="U103" s="3807"/>
      <c r="V103" s="3808"/>
      <c r="W103" s="3808"/>
      <c r="X103" s="3808"/>
      <c r="Y103" s="3808"/>
      <c r="Z103" s="3808"/>
      <c r="AA103" s="3809"/>
      <c r="AB103" s="3807"/>
      <c r="AC103" s="3808"/>
      <c r="AD103" s="3808"/>
      <c r="AE103" s="3808"/>
      <c r="AF103" s="3808"/>
      <c r="AG103" s="3808"/>
      <c r="AH103" s="3809"/>
      <c r="AI103" s="3807"/>
      <c r="AJ103" s="3808"/>
      <c r="AK103" s="3808"/>
      <c r="AL103" s="3808"/>
      <c r="AM103" s="3808"/>
      <c r="AN103" s="3808"/>
      <c r="AO103" s="3809"/>
      <c r="AP103" s="3807"/>
      <c r="AQ103" s="3808"/>
      <c r="AR103" s="3808"/>
      <c r="AS103" s="3808"/>
      <c r="AT103" s="3808"/>
      <c r="AU103" s="3808"/>
      <c r="AV103" s="3809"/>
      <c r="AW103" s="3807"/>
      <c r="AX103" s="3808"/>
      <c r="AY103" s="3808"/>
      <c r="AZ103" s="3808"/>
      <c r="BA103" s="3808"/>
      <c r="BB103" s="3808"/>
      <c r="BC103" s="3809"/>
      <c r="BD103" s="3807"/>
      <c r="BE103" s="3808"/>
      <c r="BF103" s="3808"/>
      <c r="BG103" s="3808"/>
      <c r="BH103" s="3808"/>
      <c r="BI103" s="3808"/>
      <c r="BJ103" s="3809"/>
      <c r="BK103" s="3807"/>
      <c r="BL103" s="3808"/>
      <c r="BM103" s="3808"/>
      <c r="BN103" s="3808"/>
      <c r="BO103" s="3808"/>
      <c r="BP103" s="3808"/>
      <c r="BQ103" s="3809"/>
      <c r="BR103" s="3807"/>
      <c r="BS103" s="3808"/>
      <c r="BT103" s="3808"/>
      <c r="BU103" s="3808"/>
      <c r="BV103" s="3808"/>
      <c r="BW103" s="3808"/>
      <c r="BX103" s="3809"/>
      <c r="BY103" s="3807"/>
      <c r="BZ103" s="3808"/>
      <c r="CA103" s="3808"/>
      <c r="CB103" s="3808"/>
      <c r="CC103" s="3808"/>
      <c r="CD103" s="3808"/>
      <c r="CE103" s="3809"/>
      <c r="CF103" s="3807"/>
      <c r="CG103" s="3808"/>
      <c r="CH103" s="3808"/>
      <c r="CI103" s="3808"/>
      <c r="CJ103" s="3808"/>
      <c r="CK103" s="3808"/>
      <c r="CL103" s="3809"/>
      <c r="CM103" s="3807"/>
      <c r="CN103" s="3808"/>
      <c r="CO103" s="3808"/>
      <c r="CP103" s="3808"/>
      <c r="CQ103" s="3808"/>
      <c r="CR103" s="3808"/>
      <c r="CS103" s="3809"/>
      <c r="CT103" s="3807"/>
      <c r="CU103" s="3808"/>
      <c r="CV103" s="3808"/>
      <c r="CW103" s="3808"/>
      <c r="CX103" s="3808"/>
      <c r="CY103" s="3808"/>
      <c r="CZ103" s="3809"/>
      <c r="DA103" s="3807"/>
      <c r="DB103" s="3808"/>
      <c r="DC103" s="3808"/>
      <c r="DD103" s="3808"/>
      <c r="DE103" s="3808"/>
      <c r="DF103" s="3808"/>
      <c r="DG103" s="3809"/>
      <c r="DH103" s="3807"/>
      <c r="DI103" s="3808"/>
      <c r="DJ103" s="3808"/>
      <c r="DK103" s="3808"/>
      <c r="DL103" s="3808"/>
      <c r="DM103" s="3808"/>
      <c r="DN103" s="3809"/>
      <c r="DO103" s="3807"/>
      <c r="DP103" s="3808"/>
      <c r="DQ103" s="3808"/>
      <c r="DR103" s="3808"/>
      <c r="DS103" s="3808"/>
      <c r="DT103" s="3808"/>
      <c r="DU103" s="3809"/>
      <c r="DV103" s="3807"/>
      <c r="DW103" s="3808"/>
      <c r="DX103" s="3808"/>
      <c r="DY103" s="3808"/>
      <c r="DZ103" s="3808"/>
      <c r="EA103" s="3808"/>
      <c r="EB103" s="3809"/>
      <c r="EC103" s="3807"/>
      <c r="ED103" s="3808"/>
      <c r="EE103" s="3808"/>
      <c r="EF103" s="3808"/>
      <c r="EG103" s="3808"/>
      <c r="EH103" s="3808"/>
      <c r="EI103" s="3809"/>
      <c r="EJ103" s="3807"/>
      <c r="EK103" s="3808"/>
      <c r="EL103" s="3808"/>
      <c r="EM103" s="3808"/>
      <c r="EN103" s="3808"/>
      <c r="EO103" s="3808"/>
      <c r="EP103" s="3809"/>
      <c r="EQ103" s="3807"/>
      <c r="ER103" s="3808"/>
      <c r="ES103" s="3808"/>
      <c r="ET103" s="3808"/>
      <c r="EU103" s="3808"/>
      <c r="EV103" s="3808"/>
      <c r="EW103" s="3809"/>
      <c r="EX103" s="3807"/>
      <c r="EY103" s="3808"/>
      <c r="EZ103" s="3808"/>
      <c r="FA103" s="3808"/>
      <c r="FB103" s="3808"/>
      <c r="FC103" s="3808"/>
      <c r="FD103" s="3809"/>
      <c r="FE103" s="3807"/>
      <c r="FF103" s="3808"/>
      <c r="FG103" s="3808"/>
      <c r="FH103" s="3808"/>
      <c r="FI103" s="3808"/>
      <c r="FJ103" s="3808"/>
      <c r="FK103" s="3809"/>
      <c r="FL103" s="3807"/>
      <c r="FM103" s="3808"/>
      <c r="FN103" s="3808"/>
      <c r="FO103" s="3808"/>
      <c r="FP103" s="3808"/>
      <c r="FQ103" s="3808"/>
      <c r="FR103" s="3809"/>
      <c r="FS103" s="3807"/>
      <c r="FT103" s="3808"/>
      <c r="FU103" s="3808"/>
      <c r="FV103" s="3808"/>
      <c r="FW103" s="3808"/>
      <c r="FX103" s="3808"/>
      <c r="FY103" s="3809"/>
      <c r="FZ103" s="3807"/>
      <c r="GA103" s="3808"/>
      <c r="GB103" s="3808"/>
      <c r="GC103" s="3808"/>
      <c r="GD103" s="3808"/>
      <c r="GE103" s="3808"/>
      <c r="GF103" s="3809"/>
      <c r="GG103" s="3807"/>
      <c r="GH103" s="3808"/>
      <c r="GI103" s="3808"/>
      <c r="GJ103" s="3808"/>
      <c r="GK103" s="3808"/>
      <c r="GL103" s="3808"/>
      <c r="GM103" s="3809"/>
      <c r="GN103" s="3807"/>
      <c r="GO103" s="3808"/>
      <c r="GP103" s="3808"/>
      <c r="GQ103" s="3808"/>
      <c r="GR103" s="3808"/>
      <c r="GS103" s="3808"/>
      <c r="GT103" s="3809"/>
      <c r="GU103" s="3807"/>
      <c r="GV103" s="3808"/>
      <c r="GW103" s="3808"/>
      <c r="GX103" s="3808"/>
      <c r="GY103" s="3808"/>
      <c r="GZ103" s="3808"/>
      <c r="HA103" s="3809"/>
      <c r="HB103" s="3807"/>
      <c r="HC103" s="3808"/>
      <c r="HD103" s="3808"/>
      <c r="HE103" s="3808"/>
      <c r="HF103" s="3808"/>
      <c r="HG103" s="3808"/>
      <c r="HH103" s="3809"/>
      <c r="HI103" s="3807"/>
      <c r="HJ103" s="3808"/>
      <c r="HK103" s="3808"/>
      <c r="HL103" s="3808"/>
      <c r="HM103" s="3808"/>
      <c r="HN103" s="3808"/>
      <c r="HO103" s="3809"/>
      <c r="HP103" s="3807"/>
      <c r="HQ103" s="3808"/>
      <c r="HR103" s="3808"/>
      <c r="HS103" s="3808"/>
      <c r="HT103" s="3808"/>
      <c r="HU103" s="3808"/>
      <c r="HV103" s="3809"/>
      <c r="HW103" s="3807"/>
      <c r="HX103" s="3808"/>
      <c r="HY103" s="3808"/>
      <c r="HZ103" s="3808"/>
      <c r="IA103" s="3808"/>
      <c r="IB103" s="3808"/>
      <c r="IC103" s="3809"/>
      <c r="ID103" s="3807"/>
      <c r="IE103" s="3808"/>
      <c r="IF103" s="3808"/>
      <c r="IG103" s="3808"/>
      <c r="IH103" s="3808"/>
      <c r="II103" s="3808"/>
      <c r="IJ103" s="3809"/>
      <c r="IK103" s="3807"/>
      <c r="IL103" s="3808"/>
      <c r="IM103" s="3808"/>
      <c r="IN103" s="3808"/>
      <c r="IO103" s="3808"/>
      <c r="IP103" s="3808"/>
      <c r="IQ103" s="3809"/>
      <c r="IR103" s="3807"/>
      <c r="IS103" s="3807"/>
      <c r="IT103" s="3807"/>
      <c r="IU103" s="3807"/>
    </row>
    <row r="104" spans="1:255" s="859" customFormat="1" ht="12" customHeight="1" x14ac:dyDescent="0.3">
      <c r="A104" s="3807" t="s">
        <v>2</v>
      </c>
      <c r="B104" s="3808"/>
      <c r="C104" s="3808"/>
      <c r="D104" s="3808"/>
      <c r="E104" s="3808"/>
      <c r="F104" s="3808"/>
      <c r="G104" s="3809"/>
      <c r="H104" s="3808"/>
      <c r="I104" s="3808"/>
      <c r="J104" s="3808"/>
      <c r="K104" s="3808"/>
      <c r="L104" s="3808"/>
      <c r="M104" s="3809"/>
      <c r="N104" s="3807"/>
      <c r="O104" s="3808"/>
      <c r="P104" s="3808"/>
      <c r="Q104" s="3808"/>
      <c r="R104" s="3808"/>
      <c r="S104" s="3808"/>
      <c r="T104" s="3809"/>
      <c r="U104" s="3807"/>
      <c r="V104" s="3808"/>
      <c r="W104" s="3808"/>
      <c r="X104" s="3808"/>
      <c r="Y104" s="3808"/>
      <c r="Z104" s="3808"/>
      <c r="AA104" s="3809"/>
      <c r="AB104" s="3807"/>
      <c r="AC104" s="3808"/>
      <c r="AD104" s="3808"/>
      <c r="AE104" s="3808"/>
      <c r="AF104" s="3808"/>
      <c r="AG104" s="3808"/>
      <c r="AH104" s="3809"/>
      <c r="AI104" s="3807"/>
      <c r="AJ104" s="3808"/>
      <c r="AK104" s="3808"/>
      <c r="AL104" s="3808"/>
      <c r="AM104" s="3808"/>
      <c r="AN104" s="3808"/>
      <c r="AO104" s="3809"/>
      <c r="AP104" s="3807"/>
      <c r="AQ104" s="3808"/>
      <c r="AR104" s="3808"/>
      <c r="AS104" s="3808"/>
      <c r="AT104" s="3808"/>
      <c r="AU104" s="3808"/>
      <c r="AV104" s="3809"/>
      <c r="AW104" s="3807"/>
      <c r="AX104" s="3808"/>
      <c r="AY104" s="3808"/>
      <c r="AZ104" s="3808"/>
      <c r="BA104" s="3808"/>
      <c r="BB104" s="3808"/>
      <c r="BC104" s="3809"/>
      <c r="BD104" s="3807"/>
      <c r="BE104" s="3808"/>
      <c r="BF104" s="3808"/>
      <c r="BG104" s="3808"/>
      <c r="BH104" s="3808"/>
      <c r="BI104" s="3808"/>
      <c r="BJ104" s="3809"/>
      <c r="BK104" s="3807"/>
      <c r="BL104" s="3808"/>
      <c r="BM104" s="3808"/>
      <c r="BN104" s="3808"/>
      <c r="BO104" s="3808"/>
      <c r="BP104" s="3808"/>
      <c r="BQ104" s="3809"/>
      <c r="BR104" s="3807"/>
      <c r="BS104" s="3808"/>
      <c r="BT104" s="3808"/>
      <c r="BU104" s="3808"/>
      <c r="BV104" s="3808"/>
      <c r="BW104" s="3808"/>
      <c r="BX104" s="3809"/>
      <c r="BY104" s="3807"/>
      <c r="BZ104" s="3808"/>
      <c r="CA104" s="3808"/>
      <c r="CB104" s="3808"/>
      <c r="CC104" s="3808"/>
      <c r="CD104" s="3808"/>
      <c r="CE104" s="3809"/>
      <c r="CF104" s="3807"/>
      <c r="CG104" s="3808"/>
      <c r="CH104" s="3808"/>
      <c r="CI104" s="3808"/>
      <c r="CJ104" s="3808"/>
      <c r="CK104" s="3808"/>
      <c r="CL104" s="3809"/>
      <c r="CM104" s="3807"/>
      <c r="CN104" s="3808"/>
      <c r="CO104" s="3808"/>
      <c r="CP104" s="3808"/>
      <c r="CQ104" s="3808"/>
      <c r="CR104" s="3808"/>
      <c r="CS104" s="3809"/>
      <c r="CT104" s="3807"/>
      <c r="CU104" s="3808"/>
      <c r="CV104" s="3808"/>
      <c r="CW104" s="3808"/>
      <c r="CX104" s="3808"/>
      <c r="CY104" s="3808"/>
      <c r="CZ104" s="3809"/>
      <c r="DA104" s="3807"/>
      <c r="DB104" s="3808"/>
      <c r="DC104" s="3808"/>
      <c r="DD104" s="3808"/>
      <c r="DE104" s="3808"/>
      <c r="DF104" s="3808"/>
      <c r="DG104" s="3809"/>
      <c r="DH104" s="3807"/>
      <c r="DI104" s="3808"/>
      <c r="DJ104" s="3808"/>
      <c r="DK104" s="3808"/>
      <c r="DL104" s="3808"/>
      <c r="DM104" s="3808"/>
      <c r="DN104" s="3809"/>
      <c r="DO104" s="3807"/>
      <c r="DP104" s="3808"/>
      <c r="DQ104" s="3808"/>
      <c r="DR104" s="3808"/>
      <c r="DS104" s="3808"/>
      <c r="DT104" s="3808"/>
      <c r="DU104" s="3809"/>
      <c r="DV104" s="3807"/>
      <c r="DW104" s="3808"/>
      <c r="DX104" s="3808"/>
      <c r="DY104" s="3808"/>
      <c r="DZ104" s="3808"/>
      <c r="EA104" s="3808"/>
      <c r="EB104" s="3809"/>
      <c r="EC104" s="3807"/>
      <c r="ED104" s="3808"/>
      <c r="EE104" s="3808"/>
      <c r="EF104" s="3808"/>
      <c r="EG104" s="3808"/>
      <c r="EH104" s="3808"/>
      <c r="EI104" s="3809"/>
      <c r="EJ104" s="3807"/>
      <c r="EK104" s="3808"/>
      <c r="EL104" s="3808"/>
      <c r="EM104" s="3808"/>
      <c r="EN104" s="3808"/>
      <c r="EO104" s="3808"/>
      <c r="EP104" s="3809"/>
      <c r="EQ104" s="3807"/>
      <c r="ER104" s="3808"/>
      <c r="ES104" s="3808"/>
      <c r="ET104" s="3808"/>
      <c r="EU104" s="3808"/>
      <c r="EV104" s="3808"/>
      <c r="EW104" s="3809"/>
      <c r="EX104" s="3807"/>
      <c r="EY104" s="3808"/>
      <c r="EZ104" s="3808"/>
      <c r="FA104" s="3808"/>
      <c r="FB104" s="3808"/>
      <c r="FC104" s="3808"/>
      <c r="FD104" s="3809"/>
      <c r="FE104" s="3807"/>
      <c r="FF104" s="3808"/>
      <c r="FG104" s="3808"/>
      <c r="FH104" s="3808"/>
      <c r="FI104" s="3808"/>
      <c r="FJ104" s="3808"/>
      <c r="FK104" s="3809"/>
      <c r="FL104" s="3807"/>
      <c r="FM104" s="3808"/>
      <c r="FN104" s="3808"/>
      <c r="FO104" s="3808"/>
      <c r="FP104" s="3808"/>
      <c r="FQ104" s="3808"/>
      <c r="FR104" s="3809"/>
      <c r="FS104" s="3807"/>
      <c r="FT104" s="3808"/>
      <c r="FU104" s="3808"/>
      <c r="FV104" s="3808"/>
      <c r="FW104" s="3808"/>
      <c r="FX104" s="3808"/>
      <c r="FY104" s="3809"/>
      <c r="FZ104" s="3807"/>
      <c r="GA104" s="3808"/>
      <c r="GB104" s="3808"/>
      <c r="GC104" s="3808"/>
      <c r="GD104" s="3808"/>
      <c r="GE104" s="3808"/>
      <c r="GF104" s="3809"/>
      <c r="GG104" s="3807"/>
      <c r="GH104" s="3808"/>
      <c r="GI104" s="3808"/>
      <c r="GJ104" s="3808"/>
      <c r="GK104" s="3808"/>
      <c r="GL104" s="3808"/>
      <c r="GM104" s="3809"/>
      <c r="GN104" s="3807"/>
      <c r="GO104" s="3808"/>
      <c r="GP104" s="3808"/>
      <c r="GQ104" s="3808"/>
      <c r="GR104" s="3808"/>
      <c r="GS104" s="3808"/>
      <c r="GT104" s="3809"/>
      <c r="GU104" s="3807"/>
      <c r="GV104" s="3808"/>
      <c r="GW104" s="3808"/>
      <c r="GX104" s="3808"/>
      <c r="GY104" s="3808"/>
      <c r="GZ104" s="3808"/>
      <c r="HA104" s="3809"/>
      <c r="HB104" s="3807"/>
      <c r="HC104" s="3808"/>
      <c r="HD104" s="3808"/>
      <c r="HE104" s="3808"/>
      <c r="HF104" s="3808"/>
      <c r="HG104" s="3808"/>
      <c r="HH104" s="3809"/>
      <c r="HI104" s="3807"/>
      <c r="HJ104" s="3808"/>
      <c r="HK104" s="3808"/>
      <c r="HL104" s="3808"/>
      <c r="HM104" s="3808"/>
      <c r="HN104" s="3808"/>
      <c r="HO104" s="3809"/>
      <c r="HP104" s="3807"/>
      <c r="HQ104" s="3808"/>
      <c r="HR104" s="3808"/>
      <c r="HS104" s="3808"/>
      <c r="HT104" s="3808"/>
      <c r="HU104" s="3808"/>
      <c r="HV104" s="3809"/>
      <c r="HW104" s="3807"/>
      <c r="HX104" s="3808"/>
      <c r="HY104" s="3808"/>
      <c r="HZ104" s="3808"/>
      <c r="IA104" s="3808"/>
      <c r="IB104" s="3808"/>
      <c r="IC104" s="3809"/>
      <c r="ID104" s="3807"/>
      <c r="IE104" s="3808"/>
      <c r="IF104" s="3808"/>
      <c r="IG104" s="3808"/>
      <c r="IH104" s="3808"/>
      <c r="II104" s="3808"/>
      <c r="IJ104" s="3809"/>
      <c r="IK104" s="3807"/>
      <c r="IL104" s="3808"/>
      <c r="IM104" s="3808"/>
      <c r="IN104" s="3808"/>
      <c r="IO104" s="3808"/>
      <c r="IP104" s="3808"/>
      <c r="IQ104" s="3809"/>
      <c r="IR104" s="3807"/>
      <c r="IS104" s="3807"/>
      <c r="IT104" s="3807"/>
      <c r="IU104" s="3807"/>
    </row>
    <row r="105" spans="1:255" ht="14.25" customHeight="1" x14ac:dyDescent="0.3">
      <c r="A105" s="860" t="s">
        <v>0</v>
      </c>
      <c r="G105" s="744"/>
      <c r="J105" s="1028"/>
    </row>
    <row r="106" spans="1:255" ht="18" customHeight="1" thickBot="1" x14ac:dyDescent="0.35">
      <c r="A106" s="749" t="s">
        <v>3</v>
      </c>
      <c r="C106" s="748" t="s">
        <v>4</v>
      </c>
      <c r="E106" s="941" t="s">
        <v>5</v>
      </c>
      <c r="F106" s="746" t="str">
        <f>F77</f>
        <v>ABRIL</v>
      </c>
      <c r="G106" s="744" t="str">
        <f>G77</f>
        <v>VIGENCIA FISCAL: 2018</v>
      </c>
      <c r="J106" s="1028"/>
    </row>
    <row r="107" spans="1:255" s="859" customFormat="1" ht="63" customHeight="1" thickBot="1" x14ac:dyDescent="0.35">
      <c r="A107" s="868" t="s">
        <v>351</v>
      </c>
      <c r="B107" s="869"/>
      <c r="C107" s="869" t="s">
        <v>352</v>
      </c>
      <c r="D107" s="1016" t="s">
        <v>8</v>
      </c>
      <c r="E107" s="1017" t="s">
        <v>9</v>
      </c>
      <c r="F107" s="1016" t="s">
        <v>10</v>
      </c>
      <c r="G107" s="1018" t="s">
        <v>11</v>
      </c>
      <c r="J107" s="1025"/>
    </row>
    <row r="108" spans="1:255" s="859" customFormat="1" ht="39.75" customHeight="1" x14ac:dyDescent="0.3">
      <c r="A108" s="881">
        <v>2499</v>
      </c>
      <c r="B108" s="882"/>
      <c r="C108" s="949" t="s">
        <v>159</v>
      </c>
      <c r="D108" s="884">
        <f>+D109</f>
        <v>1670848562.03</v>
      </c>
      <c r="E108" s="884">
        <f>+E109</f>
        <v>0</v>
      </c>
      <c r="F108" s="884">
        <f t="shared" ref="F108:F114" si="3">+D108-E108</f>
        <v>1670848562.03</v>
      </c>
      <c r="G108" s="952">
        <f>+G109</f>
        <v>1668070496.03</v>
      </c>
      <c r="J108" s="1025"/>
    </row>
    <row r="109" spans="1:255" s="859" customFormat="1" ht="18.75" customHeight="1" x14ac:dyDescent="0.3">
      <c r="A109" s="888">
        <v>24990600</v>
      </c>
      <c r="B109" s="889"/>
      <c r="C109" s="924" t="s">
        <v>73</v>
      </c>
      <c r="D109" s="891">
        <f>SUM(D110:D114)</f>
        <v>1670848562.03</v>
      </c>
      <c r="E109" s="891">
        <f>SUM(E110:E114)</f>
        <v>0</v>
      </c>
      <c r="F109" s="891">
        <f t="shared" si="3"/>
        <v>1670848562.03</v>
      </c>
      <c r="G109" s="958">
        <f>SUM(G110:G114)</f>
        <v>1668070496.03</v>
      </c>
      <c r="J109" s="1025"/>
    </row>
    <row r="110" spans="1:255" ht="50.25" customHeight="1" x14ac:dyDescent="0.3">
      <c r="A110" s="895">
        <v>249906001</v>
      </c>
      <c r="B110" s="896">
        <v>10</v>
      </c>
      <c r="C110" s="925" t="s">
        <v>80</v>
      </c>
      <c r="D110" s="899">
        <v>90025966</v>
      </c>
      <c r="E110" s="899">
        <v>0</v>
      </c>
      <c r="F110" s="899">
        <f t="shared" si="3"/>
        <v>90025966</v>
      </c>
      <c r="G110" s="903">
        <v>87247900</v>
      </c>
      <c r="J110" s="1028"/>
    </row>
    <row r="111" spans="1:255" ht="35.25" customHeight="1" x14ac:dyDescent="0.3">
      <c r="A111" s="895">
        <v>249906001</v>
      </c>
      <c r="B111" s="896">
        <v>13</v>
      </c>
      <c r="C111" s="925" t="s">
        <v>80</v>
      </c>
      <c r="D111" s="899">
        <v>125003436</v>
      </c>
      <c r="E111" s="899">
        <v>0</v>
      </c>
      <c r="F111" s="899">
        <f t="shared" si="3"/>
        <v>125003436</v>
      </c>
      <c r="G111" s="903">
        <v>125003436</v>
      </c>
      <c r="J111" s="1028"/>
    </row>
    <row r="112" spans="1:255" ht="31.2" x14ac:dyDescent="0.3">
      <c r="A112" s="895">
        <v>249906001</v>
      </c>
      <c r="B112" s="896">
        <v>20</v>
      </c>
      <c r="C112" s="925" t="s">
        <v>80</v>
      </c>
      <c r="D112" s="899">
        <v>322623460</v>
      </c>
      <c r="E112" s="899">
        <v>0</v>
      </c>
      <c r="F112" s="899">
        <f t="shared" si="3"/>
        <v>322623460</v>
      </c>
      <c r="G112" s="903">
        <v>322623460</v>
      </c>
      <c r="J112" s="1028"/>
      <c r="K112" s="1028"/>
    </row>
    <row r="113" spans="1:10" s="747" customFormat="1" ht="67.5" customHeight="1" x14ac:dyDescent="0.3">
      <c r="A113" s="895">
        <v>249906003</v>
      </c>
      <c r="B113" s="896">
        <v>20</v>
      </c>
      <c r="C113" s="925" t="s">
        <v>79</v>
      </c>
      <c r="D113" s="962">
        <v>223188783.63999999</v>
      </c>
      <c r="E113" s="1036">
        <v>0</v>
      </c>
      <c r="F113" s="962">
        <f t="shared" si="3"/>
        <v>223188783.63999999</v>
      </c>
      <c r="G113" s="1037">
        <v>223188783.63999999</v>
      </c>
      <c r="J113" s="1028"/>
    </row>
    <row r="114" spans="1:10" s="747" customFormat="1" ht="46.2" customHeight="1" thickBot="1" x14ac:dyDescent="0.35">
      <c r="A114" s="926">
        <v>249906004</v>
      </c>
      <c r="B114" s="927">
        <v>20</v>
      </c>
      <c r="C114" s="928" t="s">
        <v>161</v>
      </c>
      <c r="D114" s="970">
        <v>910006916.38999999</v>
      </c>
      <c r="E114" s="1055">
        <v>0</v>
      </c>
      <c r="F114" s="970">
        <f t="shared" si="3"/>
        <v>910006916.38999999</v>
      </c>
      <c r="G114" s="1056">
        <v>910006916.38999999</v>
      </c>
      <c r="J114" s="1028"/>
    </row>
    <row r="115" spans="1:10" ht="16.2" thickBot="1" x14ac:dyDescent="0.35">
      <c r="A115" s="3804" t="s">
        <v>82</v>
      </c>
      <c r="B115" s="3805"/>
      <c r="C115" s="3939"/>
      <c r="D115" s="1057">
        <f>+D9+D88</f>
        <v>27826819386.059998</v>
      </c>
      <c r="E115" s="1058">
        <f>+E9+E88</f>
        <v>0</v>
      </c>
      <c r="F115" s="1057">
        <f>+F9+F88</f>
        <v>27826819386.059998</v>
      </c>
      <c r="G115" s="1057">
        <f>+G9+G88</f>
        <v>27486295183.059998</v>
      </c>
    </row>
    <row r="116" spans="1:10" x14ac:dyDescent="0.3">
      <c r="A116" s="749"/>
      <c r="G116" s="744"/>
    </row>
    <row r="117" spans="1:10" x14ac:dyDescent="0.3">
      <c r="A117" s="749"/>
      <c r="G117" s="744"/>
    </row>
    <row r="118" spans="1:10" x14ac:dyDescent="0.3">
      <c r="A118" s="749"/>
      <c r="G118" s="744"/>
    </row>
    <row r="119" spans="1:10" x14ac:dyDescent="0.3">
      <c r="A119" s="749"/>
      <c r="G119" s="744"/>
    </row>
    <row r="120" spans="1:10" x14ac:dyDescent="0.3">
      <c r="A120" s="1059" t="s">
        <v>83</v>
      </c>
      <c r="B120" s="1060"/>
      <c r="C120" s="1061"/>
      <c r="D120" s="1061"/>
      <c r="E120" s="1062" t="s">
        <v>84</v>
      </c>
      <c r="F120" s="1062"/>
      <c r="G120" s="1063"/>
    </row>
    <row r="121" spans="1:10" x14ac:dyDescent="0.3">
      <c r="A121" s="1064" t="s">
        <v>193</v>
      </c>
      <c r="B121" s="1060"/>
      <c r="C121" s="1061"/>
      <c r="D121" s="1061"/>
      <c r="E121" s="1065" t="s">
        <v>85</v>
      </c>
      <c r="F121" s="1065"/>
      <c r="G121" s="1066"/>
    </row>
    <row r="122" spans="1:10" x14ac:dyDescent="0.3">
      <c r="A122" s="1064" t="s">
        <v>194</v>
      </c>
      <c r="B122" s="1060"/>
      <c r="C122" s="1061"/>
      <c r="D122" s="1067"/>
      <c r="E122" s="1068" t="s">
        <v>86</v>
      </c>
      <c r="F122" s="1062"/>
      <c r="G122" s="1063"/>
    </row>
    <row r="123" spans="1:10" x14ac:dyDescent="0.3">
      <c r="A123" s="1064"/>
      <c r="B123" s="1060"/>
      <c r="C123" s="1061"/>
      <c r="D123" s="1061"/>
      <c r="E123" s="1065"/>
      <c r="F123" s="1065"/>
      <c r="G123" s="1066"/>
    </row>
    <row r="124" spans="1:10" x14ac:dyDescent="0.3">
      <c r="A124" s="1059"/>
      <c r="B124" s="1060"/>
      <c r="C124" s="1061"/>
      <c r="D124" s="1068"/>
      <c r="E124" s="1069"/>
      <c r="F124" s="1068"/>
      <c r="G124" s="1063"/>
    </row>
    <row r="125" spans="1:10" x14ac:dyDescent="0.3">
      <c r="A125" s="1064"/>
      <c r="B125" s="1060"/>
      <c r="C125" s="1061"/>
      <c r="D125" s="1068"/>
      <c r="E125" s="1069"/>
      <c r="F125" s="1068"/>
      <c r="G125" s="1063"/>
    </row>
    <row r="126" spans="1:10" x14ac:dyDescent="0.3">
      <c r="A126" s="1064" t="s">
        <v>87</v>
      </c>
      <c r="B126" s="1060"/>
      <c r="C126" s="1061"/>
      <c r="D126" s="746" t="s">
        <v>88</v>
      </c>
      <c r="F126" s="1061" t="s">
        <v>84</v>
      </c>
      <c r="G126" s="1070"/>
    </row>
    <row r="127" spans="1:10" x14ac:dyDescent="0.3">
      <c r="A127" s="1064" t="s">
        <v>89</v>
      </c>
      <c r="B127" s="1060"/>
      <c r="C127" s="1061"/>
      <c r="D127" s="1071" t="s">
        <v>90</v>
      </c>
      <c r="F127" s="1065" t="s">
        <v>91</v>
      </c>
      <c r="G127" s="1063"/>
    </row>
    <row r="128" spans="1:10" x14ac:dyDescent="0.3">
      <c r="A128" s="1064" t="s">
        <v>92</v>
      </c>
      <c r="B128" s="1060"/>
      <c r="C128" s="1061"/>
      <c r="D128" s="1071" t="s">
        <v>93</v>
      </c>
      <c r="F128" s="1068" t="s">
        <v>94</v>
      </c>
      <c r="G128" s="1063"/>
    </row>
    <row r="129" spans="1:7" ht="15" thickBot="1" x14ac:dyDescent="0.35">
      <c r="A129" s="862"/>
      <c r="B129" s="863"/>
      <c r="C129" s="864"/>
      <c r="D129" s="864"/>
      <c r="E129" s="866"/>
      <c r="F129" s="866"/>
      <c r="G129" s="867"/>
    </row>
  </sheetData>
  <mergeCells count="118">
    <mergeCell ref="A1:G1"/>
    <mergeCell ref="A2:G2"/>
    <mergeCell ref="A29:G29"/>
    <mergeCell ref="A30:G30"/>
    <mergeCell ref="A31:G31"/>
    <mergeCell ref="A73:G73"/>
    <mergeCell ref="BR73:BX73"/>
    <mergeCell ref="BY73:CE73"/>
    <mergeCell ref="CF73:CL73"/>
    <mergeCell ref="H73:M73"/>
    <mergeCell ref="N73:T73"/>
    <mergeCell ref="U73:AA73"/>
    <mergeCell ref="AB73:AH73"/>
    <mergeCell ref="AI73:AO73"/>
    <mergeCell ref="AP73:AV73"/>
    <mergeCell ref="ID73:IJ73"/>
    <mergeCell ref="IK73:IQ73"/>
    <mergeCell ref="IR73:IU73"/>
    <mergeCell ref="FS73:FY73"/>
    <mergeCell ref="FZ73:GF73"/>
    <mergeCell ref="GG73:GM73"/>
    <mergeCell ref="GN73:GT73"/>
    <mergeCell ref="GU73:HA73"/>
    <mergeCell ref="HB73:HH73"/>
    <mergeCell ref="A74:G74"/>
    <mergeCell ref="A103:G103"/>
    <mergeCell ref="H103:M103"/>
    <mergeCell ref="N103:T103"/>
    <mergeCell ref="U103:AA103"/>
    <mergeCell ref="AB103:AH103"/>
    <mergeCell ref="HI73:HO73"/>
    <mergeCell ref="HP73:HV73"/>
    <mergeCell ref="HW73:IC73"/>
    <mergeCell ref="EC73:EI73"/>
    <mergeCell ref="EJ73:EP73"/>
    <mergeCell ref="EQ73:EW73"/>
    <mergeCell ref="EX73:FD73"/>
    <mergeCell ref="FE73:FK73"/>
    <mergeCell ref="FL73:FR73"/>
    <mergeCell ref="CM73:CS73"/>
    <mergeCell ref="CT73:CZ73"/>
    <mergeCell ref="DA73:DG73"/>
    <mergeCell ref="DH73:DN73"/>
    <mergeCell ref="DO73:DU73"/>
    <mergeCell ref="DV73:EB73"/>
    <mergeCell ref="AW73:BC73"/>
    <mergeCell ref="BD73:BJ73"/>
    <mergeCell ref="BK73:BQ73"/>
    <mergeCell ref="BY103:CE103"/>
    <mergeCell ref="CF103:CL103"/>
    <mergeCell ref="CM103:CS103"/>
    <mergeCell ref="CT103:CZ103"/>
    <mergeCell ref="DA103:DG103"/>
    <mergeCell ref="DH103:DN103"/>
    <mergeCell ref="AI103:AO103"/>
    <mergeCell ref="AP103:AV103"/>
    <mergeCell ref="AW103:BC103"/>
    <mergeCell ref="BD103:BJ103"/>
    <mergeCell ref="BK103:BQ103"/>
    <mergeCell ref="BR103:BX103"/>
    <mergeCell ref="FS103:FY103"/>
    <mergeCell ref="FZ103:GF103"/>
    <mergeCell ref="GG103:GM103"/>
    <mergeCell ref="GN103:GT103"/>
    <mergeCell ref="DO103:DU103"/>
    <mergeCell ref="DV103:EB103"/>
    <mergeCell ref="EC103:EI103"/>
    <mergeCell ref="EJ103:EP103"/>
    <mergeCell ref="EQ103:EW103"/>
    <mergeCell ref="EX103:FD103"/>
    <mergeCell ref="BD104:BJ104"/>
    <mergeCell ref="BK104:BQ104"/>
    <mergeCell ref="BR104:BX104"/>
    <mergeCell ref="BY104:CE104"/>
    <mergeCell ref="CF104:CL104"/>
    <mergeCell ref="CM104:CS104"/>
    <mergeCell ref="IK103:IQ103"/>
    <mergeCell ref="IR103:IU103"/>
    <mergeCell ref="A104:G104"/>
    <mergeCell ref="H104:M104"/>
    <mergeCell ref="N104:T104"/>
    <mergeCell ref="U104:AA104"/>
    <mergeCell ref="AB104:AH104"/>
    <mergeCell ref="AI104:AO104"/>
    <mergeCell ref="AP104:AV104"/>
    <mergeCell ref="AW104:BC104"/>
    <mergeCell ref="GU103:HA103"/>
    <mergeCell ref="HB103:HH103"/>
    <mergeCell ref="HI103:HO103"/>
    <mergeCell ref="HP103:HV103"/>
    <mergeCell ref="HW103:IC103"/>
    <mergeCell ref="ID103:IJ103"/>
    <mergeCell ref="FE103:FK103"/>
    <mergeCell ref="FL103:FR103"/>
    <mergeCell ref="HP104:HV104"/>
    <mergeCell ref="HW104:IC104"/>
    <mergeCell ref="ID104:IJ104"/>
    <mergeCell ref="IK104:IQ104"/>
    <mergeCell ref="IR104:IU104"/>
    <mergeCell ref="A115:C115"/>
    <mergeCell ref="FZ104:GF104"/>
    <mergeCell ref="GG104:GM104"/>
    <mergeCell ref="GN104:GT104"/>
    <mergeCell ref="GU104:HA104"/>
    <mergeCell ref="HB104:HH104"/>
    <mergeCell ref="HI104:HO104"/>
    <mergeCell ref="EJ104:EP104"/>
    <mergeCell ref="EQ104:EW104"/>
    <mergeCell ref="EX104:FD104"/>
    <mergeCell ref="FE104:FK104"/>
    <mergeCell ref="FL104:FR104"/>
    <mergeCell ref="FS104:FY104"/>
    <mergeCell ref="CT104:CZ104"/>
    <mergeCell ref="DA104:DG104"/>
    <mergeCell ref="DH104:DN104"/>
    <mergeCell ref="DO104:DU104"/>
    <mergeCell ref="DV104:EB104"/>
    <mergeCell ref="EC104:EI10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27" max="16383" man="1"/>
    <brk id="71" max="16383" man="1"/>
    <brk id="101" max="6" man="1"/>
  </rowBreaks>
  <colBreaks count="1" manualBreakCount="1">
    <brk id="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E129"/>
  <sheetViews>
    <sheetView topLeftCell="A112" zoomScaleNormal="100" workbookViewId="0">
      <selection activeCell="D3" sqref="D3"/>
    </sheetView>
  </sheetViews>
  <sheetFormatPr baseColWidth="10" defaultColWidth="11.44140625" defaultRowHeight="14.4" x14ac:dyDescent="0.3"/>
  <cols>
    <col min="1" max="1" width="20.33203125" style="1184" customWidth="1"/>
    <col min="2" max="2" width="7.33203125" style="1196" customWidth="1"/>
    <col min="3" max="3" width="51.44140625" style="1184" customWidth="1"/>
    <col min="4" max="4" width="23.44140625" style="1186" customWidth="1"/>
    <col min="5" max="5" width="19.44140625" style="1286" customWidth="1"/>
    <col min="6" max="6" width="20" style="1186" customWidth="1"/>
    <col min="7" max="7" width="25.109375" style="1186" customWidth="1"/>
    <col min="8" max="8" width="4.44140625" style="1184" customWidth="1"/>
    <col min="9" max="256" width="11.44140625" style="1184"/>
    <col min="257" max="257" width="20.33203125" style="1184" customWidth="1"/>
    <col min="258" max="258" width="7.33203125" style="1184" customWidth="1"/>
    <col min="259" max="259" width="51.44140625" style="1184" customWidth="1"/>
    <col min="260" max="260" width="23.44140625" style="1184" customWidth="1"/>
    <col min="261" max="261" width="19.44140625" style="1184" customWidth="1"/>
    <col min="262" max="262" width="20" style="1184" customWidth="1"/>
    <col min="263" max="263" width="25.109375" style="1184" customWidth="1"/>
    <col min="264" max="264" width="4.44140625" style="1184" customWidth="1"/>
    <col min="265" max="512" width="11.44140625" style="1184"/>
    <col min="513" max="513" width="20.33203125" style="1184" customWidth="1"/>
    <col min="514" max="514" width="7.33203125" style="1184" customWidth="1"/>
    <col min="515" max="515" width="51.44140625" style="1184" customWidth="1"/>
    <col min="516" max="516" width="23.44140625" style="1184" customWidth="1"/>
    <col min="517" max="517" width="19.44140625" style="1184" customWidth="1"/>
    <col min="518" max="518" width="20" style="1184" customWidth="1"/>
    <col min="519" max="519" width="25.109375" style="1184" customWidth="1"/>
    <col min="520" max="520" width="4.44140625" style="1184" customWidth="1"/>
    <col min="521" max="768" width="11.44140625" style="1184"/>
    <col min="769" max="769" width="20.33203125" style="1184" customWidth="1"/>
    <col min="770" max="770" width="7.33203125" style="1184" customWidth="1"/>
    <col min="771" max="771" width="51.44140625" style="1184" customWidth="1"/>
    <col min="772" max="772" width="23.44140625" style="1184" customWidth="1"/>
    <col min="773" max="773" width="19.44140625" style="1184" customWidth="1"/>
    <col min="774" max="774" width="20" style="1184" customWidth="1"/>
    <col min="775" max="775" width="25.109375" style="1184" customWidth="1"/>
    <col min="776" max="776" width="4.44140625" style="1184" customWidth="1"/>
    <col min="777" max="1024" width="11.44140625" style="1184"/>
    <col min="1025" max="1025" width="20.33203125" style="1184" customWidth="1"/>
    <col min="1026" max="1026" width="7.33203125" style="1184" customWidth="1"/>
    <col min="1027" max="1027" width="51.44140625" style="1184" customWidth="1"/>
    <col min="1028" max="1028" width="23.44140625" style="1184" customWidth="1"/>
    <col min="1029" max="1029" width="19.44140625" style="1184" customWidth="1"/>
    <col min="1030" max="1030" width="20" style="1184" customWidth="1"/>
    <col min="1031" max="1031" width="25.109375" style="1184" customWidth="1"/>
    <col min="1032" max="1032" width="4.44140625" style="1184" customWidth="1"/>
    <col min="1033" max="1280" width="11.44140625" style="1184"/>
    <col min="1281" max="1281" width="20.33203125" style="1184" customWidth="1"/>
    <col min="1282" max="1282" width="7.33203125" style="1184" customWidth="1"/>
    <col min="1283" max="1283" width="51.44140625" style="1184" customWidth="1"/>
    <col min="1284" max="1284" width="23.44140625" style="1184" customWidth="1"/>
    <col min="1285" max="1285" width="19.44140625" style="1184" customWidth="1"/>
    <col min="1286" max="1286" width="20" style="1184" customWidth="1"/>
    <col min="1287" max="1287" width="25.109375" style="1184" customWidth="1"/>
    <col min="1288" max="1288" width="4.44140625" style="1184" customWidth="1"/>
    <col min="1289" max="1536" width="11.44140625" style="1184"/>
    <col min="1537" max="1537" width="20.33203125" style="1184" customWidth="1"/>
    <col min="1538" max="1538" width="7.33203125" style="1184" customWidth="1"/>
    <col min="1539" max="1539" width="51.44140625" style="1184" customWidth="1"/>
    <col min="1540" max="1540" width="23.44140625" style="1184" customWidth="1"/>
    <col min="1541" max="1541" width="19.44140625" style="1184" customWidth="1"/>
    <col min="1542" max="1542" width="20" style="1184" customWidth="1"/>
    <col min="1543" max="1543" width="25.109375" style="1184" customWidth="1"/>
    <col min="1544" max="1544" width="4.44140625" style="1184" customWidth="1"/>
    <col min="1545" max="1792" width="11.44140625" style="1184"/>
    <col min="1793" max="1793" width="20.33203125" style="1184" customWidth="1"/>
    <col min="1794" max="1794" width="7.33203125" style="1184" customWidth="1"/>
    <col min="1795" max="1795" width="51.44140625" style="1184" customWidth="1"/>
    <col min="1796" max="1796" width="23.44140625" style="1184" customWidth="1"/>
    <col min="1797" max="1797" width="19.44140625" style="1184" customWidth="1"/>
    <col min="1798" max="1798" width="20" style="1184" customWidth="1"/>
    <col min="1799" max="1799" width="25.109375" style="1184" customWidth="1"/>
    <col min="1800" max="1800" width="4.44140625" style="1184" customWidth="1"/>
    <col min="1801" max="2048" width="11.44140625" style="1184"/>
    <col min="2049" max="2049" width="20.33203125" style="1184" customWidth="1"/>
    <col min="2050" max="2050" width="7.33203125" style="1184" customWidth="1"/>
    <col min="2051" max="2051" width="51.44140625" style="1184" customWidth="1"/>
    <col min="2052" max="2052" width="23.44140625" style="1184" customWidth="1"/>
    <col min="2053" max="2053" width="19.44140625" style="1184" customWidth="1"/>
    <col min="2054" max="2054" width="20" style="1184" customWidth="1"/>
    <col min="2055" max="2055" width="25.109375" style="1184" customWidth="1"/>
    <col min="2056" max="2056" width="4.44140625" style="1184" customWidth="1"/>
    <col min="2057" max="2304" width="11.44140625" style="1184"/>
    <col min="2305" max="2305" width="20.33203125" style="1184" customWidth="1"/>
    <col min="2306" max="2306" width="7.33203125" style="1184" customWidth="1"/>
    <col min="2307" max="2307" width="51.44140625" style="1184" customWidth="1"/>
    <col min="2308" max="2308" width="23.44140625" style="1184" customWidth="1"/>
    <col min="2309" max="2309" width="19.44140625" style="1184" customWidth="1"/>
    <col min="2310" max="2310" width="20" style="1184" customWidth="1"/>
    <col min="2311" max="2311" width="25.109375" style="1184" customWidth="1"/>
    <col min="2312" max="2312" width="4.44140625" style="1184" customWidth="1"/>
    <col min="2313" max="2560" width="11.44140625" style="1184"/>
    <col min="2561" max="2561" width="20.33203125" style="1184" customWidth="1"/>
    <col min="2562" max="2562" width="7.33203125" style="1184" customWidth="1"/>
    <col min="2563" max="2563" width="51.44140625" style="1184" customWidth="1"/>
    <col min="2564" max="2564" width="23.44140625" style="1184" customWidth="1"/>
    <col min="2565" max="2565" width="19.44140625" style="1184" customWidth="1"/>
    <col min="2566" max="2566" width="20" style="1184" customWidth="1"/>
    <col min="2567" max="2567" width="25.109375" style="1184" customWidth="1"/>
    <col min="2568" max="2568" width="4.44140625" style="1184" customWidth="1"/>
    <col min="2569" max="2816" width="11.44140625" style="1184"/>
    <col min="2817" max="2817" width="20.33203125" style="1184" customWidth="1"/>
    <col min="2818" max="2818" width="7.33203125" style="1184" customWidth="1"/>
    <col min="2819" max="2819" width="51.44140625" style="1184" customWidth="1"/>
    <col min="2820" max="2820" width="23.44140625" style="1184" customWidth="1"/>
    <col min="2821" max="2821" width="19.44140625" style="1184" customWidth="1"/>
    <col min="2822" max="2822" width="20" style="1184" customWidth="1"/>
    <col min="2823" max="2823" width="25.109375" style="1184" customWidth="1"/>
    <col min="2824" max="2824" width="4.44140625" style="1184" customWidth="1"/>
    <col min="2825" max="3072" width="11.44140625" style="1184"/>
    <col min="3073" max="3073" width="20.33203125" style="1184" customWidth="1"/>
    <col min="3074" max="3074" width="7.33203125" style="1184" customWidth="1"/>
    <col min="3075" max="3075" width="51.44140625" style="1184" customWidth="1"/>
    <col min="3076" max="3076" width="23.44140625" style="1184" customWidth="1"/>
    <col min="3077" max="3077" width="19.44140625" style="1184" customWidth="1"/>
    <col min="3078" max="3078" width="20" style="1184" customWidth="1"/>
    <col min="3079" max="3079" width="25.109375" style="1184" customWidth="1"/>
    <col min="3080" max="3080" width="4.44140625" style="1184" customWidth="1"/>
    <col min="3081" max="3328" width="11.44140625" style="1184"/>
    <col min="3329" max="3329" width="20.33203125" style="1184" customWidth="1"/>
    <col min="3330" max="3330" width="7.33203125" style="1184" customWidth="1"/>
    <col min="3331" max="3331" width="51.44140625" style="1184" customWidth="1"/>
    <col min="3332" max="3332" width="23.44140625" style="1184" customWidth="1"/>
    <col min="3333" max="3333" width="19.44140625" style="1184" customWidth="1"/>
    <col min="3334" max="3334" width="20" style="1184" customWidth="1"/>
    <col min="3335" max="3335" width="25.109375" style="1184" customWidth="1"/>
    <col min="3336" max="3336" width="4.44140625" style="1184" customWidth="1"/>
    <col min="3337" max="3584" width="11.44140625" style="1184"/>
    <col min="3585" max="3585" width="20.33203125" style="1184" customWidth="1"/>
    <col min="3586" max="3586" width="7.33203125" style="1184" customWidth="1"/>
    <col min="3587" max="3587" width="51.44140625" style="1184" customWidth="1"/>
    <col min="3588" max="3588" width="23.44140625" style="1184" customWidth="1"/>
    <col min="3589" max="3589" width="19.44140625" style="1184" customWidth="1"/>
    <col min="3590" max="3590" width="20" style="1184" customWidth="1"/>
    <col min="3591" max="3591" width="25.109375" style="1184" customWidth="1"/>
    <col min="3592" max="3592" width="4.44140625" style="1184" customWidth="1"/>
    <col min="3593" max="3840" width="11.44140625" style="1184"/>
    <col min="3841" max="3841" width="20.33203125" style="1184" customWidth="1"/>
    <col min="3842" max="3842" width="7.33203125" style="1184" customWidth="1"/>
    <col min="3843" max="3843" width="51.44140625" style="1184" customWidth="1"/>
    <col min="3844" max="3844" width="23.44140625" style="1184" customWidth="1"/>
    <col min="3845" max="3845" width="19.44140625" style="1184" customWidth="1"/>
    <col min="3846" max="3846" width="20" style="1184" customWidth="1"/>
    <col min="3847" max="3847" width="25.109375" style="1184" customWidth="1"/>
    <col min="3848" max="3848" width="4.44140625" style="1184" customWidth="1"/>
    <col min="3849" max="4096" width="11.44140625" style="1184"/>
    <col min="4097" max="4097" width="20.33203125" style="1184" customWidth="1"/>
    <col min="4098" max="4098" width="7.33203125" style="1184" customWidth="1"/>
    <col min="4099" max="4099" width="51.44140625" style="1184" customWidth="1"/>
    <col min="4100" max="4100" width="23.44140625" style="1184" customWidth="1"/>
    <col min="4101" max="4101" width="19.44140625" style="1184" customWidth="1"/>
    <col min="4102" max="4102" width="20" style="1184" customWidth="1"/>
    <col min="4103" max="4103" width="25.109375" style="1184" customWidth="1"/>
    <col min="4104" max="4104" width="4.44140625" style="1184" customWidth="1"/>
    <col min="4105" max="4352" width="11.44140625" style="1184"/>
    <col min="4353" max="4353" width="20.33203125" style="1184" customWidth="1"/>
    <col min="4354" max="4354" width="7.33203125" style="1184" customWidth="1"/>
    <col min="4355" max="4355" width="51.44140625" style="1184" customWidth="1"/>
    <col min="4356" max="4356" width="23.44140625" style="1184" customWidth="1"/>
    <col min="4357" max="4357" width="19.44140625" style="1184" customWidth="1"/>
    <col min="4358" max="4358" width="20" style="1184" customWidth="1"/>
    <col min="4359" max="4359" width="25.109375" style="1184" customWidth="1"/>
    <col min="4360" max="4360" width="4.44140625" style="1184" customWidth="1"/>
    <col min="4361" max="4608" width="11.44140625" style="1184"/>
    <col min="4609" max="4609" width="20.33203125" style="1184" customWidth="1"/>
    <col min="4610" max="4610" width="7.33203125" style="1184" customWidth="1"/>
    <col min="4611" max="4611" width="51.44140625" style="1184" customWidth="1"/>
    <col min="4612" max="4612" width="23.44140625" style="1184" customWidth="1"/>
    <col min="4613" max="4613" width="19.44140625" style="1184" customWidth="1"/>
    <col min="4614" max="4614" width="20" style="1184" customWidth="1"/>
    <col min="4615" max="4615" width="25.109375" style="1184" customWidth="1"/>
    <col min="4616" max="4616" width="4.44140625" style="1184" customWidth="1"/>
    <col min="4617" max="4864" width="11.44140625" style="1184"/>
    <col min="4865" max="4865" width="20.33203125" style="1184" customWidth="1"/>
    <col min="4866" max="4866" width="7.33203125" style="1184" customWidth="1"/>
    <col min="4867" max="4867" width="51.44140625" style="1184" customWidth="1"/>
    <col min="4868" max="4868" width="23.44140625" style="1184" customWidth="1"/>
    <col min="4869" max="4869" width="19.44140625" style="1184" customWidth="1"/>
    <col min="4870" max="4870" width="20" style="1184" customWidth="1"/>
    <col min="4871" max="4871" width="25.109375" style="1184" customWidth="1"/>
    <col min="4872" max="4872" width="4.44140625" style="1184" customWidth="1"/>
    <col min="4873" max="5120" width="11.44140625" style="1184"/>
    <col min="5121" max="5121" width="20.33203125" style="1184" customWidth="1"/>
    <col min="5122" max="5122" width="7.33203125" style="1184" customWidth="1"/>
    <col min="5123" max="5123" width="51.44140625" style="1184" customWidth="1"/>
    <col min="5124" max="5124" width="23.44140625" style="1184" customWidth="1"/>
    <col min="5125" max="5125" width="19.44140625" style="1184" customWidth="1"/>
    <col min="5126" max="5126" width="20" style="1184" customWidth="1"/>
    <col min="5127" max="5127" width="25.109375" style="1184" customWidth="1"/>
    <col min="5128" max="5128" width="4.44140625" style="1184" customWidth="1"/>
    <col min="5129" max="5376" width="11.44140625" style="1184"/>
    <col min="5377" max="5377" width="20.33203125" style="1184" customWidth="1"/>
    <col min="5378" max="5378" width="7.33203125" style="1184" customWidth="1"/>
    <col min="5379" max="5379" width="51.44140625" style="1184" customWidth="1"/>
    <col min="5380" max="5380" width="23.44140625" style="1184" customWidth="1"/>
    <col min="5381" max="5381" width="19.44140625" style="1184" customWidth="1"/>
    <col min="5382" max="5382" width="20" style="1184" customWidth="1"/>
    <col min="5383" max="5383" width="25.109375" style="1184" customWidth="1"/>
    <col min="5384" max="5384" width="4.44140625" style="1184" customWidth="1"/>
    <col min="5385" max="5632" width="11.44140625" style="1184"/>
    <col min="5633" max="5633" width="20.33203125" style="1184" customWidth="1"/>
    <col min="5634" max="5634" width="7.33203125" style="1184" customWidth="1"/>
    <col min="5635" max="5635" width="51.44140625" style="1184" customWidth="1"/>
    <col min="5636" max="5636" width="23.44140625" style="1184" customWidth="1"/>
    <col min="5637" max="5637" width="19.44140625" style="1184" customWidth="1"/>
    <col min="5638" max="5638" width="20" style="1184" customWidth="1"/>
    <col min="5639" max="5639" width="25.109375" style="1184" customWidth="1"/>
    <col min="5640" max="5640" width="4.44140625" style="1184" customWidth="1"/>
    <col min="5641" max="5888" width="11.44140625" style="1184"/>
    <col min="5889" max="5889" width="20.33203125" style="1184" customWidth="1"/>
    <col min="5890" max="5890" width="7.33203125" style="1184" customWidth="1"/>
    <col min="5891" max="5891" width="51.44140625" style="1184" customWidth="1"/>
    <col min="5892" max="5892" width="23.44140625" style="1184" customWidth="1"/>
    <col min="5893" max="5893" width="19.44140625" style="1184" customWidth="1"/>
    <col min="5894" max="5894" width="20" style="1184" customWidth="1"/>
    <col min="5895" max="5895" width="25.109375" style="1184" customWidth="1"/>
    <col min="5896" max="5896" width="4.44140625" style="1184" customWidth="1"/>
    <col min="5897" max="6144" width="11.44140625" style="1184"/>
    <col min="6145" max="6145" width="20.33203125" style="1184" customWidth="1"/>
    <col min="6146" max="6146" width="7.33203125" style="1184" customWidth="1"/>
    <col min="6147" max="6147" width="51.44140625" style="1184" customWidth="1"/>
    <col min="6148" max="6148" width="23.44140625" style="1184" customWidth="1"/>
    <col min="6149" max="6149" width="19.44140625" style="1184" customWidth="1"/>
    <col min="6150" max="6150" width="20" style="1184" customWidth="1"/>
    <col min="6151" max="6151" width="25.109375" style="1184" customWidth="1"/>
    <col min="6152" max="6152" width="4.44140625" style="1184" customWidth="1"/>
    <col min="6153" max="6400" width="11.44140625" style="1184"/>
    <col min="6401" max="6401" width="20.33203125" style="1184" customWidth="1"/>
    <col min="6402" max="6402" width="7.33203125" style="1184" customWidth="1"/>
    <col min="6403" max="6403" width="51.44140625" style="1184" customWidth="1"/>
    <col min="6404" max="6404" width="23.44140625" style="1184" customWidth="1"/>
    <col min="6405" max="6405" width="19.44140625" style="1184" customWidth="1"/>
    <col min="6406" max="6406" width="20" style="1184" customWidth="1"/>
    <col min="6407" max="6407" width="25.109375" style="1184" customWidth="1"/>
    <col min="6408" max="6408" width="4.44140625" style="1184" customWidth="1"/>
    <col min="6409" max="6656" width="11.44140625" style="1184"/>
    <col min="6657" max="6657" width="20.33203125" style="1184" customWidth="1"/>
    <col min="6658" max="6658" width="7.33203125" style="1184" customWidth="1"/>
    <col min="6659" max="6659" width="51.44140625" style="1184" customWidth="1"/>
    <col min="6660" max="6660" width="23.44140625" style="1184" customWidth="1"/>
    <col min="6661" max="6661" width="19.44140625" style="1184" customWidth="1"/>
    <col min="6662" max="6662" width="20" style="1184" customWidth="1"/>
    <col min="6663" max="6663" width="25.109375" style="1184" customWidth="1"/>
    <col min="6664" max="6664" width="4.44140625" style="1184" customWidth="1"/>
    <col min="6665" max="6912" width="11.44140625" style="1184"/>
    <col min="6913" max="6913" width="20.33203125" style="1184" customWidth="1"/>
    <col min="6914" max="6914" width="7.33203125" style="1184" customWidth="1"/>
    <col min="6915" max="6915" width="51.44140625" style="1184" customWidth="1"/>
    <col min="6916" max="6916" width="23.44140625" style="1184" customWidth="1"/>
    <col min="6917" max="6917" width="19.44140625" style="1184" customWidth="1"/>
    <col min="6918" max="6918" width="20" style="1184" customWidth="1"/>
    <col min="6919" max="6919" width="25.109375" style="1184" customWidth="1"/>
    <col min="6920" max="6920" width="4.44140625" style="1184" customWidth="1"/>
    <col min="6921" max="7168" width="11.44140625" style="1184"/>
    <col min="7169" max="7169" width="20.33203125" style="1184" customWidth="1"/>
    <col min="7170" max="7170" width="7.33203125" style="1184" customWidth="1"/>
    <col min="7171" max="7171" width="51.44140625" style="1184" customWidth="1"/>
    <col min="7172" max="7172" width="23.44140625" style="1184" customWidth="1"/>
    <col min="7173" max="7173" width="19.44140625" style="1184" customWidth="1"/>
    <col min="7174" max="7174" width="20" style="1184" customWidth="1"/>
    <col min="7175" max="7175" width="25.109375" style="1184" customWidth="1"/>
    <col min="7176" max="7176" width="4.44140625" style="1184" customWidth="1"/>
    <col min="7177" max="7424" width="11.44140625" style="1184"/>
    <col min="7425" max="7425" width="20.33203125" style="1184" customWidth="1"/>
    <col min="7426" max="7426" width="7.33203125" style="1184" customWidth="1"/>
    <col min="7427" max="7427" width="51.44140625" style="1184" customWidth="1"/>
    <col min="7428" max="7428" width="23.44140625" style="1184" customWidth="1"/>
    <col min="7429" max="7429" width="19.44140625" style="1184" customWidth="1"/>
    <col min="7430" max="7430" width="20" style="1184" customWidth="1"/>
    <col min="7431" max="7431" width="25.109375" style="1184" customWidth="1"/>
    <col min="7432" max="7432" width="4.44140625" style="1184" customWidth="1"/>
    <col min="7433" max="7680" width="11.44140625" style="1184"/>
    <col min="7681" max="7681" width="20.33203125" style="1184" customWidth="1"/>
    <col min="7682" max="7682" width="7.33203125" style="1184" customWidth="1"/>
    <col min="7683" max="7683" width="51.44140625" style="1184" customWidth="1"/>
    <col min="7684" max="7684" width="23.44140625" style="1184" customWidth="1"/>
    <col min="7685" max="7685" width="19.44140625" style="1184" customWidth="1"/>
    <col min="7686" max="7686" width="20" style="1184" customWidth="1"/>
    <col min="7687" max="7687" width="25.109375" style="1184" customWidth="1"/>
    <col min="7688" max="7688" width="4.44140625" style="1184" customWidth="1"/>
    <col min="7689" max="7936" width="11.44140625" style="1184"/>
    <col min="7937" max="7937" width="20.33203125" style="1184" customWidth="1"/>
    <col min="7938" max="7938" width="7.33203125" style="1184" customWidth="1"/>
    <col min="7939" max="7939" width="51.44140625" style="1184" customWidth="1"/>
    <col min="7940" max="7940" width="23.44140625" style="1184" customWidth="1"/>
    <col min="7941" max="7941" width="19.44140625" style="1184" customWidth="1"/>
    <col min="7942" max="7942" width="20" style="1184" customWidth="1"/>
    <col min="7943" max="7943" width="25.109375" style="1184" customWidth="1"/>
    <col min="7944" max="7944" width="4.44140625" style="1184" customWidth="1"/>
    <col min="7945" max="8192" width="11.44140625" style="1184"/>
    <col min="8193" max="8193" width="20.33203125" style="1184" customWidth="1"/>
    <col min="8194" max="8194" width="7.33203125" style="1184" customWidth="1"/>
    <col min="8195" max="8195" width="51.44140625" style="1184" customWidth="1"/>
    <col min="8196" max="8196" width="23.44140625" style="1184" customWidth="1"/>
    <col min="8197" max="8197" width="19.44140625" style="1184" customWidth="1"/>
    <col min="8198" max="8198" width="20" style="1184" customWidth="1"/>
    <col min="8199" max="8199" width="25.109375" style="1184" customWidth="1"/>
    <col min="8200" max="8200" width="4.44140625" style="1184" customWidth="1"/>
    <col min="8201" max="8448" width="11.44140625" style="1184"/>
    <col min="8449" max="8449" width="20.33203125" style="1184" customWidth="1"/>
    <col min="8450" max="8450" width="7.33203125" style="1184" customWidth="1"/>
    <col min="8451" max="8451" width="51.44140625" style="1184" customWidth="1"/>
    <col min="8452" max="8452" width="23.44140625" style="1184" customWidth="1"/>
    <col min="8453" max="8453" width="19.44140625" style="1184" customWidth="1"/>
    <col min="8454" max="8454" width="20" style="1184" customWidth="1"/>
    <col min="8455" max="8455" width="25.109375" style="1184" customWidth="1"/>
    <col min="8456" max="8456" width="4.44140625" style="1184" customWidth="1"/>
    <col min="8457" max="8704" width="11.44140625" style="1184"/>
    <col min="8705" max="8705" width="20.33203125" style="1184" customWidth="1"/>
    <col min="8706" max="8706" width="7.33203125" style="1184" customWidth="1"/>
    <col min="8707" max="8707" width="51.44140625" style="1184" customWidth="1"/>
    <col min="8708" max="8708" width="23.44140625" style="1184" customWidth="1"/>
    <col min="8709" max="8709" width="19.44140625" style="1184" customWidth="1"/>
    <col min="8710" max="8710" width="20" style="1184" customWidth="1"/>
    <col min="8711" max="8711" width="25.109375" style="1184" customWidth="1"/>
    <col min="8712" max="8712" width="4.44140625" style="1184" customWidth="1"/>
    <col min="8713" max="8960" width="11.44140625" style="1184"/>
    <col min="8961" max="8961" width="20.33203125" style="1184" customWidth="1"/>
    <col min="8962" max="8962" width="7.33203125" style="1184" customWidth="1"/>
    <col min="8963" max="8963" width="51.44140625" style="1184" customWidth="1"/>
    <col min="8964" max="8964" width="23.44140625" style="1184" customWidth="1"/>
    <col min="8965" max="8965" width="19.44140625" style="1184" customWidth="1"/>
    <col min="8966" max="8966" width="20" style="1184" customWidth="1"/>
    <col min="8967" max="8967" width="25.109375" style="1184" customWidth="1"/>
    <col min="8968" max="8968" width="4.44140625" style="1184" customWidth="1"/>
    <col min="8969" max="9216" width="11.44140625" style="1184"/>
    <col min="9217" max="9217" width="20.33203125" style="1184" customWidth="1"/>
    <col min="9218" max="9218" width="7.33203125" style="1184" customWidth="1"/>
    <col min="9219" max="9219" width="51.44140625" style="1184" customWidth="1"/>
    <col min="9220" max="9220" width="23.44140625" style="1184" customWidth="1"/>
    <col min="9221" max="9221" width="19.44140625" style="1184" customWidth="1"/>
    <col min="9222" max="9222" width="20" style="1184" customWidth="1"/>
    <col min="9223" max="9223" width="25.109375" style="1184" customWidth="1"/>
    <col min="9224" max="9224" width="4.44140625" style="1184" customWidth="1"/>
    <col min="9225" max="9472" width="11.44140625" style="1184"/>
    <col min="9473" max="9473" width="20.33203125" style="1184" customWidth="1"/>
    <col min="9474" max="9474" width="7.33203125" style="1184" customWidth="1"/>
    <col min="9475" max="9475" width="51.44140625" style="1184" customWidth="1"/>
    <col min="9476" max="9476" width="23.44140625" style="1184" customWidth="1"/>
    <col min="9477" max="9477" width="19.44140625" style="1184" customWidth="1"/>
    <col min="9478" max="9478" width="20" style="1184" customWidth="1"/>
    <col min="9479" max="9479" width="25.109375" style="1184" customWidth="1"/>
    <col min="9480" max="9480" width="4.44140625" style="1184" customWidth="1"/>
    <col min="9481" max="9728" width="11.44140625" style="1184"/>
    <col min="9729" max="9729" width="20.33203125" style="1184" customWidth="1"/>
    <col min="9730" max="9730" width="7.33203125" style="1184" customWidth="1"/>
    <col min="9731" max="9731" width="51.44140625" style="1184" customWidth="1"/>
    <col min="9732" max="9732" width="23.44140625" style="1184" customWidth="1"/>
    <col min="9733" max="9733" width="19.44140625" style="1184" customWidth="1"/>
    <col min="9734" max="9734" width="20" style="1184" customWidth="1"/>
    <col min="9735" max="9735" width="25.109375" style="1184" customWidth="1"/>
    <col min="9736" max="9736" width="4.44140625" style="1184" customWidth="1"/>
    <col min="9737" max="9984" width="11.44140625" style="1184"/>
    <col min="9985" max="9985" width="20.33203125" style="1184" customWidth="1"/>
    <col min="9986" max="9986" width="7.33203125" style="1184" customWidth="1"/>
    <col min="9987" max="9987" width="51.44140625" style="1184" customWidth="1"/>
    <col min="9988" max="9988" width="23.44140625" style="1184" customWidth="1"/>
    <col min="9989" max="9989" width="19.44140625" style="1184" customWidth="1"/>
    <col min="9990" max="9990" width="20" style="1184" customWidth="1"/>
    <col min="9991" max="9991" width="25.109375" style="1184" customWidth="1"/>
    <col min="9992" max="9992" width="4.44140625" style="1184" customWidth="1"/>
    <col min="9993" max="10240" width="11.44140625" style="1184"/>
    <col min="10241" max="10241" width="20.33203125" style="1184" customWidth="1"/>
    <col min="10242" max="10242" width="7.33203125" style="1184" customWidth="1"/>
    <col min="10243" max="10243" width="51.44140625" style="1184" customWidth="1"/>
    <col min="10244" max="10244" width="23.44140625" style="1184" customWidth="1"/>
    <col min="10245" max="10245" width="19.44140625" style="1184" customWidth="1"/>
    <col min="10246" max="10246" width="20" style="1184" customWidth="1"/>
    <col min="10247" max="10247" width="25.109375" style="1184" customWidth="1"/>
    <col min="10248" max="10248" width="4.44140625" style="1184" customWidth="1"/>
    <col min="10249" max="10496" width="11.44140625" style="1184"/>
    <col min="10497" max="10497" width="20.33203125" style="1184" customWidth="1"/>
    <col min="10498" max="10498" width="7.33203125" style="1184" customWidth="1"/>
    <col min="10499" max="10499" width="51.44140625" style="1184" customWidth="1"/>
    <col min="10500" max="10500" width="23.44140625" style="1184" customWidth="1"/>
    <col min="10501" max="10501" width="19.44140625" style="1184" customWidth="1"/>
    <col min="10502" max="10502" width="20" style="1184" customWidth="1"/>
    <col min="10503" max="10503" width="25.109375" style="1184" customWidth="1"/>
    <col min="10504" max="10504" width="4.44140625" style="1184" customWidth="1"/>
    <col min="10505" max="10752" width="11.44140625" style="1184"/>
    <col min="10753" max="10753" width="20.33203125" style="1184" customWidth="1"/>
    <col min="10754" max="10754" width="7.33203125" style="1184" customWidth="1"/>
    <col min="10755" max="10755" width="51.44140625" style="1184" customWidth="1"/>
    <col min="10756" max="10756" width="23.44140625" style="1184" customWidth="1"/>
    <col min="10757" max="10757" width="19.44140625" style="1184" customWidth="1"/>
    <col min="10758" max="10758" width="20" style="1184" customWidth="1"/>
    <col min="10759" max="10759" width="25.109375" style="1184" customWidth="1"/>
    <col min="10760" max="10760" width="4.44140625" style="1184" customWidth="1"/>
    <col min="10761" max="11008" width="11.44140625" style="1184"/>
    <col min="11009" max="11009" width="20.33203125" style="1184" customWidth="1"/>
    <col min="11010" max="11010" width="7.33203125" style="1184" customWidth="1"/>
    <col min="11011" max="11011" width="51.44140625" style="1184" customWidth="1"/>
    <col min="11012" max="11012" width="23.44140625" style="1184" customWidth="1"/>
    <col min="11013" max="11013" width="19.44140625" style="1184" customWidth="1"/>
    <col min="11014" max="11014" width="20" style="1184" customWidth="1"/>
    <col min="11015" max="11015" width="25.109375" style="1184" customWidth="1"/>
    <col min="11016" max="11016" width="4.44140625" style="1184" customWidth="1"/>
    <col min="11017" max="11264" width="11.44140625" style="1184"/>
    <col min="11265" max="11265" width="20.33203125" style="1184" customWidth="1"/>
    <col min="11266" max="11266" width="7.33203125" style="1184" customWidth="1"/>
    <col min="11267" max="11267" width="51.44140625" style="1184" customWidth="1"/>
    <col min="11268" max="11268" width="23.44140625" style="1184" customWidth="1"/>
    <col min="11269" max="11269" width="19.44140625" style="1184" customWidth="1"/>
    <col min="11270" max="11270" width="20" style="1184" customWidth="1"/>
    <col min="11271" max="11271" width="25.109375" style="1184" customWidth="1"/>
    <col min="11272" max="11272" width="4.44140625" style="1184" customWidth="1"/>
    <col min="11273" max="11520" width="11.44140625" style="1184"/>
    <col min="11521" max="11521" width="20.33203125" style="1184" customWidth="1"/>
    <col min="11522" max="11522" width="7.33203125" style="1184" customWidth="1"/>
    <col min="11523" max="11523" width="51.44140625" style="1184" customWidth="1"/>
    <col min="11524" max="11524" width="23.44140625" style="1184" customWidth="1"/>
    <col min="11525" max="11525" width="19.44140625" style="1184" customWidth="1"/>
    <col min="11526" max="11526" width="20" style="1184" customWidth="1"/>
    <col min="11527" max="11527" width="25.109375" style="1184" customWidth="1"/>
    <col min="11528" max="11528" width="4.44140625" style="1184" customWidth="1"/>
    <col min="11529" max="11776" width="11.44140625" style="1184"/>
    <col min="11777" max="11777" width="20.33203125" style="1184" customWidth="1"/>
    <col min="11778" max="11778" width="7.33203125" style="1184" customWidth="1"/>
    <col min="11779" max="11779" width="51.44140625" style="1184" customWidth="1"/>
    <col min="11780" max="11780" width="23.44140625" style="1184" customWidth="1"/>
    <col min="11781" max="11781" width="19.44140625" style="1184" customWidth="1"/>
    <col min="11782" max="11782" width="20" style="1184" customWidth="1"/>
    <col min="11783" max="11783" width="25.109375" style="1184" customWidth="1"/>
    <col min="11784" max="11784" width="4.44140625" style="1184" customWidth="1"/>
    <col min="11785" max="12032" width="11.44140625" style="1184"/>
    <col min="12033" max="12033" width="20.33203125" style="1184" customWidth="1"/>
    <col min="12034" max="12034" width="7.33203125" style="1184" customWidth="1"/>
    <col min="12035" max="12035" width="51.44140625" style="1184" customWidth="1"/>
    <col min="12036" max="12036" width="23.44140625" style="1184" customWidth="1"/>
    <col min="12037" max="12037" width="19.44140625" style="1184" customWidth="1"/>
    <col min="12038" max="12038" width="20" style="1184" customWidth="1"/>
    <col min="12039" max="12039" width="25.109375" style="1184" customWidth="1"/>
    <col min="12040" max="12040" width="4.44140625" style="1184" customWidth="1"/>
    <col min="12041" max="12288" width="11.44140625" style="1184"/>
    <col min="12289" max="12289" width="20.33203125" style="1184" customWidth="1"/>
    <col min="12290" max="12290" width="7.33203125" style="1184" customWidth="1"/>
    <col min="12291" max="12291" width="51.44140625" style="1184" customWidth="1"/>
    <col min="12292" max="12292" width="23.44140625" style="1184" customWidth="1"/>
    <col min="12293" max="12293" width="19.44140625" style="1184" customWidth="1"/>
    <col min="12294" max="12294" width="20" style="1184" customWidth="1"/>
    <col min="12295" max="12295" width="25.109375" style="1184" customWidth="1"/>
    <col min="12296" max="12296" width="4.44140625" style="1184" customWidth="1"/>
    <col min="12297" max="12544" width="11.44140625" style="1184"/>
    <col min="12545" max="12545" width="20.33203125" style="1184" customWidth="1"/>
    <col min="12546" max="12546" width="7.33203125" style="1184" customWidth="1"/>
    <col min="12547" max="12547" width="51.44140625" style="1184" customWidth="1"/>
    <col min="12548" max="12548" width="23.44140625" style="1184" customWidth="1"/>
    <col min="12549" max="12549" width="19.44140625" style="1184" customWidth="1"/>
    <col min="12550" max="12550" width="20" style="1184" customWidth="1"/>
    <col min="12551" max="12551" width="25.109375" style="1184" customWidth="1"/>
    <col min="12552" max="12552" width="4.44140625" style="1184" customWidth="1"/>
    <col min="12553" max="12800" width="11.44140625" style="1184"/>
    <col min="12801" max="12801" width="20.33203125" style="1184" customWidth="1"/>
    <col min="12802" max="12802" width="7.33203125" style="1184" customWidth="1"/>
    <col min="12803" max="12803" width="51.44140625" style="1184" customWidth="1"/>
    <col min="12804" max="12804" width="23.44140625" style="1184" customWidth="1"/>
    <col min="12805" max="12805" width="19.44140625" style="1184" customWidth="1"/>
    <col min="12806" max="12806" width="20" style="1184" customWidth="1"/>
    <col min="12807" max="12807" width="25.109375" style="1184" customWidth="1"/>
    <col min="12808" max="12808" width="4.44140625" style="1184" customWidth="1"/>
    <col min="12809" max="13056" width="11.44140625" style="1184"/>
    <col min="13057" max="13057" width="20.33203125" style="1184" customWidth="1"/>
    <col min="13058" max="13058" width="7.33203125" style="1184" customWidth="1"/>
    <col min="13059" max="13059" width="51.44140625" style="1184" customWidth="1"/>
    <col min="13060" max="13060" width="23.44140625" style="1184" customWidth="1"/>
    <col min="13061" max="13061" width="19.44140625" style="1184" customWidth="1"/>
    <col min="13062" max="13062" width="20" style="1184" customWidth="1"/>
    <col min="13063" max="13063" width="25.109375" style="1184" customWidth="1"/>
    <col min="13064" max="13064" width="4.44140625" style="1184" customWidth="1"/>
    <col min="13065" max="13312" width="11.44140625" style="1184"/>
    <col min="13313" max="13313" width="20.33203125" style="1184" customWidth="1"/>
    <col min="13314" max="13314" width="7.33203125" style="1184" customWidth="1"/>
    <col min="13315" max="13315" width="51.44140625" style="1184" customWidth="1"/>
    <col min="13316" max="13316" width="23.44140625" style="1184" customWidth="1"/>
    <col min="13317" max="13317" width="19.44140625" style="1184" customWidth="1"/>
    <col min="13318" max="13318" width="20" style="1184" customWidth="1"/>
    <col min="13319" max="13319" width="25.109375" style="1184" customWidth="1"/>
    <col min="13320" max="13320" width="4.44140625" style="1184" customWidth="1"/>
    <col min="13321" max="13568" width="11.44140625" style="1184"/>
    <col min="13569" max="13569" width="20.33203125" style="1184" customWidth="1"/>
    <col min="13570" max="13570" width="7.33203125" style="1184" customWidth="1"/>
    <col min="13571" max="13571" width="51.44140625" style="1184" customWidth="1"/>
    <col min="13572" max="13572" width="23.44140625" style="1184" customWidth="1"/>
    <col min="13573" max="13573" width="19.44140625" style="1184" customWidth="1"/>
    <col min="13574" max="13574" width="20" style="1184" customWidth="1"/>
    <col min="13575" max="13575" width="25.109375" style="1184" customWidth="1"/>
    <col min="13576" max="13576" width="4.44140625" style="1184" customWidth="1"/>
    <col min="13577" max="13824" width="11.44140625" style="1184"/>
    <col min="13825" max="13825" width="20.33203125" style="1184" customWidth="1"/>
    <col min="13826" max="13826" width="7.33203125" style="1184" customWidth="1"/>
    <col min="13827" max="13827" width="51.44140625" style="1184" customWidth="1"/>
    <col min="13828" max="13828" width="23.44140625" style="1184" customWidth="1"/>
    <col min="13829" max="13829" width="19.44140625" style="1184" customWidth="1"/>
    <col min="13830" max="13830" width="20" style="1184" customWidth="1"/>
    <col min="13831" max="13831" width="25.109375" style="1184" customWidth="1"/>
    <col min="13832" max="13832" width="4.44140625" style="1184" customWidth="1"/>
    <col min="13833" max="14080" width="11.44140625" style="1184"/>
    <col min="14081" max="14081" width="20.33203125" style="1184" customWidth="1"/>
    <col min="14082" max="14082" width="7.33203125" style="1184" customWidth="1"/>
    <col min="14083" max="14083" width="51.44140625" style="1184" customWidth="1"/>
    <col min="14084" max="14084" width="23.44140625" style="1184" customWidth="1"/>
    <col min="14085" max="14085" width="19.44140625" style="1184" customWidth="1"/>
    <col min="14086" max="14086" width="20" style="1184" customWidth="1"/>
    <col min="14087" max="14087" width="25.109375" style="1184" customWidth="1"/>
    <col min="14088" max="14088" width="4.44140625" style="1184" customWidth="1"/>
    <col min="14089" max="14336" width="11.44140625" style="1184"/>
    <col min="14337" max="14337" width="20.33203125" style="1184" customWidth="1"/>
    <col min="14338" max="14338" width="7.33203125" style="1184" customWidth="1"/>
    <col min="14339" max="14339" width="51.44140625" style="1184" customWidth="1"/>
    <col min="14340" max="14340" width="23.44140625" style="1184" customWidth="1"/>
    <col min="14341" max="14341" width="19.44140625" style="1184" customWidth="1"/>
    <col min="14342" max="14342" width="20" style="1184" customWidth="1"/>
    <col min="14343" max="14343" width="25.109375" style="1184" customWidth="1"/>
    <col min="14344" max="14344" width="4.44140625" style="1184" customWidth="1"/>
    <col min="14345" max="14592" width="11.44140625" style="1184"/>
    <col min="14593" max="14593" width="20.33203125" style="1184" customWidth="1"/>
    <col min="14594" max="14594" width="7.33203125" style="1184" customWidth="1"/>
    <col min="14595" max="14595" width="51.44140625" style="1184" customWidth="1"/>
    <col min="14596" max="14596" width="23.44140625" style="1184" customWidth="1"/>
    <col min="14597" max="14597" width="19.44140625" style="1184" customWidth="1"/>
    <col min="14598" max="14598" width="20" style="1184" customWidth="1"/>
    <col min="14599" max="14599" width="25.109375" style="1184" customWidth="1"/>
    <col min="14600" max="14600" width="4.44140625" style="1184" customWidth="1"/>
    <col min="14601" max="14848" width="11.44140625" style="1184"/>
    <col min="14849" max="14849" width="20.33203125" style="1184" customWidth="1"/>
    <col min="14850" max="14850" width="7.33203125" style="1184" customWidth="1"/>
    <col min="14851" max="14851" width="51.44140625" style="1184" customWidth="1"/>
    <col min="14852" max="14852" width="23.44140625" style="1184" customWidth="1"/>
    <col min="14853" max="14853" width="19.44140625" style="1184" customWidth="1"/>
    <col min="14854" max="14854" width="20" style="1184" customWidth="1"/>
    <col min="14855" max="14855" width="25.109375" style="1184" customWidth="1"/>
    <col min="14856" max="14856" width="4.44140625" style="1184" customWidth="1"/>
    <col min="14857" max="15104" width="11.44140625" style="1184"/>
    <col min="15105" max="15105" width="20.33203125" style="1184" customWidth="1"/>
    <col min="15106" max="15106" width="7.33203125" style="1184" customWidth="1"/>
    <col min="15107" max="15107" width="51.44140625" style="1184" customWidth="1"/>
    <col min="15108" max="15108" width="23.44140625" style="1184" customWidth="1"/>
    <col min="15109" max="15109" width="19.44140625" style="1184" customWidth="1"/>
    <col min="15110" max="15110" width="20" style="1184" customWidth="1"/>
    <col min="15111" max="15111" width="25.109375" style="1184" customWidth="1"/>
    <col min="15112" max="15112" width="4.44140625" style="1184" customWidth="1"/>
    <col min="15113" max="15360" width="11.44140625" style="1184"/>
    <col min="15361" max="15361" width="20.33203125" style="1184" customWidth="1"/>
    <col min="15362" max="15362" width="7.33203125" style="1184" customWidth="1"/>
    <col min="15363" max="15363" width="51.44140625" style="1184" customWidth="1"/>
    <col min="15364" max="15364" width="23.44140625" style="1184" customWidth="1"/>
    <col min="15365" max="15365" width="19.44140625" style="1184" customWidth="1"/>
    <col min="15366" max="15366" width="20" style="1184" customWidth="1"/>
    <col min="15367" max="15367" width="25.109375" style="1184" customWidth="1"/>
    <col min="15368" max="15368" width="4.44140625" style="1184" customWidth="1"/>
    <col min="15369" max="15616" width="11.44140625" style="1184"/>
    <col min="15617" max="15617" width="20.33203125" style="1184" customWidth="1"/>
    <col min="15618" max="15618" width="7.33203125" style="1184" customWidth="1"/>
    <col min="15619" max="15619" width="51.44140625" style="1184" customWidth="1"/>
    <col min="15620" max="15620" width="23.44140625" style="1184" customWidth="1"/>
    <col min="15621" max="15621" width="19.44140625" style="1184" customWidth="1"/>
    <col min="15622" max="15622" width="20" style="1184" customWidth="1"/>
    <col min="15623" max="15623" width="25.109375" style="1184" customWidth="1"/>
    <col min="15624" max="15624" width="4.44140625" style="1184" customWidth="1"/>
    <col min="15625" max="15872" width="11.44140625" style="1184"/>
    <col min="15873" max="15873" width="20.33203125" style="1184" customWidth="1"/>
    <col min="15874" max="15874" width="7.33203125" style="1184" customWidth="1"/>
    <col min="15875" max="15875" width="51.44140625" style="1184" customWidth="1"/>
    <col min="15876" max="15876" width="23.44140625" style="1184" customWidth="1"/>
    <col min="15877" max="15877" width="19.44140625" style="1184" customWidth="1"/>
    <col min="15878" max="15878" width="20" style="1184" customWidth="1"/>
    <col min="15879" max="15879" width="25.109375" style="1184" customWidth="1"/>
    <col min="15880" max="15880" width="4.44140625" style="1184" customWidth="1"/>
    <col min="15881" max="16128" width="11.44140625" style="1184"/>
    <col min="16129" max="16129" width="20.33203125" style="1184" customWidth="1"/>
    <col min="16130" max="16130" width="7.33203125" style="1184" customWidth="1"/>
    <col min="16131" max="16131" width="51.44140625" style="1184" customWidth="1"/>
    <col min="16132" max="16132" width="23.44140625" style="1184" customWidth="1"/>
    <col min="16133" max="16133" width="19.44140625" style="1184" customWidth="1"/>
    <col min="16134" max="16134" width="20" style="1184" customWidth="1"/>
    <col min="16135" max="16135" width="25.109375" style="1184" customWidth="1"/>
    <col min="16136" max="16136" width="4.44140625" style="1184" customWidth="1"/>
    <col min="16137" max="16384" width="11.44140625" style="1184"/>
  </cols>
  <sheetData>
    <row r="1" spans="1:7" x14ac:dyDescent="0.3">
      <c r="A1" s="3828" t="s">
        <v>1</v>
      </c>
      <c r="B1" s="3829"/>
      <c r="C1" s="3829"/>
      <c r="D1" s="3829"/>
      <c r="E1" s="3829"/>
      <c r="F1" s="3829"/>
      <c r="G1" s="3830"/>
    </row>
    <row r="2" spans="1:7" x14ac:dyDescent="0.3">
      <c r="A2" s="3822" t="s">
        <v>2</v>
      </c>
      <c r="B2" s="3823"/>
      <c r="C2" s="3823"/>
      <c r="D2" s="3823"/>
      <c r="E2" s="3823"/>
      <c r="F2" s="3823"/>
      <c r="G2" s="3824"/>
    </row>
    <row r="3" spans="1:7" x14ac:dyDescent="0.3">
      <c r="A3" s="1183"/>
      <c r="G3" s="1188"/>
    </row>
    <row r="4" spans="1:7" ht="12.75" customHeight="1" x14ac:dyDescent="0.3">
      <c r="A4" s="1205" t="s">
        <v>0</v>
      </c>
      <c r="G4" s="1188"/>
    </row>
    <row r="5" spans="1:7" ht="34.5" hidden="1" customHeight="1" x14ac:dyDescent="0.3">
      <c r="A5" s="1183"/>
      <c r="G5" s="1206"/>
    </row>
    <row r="6" spans="1:7" x14ac:dyDescent="0.3">
      <c r="A6" s="1183" t="s">
        <v>3</v>
      </c>
      <c r="C6" s="1184" t="s">
        <v>4</v>
      </c>
      <c r="E6" s="1286" t="s">
        <v>5</v>
      </c>
      <c r="F6" s="1186" t="s">
        <v>356</v>
      </c>
      <c r="G6" s="1188" t="s">
        <v>197</v>
      </c>
    </row>
    <row r="7" spans="1:7" ht="5.25" customHeight="1" thickBot="1" x14ac:dyDescent="0.35">
      <c r="A7" s="1183"/>
      <c r="D7" s="1184"/>
      <c r="E7" s="1344"/>
      <c r="F7" s="1184"/>
      <c r="G7" s="1345"/>
    </row>
    <row r="8" spans="1:7" s="1204" customFormat="1" ht="57.75" customHeight="1" thickBot="1" x14ac:dyDescent="0.35">
      <c r="A8" s="1213" t="s">
        <v>351</v>
      </c>
      <c r="B8" s="1214"/>
      <c r="C8" s="1214" t="s">
        <v>352</v>
      </c>
      <c r="D8" s="1346" t="s">
        <v>8</v>
      </c>
      <c r="E8" s="1347" t="s">
        <v>9</v>
      </c>
      <c r="F8" s="1346" t="s">
        <v>10</v>
      </c>
      <c r="G8" s="1348" t="s">
        <v>11</v>
      </c>
    </row>
    <row r="9" spans="1:7" ht="16.2" thickBot="1" x14ac:dyDescent="0.35">
      <c r="A9" s="1218" t="s">
        <v>12</v>
      </c>
      <c r="B9" s="1219"/>
      <c r="C9" s="1220" t="s">
        <v>13</v>
      </c>
      <c r="D9" s="1349">
        <f>+D10+D36+D82</f>
        <v>3785909847.0299997</v>
      </c>
      <c r="E9" s="1350">
        <f>+E10+E36+E82</f>
        <v>0</v>
      </c>
      <c r="F9" s="1351">
        <f>+D9-E9</f>
        <v>3785909847.0299997</v>
      </c>
      <c r="G9" s="1352">
        <f>+G10+G36+G82</f>
        <v>3784485831.0299997</v>
      </c>
    </row>
    <row r="10" spans="1:7" s="1204" customFormat="1" ht="15.6" x14ac:dyDescent="0.3">
      <c r="A10" s="1262">
        <v>1</v>
      </c>
      <c r="B10" s="1263"/>
      <c r="C10" s="1353" t="s">
        <v>14</v>
      </c>
      <c r="D10" s="1267">
        <f>+D11</f>
        <v>799877804</v>
      </c>
      <c r="E10" s="1266">
        <f>+E11</f>
        <v>0</v>
      </c>
      <c r="F10" s="1267">
        <f>+D10-E10</f>
        <v>799877804</v>
      </c>
      <c r="G10" s="1354">
        <f>+G11</f>
        <v>799877804</v>
      </c>
    </row>
    <row r="11" spans="1:7" s="1204" customFormat="1" ht="15.6" x14ac:dyDescent="0.3">
      <c r="A11" s="1233">
        <v>10</v>
      </c>
      <c r="B11" s="1234"/>
      <c r="C11" s="1355" t="s">
        <v>14</v>
      </c>
      <c r="D11" s="1236">
        <f>+D12+D15+D18</f>
        <v>799877804</v>
      </c>
      <c r="E11" s="1237">
        <f>+E12+E15+E18</f>
        <v>0</v>
      </c>
      <c r="F11" s="1236">
        <f>+D11-E11</f>
        <v>799877804</v>
      </c>
      <c r="G11" s="1303">
        <f>+G12+G15+G18</f>
        <v>799877804</v>
      </c>
    </row>
    <row r="12" spans="1:7" s="1204" customFormat="1" ht="18" customHeight="1" x14ac:dyDescent="0.3">
      <c r="A12" s="1233">
        <v>101</v>
      </c>
      <c r="B12" s="1234"/>
      <c r="C12" s="1355" t="s">
        <v>15</v>
      </c>
      <c r="D12" s="1236">
        <f>+D13</f>
        <v>26134973</v>
      </c>
      <c r="E12" s="1237">
        <f>+E13</f>
        <v>0</v>
      </c>
      <c r="F12" s="1236">
        <f>+D12-E12</f>
        <v>26134973</v>
      </c>
      <c r="G12" s="1303">
        <f>+G13</f>
        <v>26134973</v>
      </c>
    </row>
    <row r="13" spans="1:7" s="1204" customFormat="1" ht="15.6" x14ac:dyDescent="0.3">
      <c r="A13" s="1233">
        <v>1011</v>
      </c>
      <c r="B13" s="1234"/>
      <c r="C13" s="1355" t="s">
        <v>16</v>
      </c>
      <c r="D13" s="1236">
        <f>+D14</f>
        <v>26134973</v>
      </c>
      <c r="E13" s="1237">
        <f>+E14</f>
        <v>0</v>
      </c>
      <c r="F13" s="1236">
        <f>+D13-E13</f>
        <v>26134973</v>
      </c>
      <c r="G13" s="1303">
        <f>+G14</f>
        <v>26134973</v>
      </c>
    </row>
    <row r="14" spans="1:7" ht="15.6" x14ac:dyDescent="0.3">
      <c r="A14" s="1240">
        <v>10111</v>
      </c>
      <c r="B14" s="1241">
        <v>20</v>
      </c>
      <c r="C14" s="1242" t="s">
        <v>17</v>
      </c>
      <c r="D14" s="1244">
        <v>26134973</v>
      </c>
      <c r="E14" s="1356">
        <v>0</v>
      </c>
      <c r="F14" s="1244">
        <f t="shared" ref="F14:F27" si="0">+D14-E14</f>
        <v>26134973</v>
      </c>
      <c r="G14" s="1248">
        <v>26134973</v>
      </c>
    </row>
    <row r="15" spans="1:7" s="1204" customFormat="1" ht="15.6" x14ac:dyDescent="0.3">
      <c r="A15" s="1233">
        <v>102</v>
      </c>
      <c r="B15" s="1234"/>
      <c r="C15" s="1355" t="s">
        <v>31</v>
      </c>
      <c r="D15" s="1236">
        <f>+D16+D17</f>
        <v>178809431</v>
      </c>
      <c r="E15" s="1237">
        <f>+E16+E17</f>
        <v>0</v>
      </c>
      <c r="F15" s="1236">
        <f>+D15-E15</f>
        <v>178809431</v>
      </c>
      <c r="G15" s="1303">
        <f>+G16+G17</f>
        <v>178809431</v>
      </c>
    </row>
    <row r="16" spans="1:7" ht="15.6" x14ac:dyDescent="0.3">
      <c r="A16" s="1240">
        <v>10212</v>
      </c>
      <c r="B16" s="1241">
        <v>20</v>
      </c>
      <c r="C16" s="1242" t="s">
        <v>32</v>
      </c>
      <c r="D16" s="1244">
        <v>250877</v>
      </c>
      <c r="E16" s="1356">
        <v>0</v>
      </c>
      <c r="F16" s="1244">
        <f t="shared" si="0"/>
        <v>250877</v>
      </c>
      <c r="G16" s="1248">
        <v>250877</v>
      </c>
    </row>
    <row r="17" spans="1:7" ht="15.6" x14ac:dyDescent="0.3">
      <c r="A17" s="1240">
        <v>10214</v>
      </c>
      <c r="B17" s="1241">
        <v>20</v>
      </c>
      <c r="C17" s="1242" t="s">
        <v>33</v>
      </c>
      <c r="D17" s="1244">
        <v>178558554</v>
      </c>
      <c r="E17" s="1356">
        <v>0</v>
      </c>
      <c r="F17" s="1244">
        <f t="shared" si="0"/>
        <v>178558554</v>
      </c>
      <c r="G17" s="1248">
        <v>178558554</v>
      </c>
    </row>
    <row r="18" spans="1:7" s="1204" customFormat="1" ht="31.2" x14ac:dyDescent="0.3">
      <c r="A18" s="1233">
        <v>105</v>
      </c>
      <c r="B18" s="1234"/>
      <c r="C18" s="1269" t="s">
        <v>34</v>
      </c>
      <c r="D18" s="1236">
        <f>+D19+D23+D26+D27</f>
        <v>594933400</v>
      </c>
      <c r="E18" s="1237">
        <f>+E19+E23+E26+E27</f>
        <v>0</v>
      </c>
      <c r="F18" s="1236">
        <f t="shared" si="0"/>
        <v>594933400</v>
      </c>
      <c r="G18" s="1303">
        <f>+G19+G23+G26+G27</f>
        <v>594933400</v>
      </c>
    </row>
    <row r="19" spans="1:7" s="1204" customFormat="1" ht="15.6" x14ac:dyDescent="0.3">
      <c r="A19" s="1233">
        <v>1051</v>
      </c>
      <c r="B19" s="1234"/>
      <c r="C19" s="1269" t="s">
        <v>35</v>
      </c>
      <c r="D19" s="1236">
        <f>+D20+D21+D22</f>
        <v>382819200</v>
      </c>
      <c r="E19" s="1237">
        <f>+E20+E21+E22</f>
        <v>0</v>
      </c>
      <c r="F19" s="1236">
        <f t="shared" si="0"/>
        <v>382819200</v>
      </c>
      <c r="G19" s="1303">
        <f>+G20+G21+G22</f>
        <v>382819200</v>
      </c>
    </row>
    <row r="20" spans="1:7" ht="15.6" x14ac:dyDescent="0.3">
      <c r="A20" s="1240">
        <v>10511</v>
      </c>
      <c r="B20" s="1241">
        <v>20</v>
      </c>
      <c r="C20" s="1242" t="s">
        <v>36</v>
      </c>
      <c r="D20" s="1244">
        <v>79008700</v>
      </c>
      <c r="E20" s="1356">
        <v>0</v>
      </c>
      <c r="F20" s="1244">
        <f t="shared" si="0"/>
        <v>79008700</v>
      </c>
      <c r="G20" s="1248">
        <v>79008700</v>
      </c>
    </row>
    <row r="21" spans="1:7" ht="15.6" x14ac:dyDescent="0.3">
      <c r="A21" s="1240">
        <v>10513</v>
      </c>
      <c r="B21" s="1241">
        <v>20</v>
      </c>
      <c r="C21" s="1242" t="s">
        <v>37</v>
      </c>
      <c r="D21" s="1244">
        <v>134377500</v>
      </c>
      <c r="E21" s="1356">
        <v>0</v>
      </c>
      <c r="F21" s="1244">
        <f t="shared" si="0"/>
        <v>134377500</v>
      </c>
      <c r="G21" s="1248">
        <v>134377500</v>
      </c>
    </row>
    <row r="22" spans="1:7" ht="15.6" x14ac:dyDescent="0.3">
      <c r="A22" s="1240">
        <v>10514</v>
      </c>
      <c r="B22" s="1241">
        <v>20</v>
      </c>
      <c r="C22" s="1242" t="s">
        <v>38</v>
      </c>
      <c r="D22" s="1244">
        <v>169433000</v>
      </c>
      <c r="E22" s="1356">
        <v>0</v>
      </c>
      <c r="F22" s="1244">
        <f t="shared" si="0"/>
        <v>169433000</v>
      </c>
      <c r="G22" s="1248">
        <v>169433000</v>
      </c>
    </row>
    <row r="23" spans="1:7" s="1204" customFormat="1" ht="15.6" x14ac:dyDescent="0.3">
      <c r="A23" s="1233">
        <v>1052</v>
      </c>
      <c r="B23" s="1234"/>
      <c r="C23" s="1269" t="s">
        <v>39</v>
      </c>
      <c r="D23" s="1236">
        <f>+D24+D25</f>
        <v>113341400</v>
      </c>
      <c r="E23" s="1237">
        <f>+E24+E25</f>
        <v>0</v>
      </c>
      <c r="F23" s="1236">
        <f t="shared" si="0"/>
        <v>113341400</v>
      </c>
      <c r="G23" s="1303">
        <f>+G24+G25</f>
        <v>113341400</v>
      </c>
    </row>
    <row r="24" spans="1:7" ht="15.6" x14ac:dyDescent="0.3">
      <c r="A24" s="1240">
        <v>10523</v>
      </c>
      <c r="B24" s="1241">
        <v>20</v>
      </c>
      <c r="C24" s="1242" t="s">
        <v>41</v>
      </c>
      <c r="D24" s="1244">
        <v>103511700</v>
      </c>
      <c r="E24" s="1356">
        <v>0</v>
      </c>
      <c r="F24" s="1244">
        <f t="shared" si="0"/>
        <v>103511700</v>
      </c>
      <c r="G24" s="1248">
        <v>103511700</v>
      </c>
    </row>
    <row r="25" spans="1:7" ht="41.25" customHeight="1" x14ac:dyDescent="0.3">
      <c r="A25" s="1240">
        <v>10527</v>
      </c>
      <c r="B25" s="1241">
        <v>20</v>
      </c>
      <c r="C25" s="1357" t="s">
        <v>42</v>
      </c>
      <c r="D25" s="1244">
        <v>9829700</v>
      </c>
      <c r="E25" s="1356">
        <v>0</v>
      </c>
      <c r="F25" s="1244">
        <f t="shared" si="0"/>
        <v>9829700</v>
      </c>
      <c r="G25" s="1248">
        <v>9829700</v>
      </c>
    </row>
    <row r="26" spans="1:7" ht="15.6" x14ac:dyDescent="0.3">
      <c r="A26" s="1240">
        <v>1056</v>
      </c>
      <c r="B26" s="1241">
        <v>20</v>
      </c>
      <c r="C26" s="1242" t="s">
        <v>43</v>
      </c>
      <c r="D26" s="1244">
        <v>59261300</v>
      </c>
      <c r="E26" s="1356"/>
      <c r="F26" s="1244">
        <f t="shared" si="0"/>
        <v>59261300</v>
      </c>
      <c r="G26" s="1248">
        <v>59261300</v>
      </c>
    </row>
    <row r="27" spans="1:7" ht="16.2" thickBot="1" x14ac:dyDescent="0.35">
      <c r="A27" s="1271">
        <v>1057</v>
      </c>
      <c r="B27" s="1272">
        <v>20</v>
      </c>
      <c r="C27" s="1358" t="s">
        <v>44</v>
      </c>
      <c r="D27" s="1274">
        <v>39511500</v>
      </c>
      <c r="E27" s="1275">
        <f>+E37</f>
        <v>0</v>
      </c>
      <c r="F27" s="1276">
        <f t="shared" si="0"/>
        <v>39511500</v>
      </c>
      <c r="G27" s="1317">
        <v>39511500</v>
      </c>
    </row>
    <row r="28" spans="1:7" ht="16.2" thickBot="1" x14ac:dyDescent="0.35">
      <c r="A28" s="1278"/>
      <c r="B28" s="1279"/>
      <c r="C28" s="1359"/>
      <c r="D28" s="1281"/>
      <c r="E28" s="1360"/>
      <c r="F28" s="1283"/>
      <c r="G28" s="1281"/>
    </row>
    <row r="29" spans="1:7" ht="7.95" customHeight="1" x14ac:dyDescent="0.3">
      <c r="A29" s="3943"/>
      <c r="B29" s="3944"/>
      <c r="C29" s="3944"/>
      <c r="D29" s="3944"/>
      <c r="E29" s="3944"/>
      <c r="F29" s="3944"/>
      <c r="G29" s="3945"/>
    </row>
    <row r="30" spans="1:7" x14ac:dyDescent="0.3">
      <c r="A30" s="3822" t="s">
        <v>1</v>
      </c>
      <c r="B30" s="3823"/>
      <c r="C30" s="3823"/>
      <c r="D30" s="3823"/>
      <c r="E30" s="3823"/>
      <c r="F30" s="3823"/>
      <c r="G30" s="3824"/>
    </row>
    <row r="31" spans="1:7" x14ac:dyDescent="0.3">
      <c r="A31" s="3822" t="s">
        <v>2</v>
      </c>
      <c r="B31" s="3823"/>
      <c r="C31" s="3823"/>
      <c r="D31" s="3823"/>
      <c r="E31" s="3823"/>
      <c r="F31" s="3823"/>
      <c r="G31" s="3824"/>
    </row>
    <row r="32" spans="1:7" x14ac:dyDescent="0.3">
      <c r="A32" s="1205" t="s">
        <v>0</v>
      </c>
      <c r="G32" s="1188"/>
    </row>
    <row r="33" spans="1:7" x14ac:dyDescent="0.3">
      <c r="A33" s="1183" t="s">
        <v>3</v>
      </c>
      <c r="C33" s="1184" t="s">
        <v>4</v>
      </c>
      <c r="E33" s="1286" t="s">
        <v>5</v>
      </c>
      <c r="F33" s="1186" t="str">
        <f>F6</f>
        <v>MAYO</v>
      </c>
      <c r="G33" s="1188" t="str">
        <f>G6</f>
        <v>VIGENCIA FISCAL: 2018</v>
      </c>
    </row>
    <row r="34" spans="1:7" ht="5.25" customHeight="1" thickBot="1" x14ac:dyDescent="0.35">
      <c r="A34" s="1207"/>
      <c r="B34" s="1208"/>
      <c r="C34" s="1209"/>
      <c r="D34" s="1211"/>
      <c r="E34" s="1361"/>
      <c r="F34" s="1211"/>
      <c r="G34" s="1212"/>
    </row>
    <row r="35" spans="1:7" s="1204" customFormat="1" ht="57.75" customHeight="1" thickBot="1" x14ac:dyDescent="0.35">
      <c r="A35" s="1213" t="s">
        <v>351</v>
      </c>
      <c r="B35" s="1214"/>
      <c r="C35" s="1214" t="s">
        <v>352</v>
      </c>
      <c r="D35" s="1346" t="s">
        <v>8</v>
      </c>
      <c r="E35" s="1347" t="s">
        <v>9</v>
      </c>
      <c r="F35" s="1346" t="s">
        <v>10</v>
      </c>
      <c r="G35" s="1348" t="s">
        <v>11</v>
      </c>
    </row>
    <row r="36" spans="1:7" s="1204" customFormat="1" ht="17.25" customHeight="1" x14ac:dyDescent="0.3">
      <c r="A36" s="1226">
        <v>2</v>
      </c>
      <c r="B36" s="1227"/>
      <c r="C36" s="1362" t="s">
        <v>45</v>
      </c>
      <c r="D36" s="1231">
        <f>+D37</f>
        <v>303056086.19999999</v>
      </c>
      <c r="E36" s="1230">
        <f>+E37</f>
        <v>0</v>
      </c>
      <c r="F36" s="1229">
        <f>+D36-E36</f>
        <v>303056086.19999999</v>
      </c>
      <c r="G36" s="1363">
        <f>+G37</f>
        <v>303056086.19999999</v>
      </c>
    </row>
    <row r="37" spans="1:7" s="1204" customFormat="1" ht="15.6" x14ac:dyDescent="0.3">
      <c r="A37" s="1233">
        <v>20</v>
      </c>
      <c r="B37" s="1234"/>
      <c r="C37" s="1355" t="s">
        <v>45</v>
      </c>
      <c r="D37" s="1236">
        <f>+D38</f>
        <v>303056086.19999999</v>
      </c>
      <c r="E37" s="1237">
        <f>+E38</f>
        <v>0</v>
      </c>
      <c r="F37" s="1236">
        <f t="shared" ref="F37:F68" si="1">+D37-E37</f>
        <v>303056086.19999999</v>
      </c>
      <c r="G37" s="1303">
        <f>+G38</f>
        <v>303056086.19999999</v>
      </c>
    </row>
    <row r="38" spans="1:7" s="1204" customFormat="1" ht="15.6" x14ac:dyDescent="0.3">
      <c r="A38" s="1233">
        <v>204</v>
      </c>
      <c r="B38" s="1234"/>
      <c r="C38" s="1355" t="s">
        <v>46</v>
      </c>
      <c r="D38" s="1236">
        <f>+D39+D42+D48+D56+D59+D61+D64+D66+D68+D69+D80</f>
        <v>303056086.19999999</v>
      </c>
      <c r="E38" s="1237">
        <f>+E39+E42+E48+E56+E59+E61+E64+E66+E68+E69+E80</f>
        <v>0</v>
      </c>
      <c r="F38" s="1236">
        <f t="shared" si="1"/>
        <v>303056086.19999999</v>
      </c>
      <c r="G38" s="1303">
        <f>+G39+G42+G48+G56+G59+G61+G64+G66+G68+G69+G80</f>
        <v>303056086.19999999</v>
      </c>
    </row>
    <row r="39" spans="1:7" s="1204" customFormat="1" ht="15.6" x14ac:dyDescent="0.3">
      <c r="A39" s="1233">
        <v>2041</v>
      </c>
      <c r="B39" s="1234"/>
      <c r="C39" s="1355" t="s">
        <v>116</v>
      </c>
      <c r="D39" s="1236">
        <f>+D40+D41</f>
        <v>14865</v>
      </c>
      <c r="E39" s="1237">
        <f>+E40+E41</f>
        <v>0</v>
      </c>
      <c r="F39" s="1236">
        <f t="shared" si="1"/>
        <v>14865</v>
      </c>
      <c r="G39" s="1303">
        <f>+G40+G41</f>
        <v>14865</v>
      </c>
    </row>
    <row r="40" spans="1:7" ht="15.6" x14ac:dyDescent="0.3">
      <c r="A40" s="1240">
        <v>20418</v>
      </c>
      <c r="B40" s="1241">
        <v>20</v>
      </c>
      <c r="C40" s="1242" t="s">
        <v>117</v>
      </c>
      <c r="D40" s="1244">
        <v>65</v>
      </c>
      <c r="E40" s="1356">
        <v>0</v>
      </c>
      <c r="F40" s="1244">
        <f t="shared" si="1"/>
        <v>65</v>
      </c>
      <c r="G40" s="1248">
        <v>65</v>
      </c>
    </row>
    <row r="41" spans="1:7" ht="21" customHeight="1" x14ac:dyDescent="0.3">
      <c r="A41" s="1240">
        <v>204125</v>
      </c>
      <c r="B41" s="1241">
        <v>20</v>
      </c>
      <c r="C41" s="1242" t="s">
        <v>118</v>
      </c>
      <c r="D41" s="1244">
        <v>14800</v>
      </c>
      <c r="E41" s="1356">
        <v>0</v>
      </c>
      <c r="F41" s="1244">
        <f t="shared" si="1"/>
        <v>14800</v>
      </c>
      <c r="G41" s="1248">
        <v>14800</v>
      </c>
    </row>
    <row r="42" spans="1:7" s="1204" customFormat="1" ht="21" customHeight="1" x14ac:dyDescent="0.3">
      <c r="A42" s="1233">
        <v>2044</v>
      </c>
      <c r="B42" s="1234"/>
      <c r="C42" s="1269" t="s">
        <v>47</v>
      </c>
      <c r="D42" s="1236">
        <f>SUM(D43:D47)</f>
        <v>2835496</v>
      </c>
      <c r="E42" s="1237">
        <f>SUM(E43:E47)</f>
        <v>0</v>
      </c>
      <c r="F42" s="1236">
        <f t="shared" si="1"/>
        <v>2835496</v>
      </c>
      <c r="G42" s="1303">
        <f>SUM(G43:G47)</f>
        <v>2835496</v>
      </c>
    </row>
    <row r="43" spans="1:7" ht="21" customHeight="1" x14ac:dyDescent="0.3">
      <c r="A43" s="1240">
        <v>20441</v>
      </c>
      <c r="B43" s="1241">
        <v>20</v>
      </c>
      <c r="C43" s="1270" t="s">
        <v>48</v>
      </c>
      <c r="D43" s="1244">
        <v>2833278</v>
      </c>
      <c r="E43" s="1356">
        <v>0</v>
      </c>
      <c r="F43" s="1244">
        <f t="shared" si="1"/>
        <v>2833278</v>
      </c>
      <c r="G43" s="1248">
        <v>2833278</v>
      </c>
    </row>
    <row r="44" spans="1:7" ht="21" customHeight="1" x14ac:dyDescent="0.3">
      <c r="A44" s="1240">
        <v>204415</v>
      </c>
      <c r="B44" s="1241">
        <v>20</v>
      </c>
      <c r="C44" s="1270" t="s">
        <v>119</v>
      </c>
      <c r="D44" s="1244">
        <v>1898</v>
      </c>
      <c r="E44" s="1356">
        <v>0</v>
      </c>
      <c r="F44" s="1244">
        <f t="shared" si="1"/>
        <v>1898</v>
      </c>
      <c r="G44" s="1248">
        <v>1898</v>
      </c>
    </row>
    <row r="45" spans="1:7" ht="21" customHeight="1" x14ac:dyDescent="0.3">
      <c r="A45" s="1240">
        <v>204418</v>
      </c>
      <c r="B45" s="1241">
        <v>20</v>
      </c>
      <c r="C45" s="1270" t="s">
        <v>120</v>
      </c>
      <c r="D45" s="1244">
        <v>302</v>
      </c>
      <c r="E45" s="1356">
        <v>0</v>
      </c>
      <c r="F45" s="1244">
        <f t="shared" si="1"/>
        <v>302</v>
      </c>
      <c r="G45" s="1248">
        <v>302</v>
      </c>
    </row>
    <row r="46" spans="1:7" ht="21" customHeight="1" x14ac:dyDescent="0.3">
      <c r="A46" s="1240">
        <v>204420</v>
      </c>
      <c r="B46" s="1241">
        <v>20</v>
      </c>
      <c r="C46" s="1270" t="s">
        <v>196</v>
      </c>
      <c r="D46" s="1244">
        <v>13</v>
      </c>
      <c r="E46" s="1356">
        <v>0</v>
      </c>
      <c r="F46" s="1244">
        <f t="shared" si="1"/>
        <v>13</v>
      </c>
      <c r="G46" s="1248">
        <v>13</v>
      </c>
    </row>
    <row r="47" spans="1:7" ht="21" customHeight="1" x14ac:dyDescent="0.3">
      <c r="A47" s="1240">
        <v>204423</v>
      </c>
      <c r="B47" s="1241">
        <v>20</v>
      </c>
      <c r="C47" s="1270" t="s">
        <v>121</v>
      </c>
      <c r="D47" s="1244">
        <v>5</v>
      </c>
      <c r="E47" s="1356">
        <v>0</v>
      </c>
      <c r="F47" s="1244">
        <f t="shared" si="1"/>
        <v>5</v>
      </c>
      <c r="G47" s="1248">
        <v>5</v>
      </c>
    </row>
    <row r="48" spans="1:7" s="1204" customFormat="1" ht="15.6" x14ac:dyDescent="0.3">
      <c r="A48" s="1233">
        <v>2045</v>
      </c>
      <c r="B48" s="1234"/>
      <c r="C48" s="1355" t="s">
        <v>49</v>
      </c>
      <c r="D48" s="1236">
        <f>SUM(D49:D55)</f>
        <v>19584772.850000001</v>
      </c>
      <c r="E48" s="1237">
        <f>SUM(E49:E55)</f>
        <v>0</v>
      </c>
      <c r="F48" s="1236">
        <f t="shared" si="1"/>
        <v>19584772.850000001</v>
      </c>
      <c r="G48" s="1303">
        <f>SUM(G49:G55)</f>
        <v>19584772.850000001</v>
      </c>
    </row>
    <row r="49" spans="1:7" ht="18.75" customHeight="1" x14ac:dyDescent="0.3">
      <c r="A49" s="1240">
        <v>20451</v>
      </c>
      <c r="B49" s="1241">
        <v>20</v>
      </c>
      <c r="C49" s="1242" t="s">
        <v>50</v>
      </c>
      <c r="D49" s="1244">
        <v>3195079</v>
      </c>
      <c r="E49" s="1356">
        <v>0</v>
      </c>
      <c r="F49" s="1244">
        <f t="shared" si="1"/>
        <v>3195079</v>
      </c>
      <c r="G49" s="1248">
        <v>3195079</v>
      </c>
    </row>
    <row r="50" spans="1:7" s="1185" customFormat="1" ht="31.5" customHeight="1" x14ac:dyDescent="0.3">
      <c r="A50" s="1304">
        <v>20452</v>
      </c>
      <c r="B50" s="1305">
        <v>20</v>
      </c>
      <c r="C50" s="1270" t="s">
        <v>51</v>
      </c>
      <c r="D50" s="1307">
        <v>3192800</v>
      </c>
      <c r="E50" s="1364">
        <v>0</v>
      </c>
      <c r="F50" s="1307">
        <f t="shared" si="1"/>
        <v>3192800</v>
      </c>
      <c r="G50" s="1365">
        <v>3192800</v>
      </c>
    </row>
    <row r="51" spans="1:7" s="1185" customFormat="1" ht="31.5" customHeight="1" x14ac:dyDescent="0.3">
      <c r="A51" s="1304">
        <v>20455</v>
      </c>
      <c r="B51" s="1305">
        <v>20</v>
      </c>
      <c r="C51" s="1270" t="s">
        <v>198</v>
      </c>
      <c r="D51" s="1307">
        <v>29</v>
      </c>
      <c r="E51" s="1364">
        <v>0</v>
      </c>
      <c r="F51" s="1307">
        <f t="shared" si="1"/>
        <v>29</v>
      </c>
      <c r="G51" s="1365">
        <v>29</v>
      </c>
    </row>
    <row r="52" spans="1:7" s="1185" customFormat="1" ht="31.95" customHeight="1" x14ac:dyDescent="0.3">
      <c r="A52" s="1304">
        <v>20456</v>
      </c>
      <c r="B52" s="1305">
        <v>20</v>
      </c>
      <c r="C52" s="1270" t="s">
        <v>52</v>
      </c>
      <c r="D52" s="1307">
        <v>16974</v>
      </c>
      <c r="E52" s="1364">
        <v>0</v>
      </c>
      <c r="F52" s="1307">
        <f t="shared" si="1"/>
        <v>16974</v>
      </c>
      <c r="G52" s="1365">
        <v>16974</v>
      </c>
    </row>
    <row r="53" spans="1:7" s="1185" customFormat="1" ht="21" customHeight="1" x14ac:dyDescent="0.3">
      <c r="A53" s="1304">
        <v>20458</v>
      </c>
      <c r="B53" s="1305">
        <v>20</v>
      </c>
      <c r="C53" s="1270" t="s">
        <v>124</v>
      </c>
      <c r="D53" s="1307">
        <v>13170109.85</v>
      </c>
      <c r="E53" s="1364">
        <v>0</v>
      </c>
      <c r="F53" s="1307">
        <f t="shared" si="1"/>
        <v>13170109.85</v>
      </c>
      <c r="G53" s="1365">
        <v>13170109.85</v>
      </c>
    </row>
    <row r="54" spans="1:7" ht="18.75" customHeight="1" x14ac:dyDescent="0.3">
      <c r="A54" s="1240">
        <v>204510</v>
      </c>
      <c r="B54" s="1241">
        <v>20</v>
      </c>
      <c r="C54" s="1242" t="s">
        <v>53</v>
      </c>
      <c r="D54" s="1244">
        <v>3423</v>
      </c>
      <c r="E54" s="1356">
        <v>0</v>
      </c>
      <c r="F54" s="1244">
        <f t="shared" si="1"/>
        <v>3423</v>
      </c>
      <c r="G54" s="1248">
        <v>3423</v>
      </c>
    </row>
    <row r="55" spans="1:7" ht="18.75" customHeight="1" x14ac:dyDescent="0.3">
      <c r="A55" s="1240">
        <v>204513</v>
      </c>
      <c r="B55" s="1241">
        <v>20</v>
      </c>
      <c r="C55" s="1242" t="s">
        <v>54</v>
      </c>
      <c r="D55" s="1244">
        <v>6358</v>
      </c>
      <c r="E55" s="1356">
        <v>0</v>
      </c>
      <c r="F55" s="1244">
        <f t="shared" si="1"/>
        <v>6358</v>
      </c>
      <c r="G55" s="1248">
        <v>6358</v>
      </c>
    </row>
    <row r="56" spans="1:7" s="1204" customFormat="1" ht="18" customHeight="1" x14ac:dyDescent="0.3">
      <c r="A56" s="1233">
        <v>2046</v>
      </c>
      <c r="B56" s="1234"/>
      <c r="C56" s="1355" t="s">
        <v>55</v>
      </c>
      <c r="D56" s="1236">
        <f>SUM(D57:D58)</f>
        <v>394</v>
      </c>
      <c r="E56" s="1237">
        <f>SUM(E57:E58)</f>
        <v>0</v>
      </c>
      <c r="F56" s="1236">
        <f t="shared" si="1"/>
        <v>394</v>
      </c>
      <c r="G56" s="1303">
        <f>SUM(G57:G58)</f>
        <v>394</v>
      </c>
    </row>
    <row r="57" spans="1:7" ht="18" customHeight="1" x14ac:dyDescent="0.3">
      <c r="A57" s="1240">
        <v>20462</v>
      </c>
      <c r="B57" s="1241">
        <v>20</v>
      </c>
      <c r="C57" s="1242" t="s">
        <v>56</v>
      </c>
      <c r="D57" s="1244">
        <v>386</v>
      </c>
      <c r="E57" s="1356"/>
      <c r="F57" s="1244">
        <f t="shared" si="1"/>
        <v>386</v>
      </c>
      <c r="G57" s="1248">
        <v>386</v>
      </c>
    </row>
    <row r="58" spans="1:7" ht="18" customHeight="1" x14ac:dyDescent="0.3">
      <c r="A58" s="1240">
        <v>20467</v>
      </c>
      <c r="B58" s="1241">
        <v>20</v>
      </c>
      <c r="C58" s="1242" t="s">
        <v>126</v>
      </c>
      <c r="D58" s="1244">
        <v>8</v>
      </c>
      <c r="E58" s="1356">
        <v>0</v>
      </c>
      <c r="F58" s="1244">
        <f t="shared" si="1"/>
        <v>8</v>
      </c>
      <c r="G58" s="1248">
        <v>8</v>
      </c>
    </row>
    <row r="59" spans="1:7" s="1204" customFormat="1" ht="18" customHeight="1" x14ac:dyDescent="0.3">
      <c r="A59" s="1233">
        <v>2047</v>
      </c>
      <c r="B59" s="1234"/>
      <c r="C59" s="1355" t="s">
        <v>58</v>
      </c>
      <c r="D59" s="1236">
        <f>+D60</f>
        <v>7187</v>
      </c>
      <c r="E59" s="1237">
        <f>+E60</f>
        <v>0</v>
      </c>
      <c r="F59" s="1236">
        <f t="shared" si="1"/>
        <v>7187</v>
      </c>
      <c r="G59" s="1303">
        <f>+G60</f>
        <v>7187</v>
      </c>
    </row>
    <row r="60" spans="1:7" ht="18" customHeight="1" x14ac:dyDescent="0.3">
      <c r="A60" s="1240">
        <v>20476</v>
      </c>
      <c r="B60" s="1241">
        <v>20</v>
      </c>
      <c r="C60" s="1242" t="s">
        <v>59</v>
      </c>
      <c r="D60" s="1244">
        <v>7187</v>
      </c>
      <c r="E60" s="1356">
        <v>0</v>
      </c>
      <c r="F60" s="1244">
        <v>7187</v>
      </c>
      <c r="G60" s="1248">
        <v>7187</v>
      </c>
    </row>
    <row r="61" spans="1:7" s="1204" customFormat="1" ht="18" customHeight="1" x14ac:dyDescent="0.3">
      <c r="A61" s="1233">
        <v>2048</v>
      </c>
      <c r="B61" s="1234"/>
      <c r="C61" s="1355" t="s">
        <v>60</v>
      </c>
      <c r="D61" s="1236">
        <f>SUM(D62:D63)</f>
        <v>106670</v>
      </c>
      <c r="E61" s="1236">
        <f>SUM(E62:E63)</f>
        <v>0</v>
      </c>
      <c r="F61" s="1236">
        <f t="shared" si="1"/>
        <v>106670</v>
      </c>
      <c r="G61" s="1303">
        <f>SUM(G62:G63)</f>
        <v>106670</v>
      </c>
    </row>
    <row r="62" spans="1:7" ht="18" customHeight="1" x14ac:dyDescent="0.3">
      <c r="A62" s="1240">
        <v>20482</v>
      </c>
      <c r="B62" s="1241">
        <v>20</v>
      </c>
      <c r="C62" s="1242" t="s">
        <v>128</v>
      </c>
      <c r="D62" s="1244">
        <v>87970</v>
      </c>
      <c r="E62" s="1356">
        <v>0</v>
      </c>
      <c r="F62" s="1244">
        <f>+D62-E62</f>
        <v>87970</v>
      </c>
      <c r="G62" s="1248">
        <v>87970</v>
      </c>
    </row>
    <row r="63" spans="1:7" ht="18" customHeight="1" x14ac:dyDescent="0.3">
      <c r="A63" s="1240">
        <v>20486</v>
      </c>
      <c r="B63" s="1241">
        <v>20</v>
      </c>
      <c r="C63" s="1242" t="s">
        <v>61</v>
      </c>
      <c r="D63" s="1244">
        <v>18700</v>
      </c>
      <c r="E63" s="1356">
        <v>0</v>
      </c>
      <c r="F63" s="1244">
        <f t="shared" si="1"/>
        <v>18700</v>
      </c>
      <c r="G63" s="1248">
        <v>18700</v>
      </c>
    </row>
    <row r="64" spans="1:7" s="1204" customFormat="1" ht="15.6" x14ac:dyDescent="0.3">
      <c r="A64" s="1233">
        <v>20410</v>
      </c>
      <c r="B64" s="1234"/>
      <c r="C64" s="1355" t="s">
        <v>133</v>
      </c>
      <c r="D64" s="1236">
        <f>+D65</f>
        <v>233732632</v>
      </c>
      <c r="E64" s="1237">
        <f>+E65</f>
        <v>0</v>
      </c>
      <c r="F64" s="1236">
        <f t="shared" si="1"/>
        <v>233732632</v>
      </c>
      <c r="G64" s="1303">
        <f>+G65</f>
        <v>233732632</v>
      </c>
    </row>
    <row r="65" spans="1:239" ht="22.5" customHeight="1" x14ac:dyDescent="0.3">
      <c r="A65" s="1240">
        <v>204102</v>
      </c>
      <c r="B65" s="1241">
        <v>20</v>
      </c>
      <c r="C65" s="1242" t="s">
        <v>134</v>
      </c>
      <c r="D65" s="1244">
        <v>233732632</v>
      </c>
      <c r="E65" s="1356">
        <v>0</v>
      </c>
      <c r="F65" s="1244">
        <f t="shared" si="1"/>
        <v>233732632</v>
      </c>
      <c r="G65" s="1248">
        <v>233732632</v>
      </c>
    </row>
    <row r="66" spans="1:239" s="1204" customFormat="1" ht="22.5" customHeight="1" x14ac:dyDescent="0.3">
      <c r="A66" s="1233">
        <v>20411</v>
      </c>
      <c r="B66" s="1234"/>
      <c r="C66" s="1355" t="s">
        <v>135</v>
      </c>
      <c r="D66" s="1236">
        <f>SUM(D67:D67)</f>
        <v>282</v>
      </c>
      <c r="E66" s="1237">
        <f>SUM(E67:E67)</f>
        <v>0</v>
      </c>
      <c r="F66" s="1236">
        <f>+D66-E66</f>
        <v>282</v>
      </c>
      <c r="G66" s="1303">
        <f>SUM(G67:G67)</f>
        <v>282</v>
      </c>
    </row>
    <row r="67" spans="1:239" ht="22.5" customHeight="1" x14ac:dyDescent="0.3">
      <c r="A67" s="1240">
        <v>204111</v>
      </c>
      <c r="B67" s="1241">
        <v>20</v>
      </c>
      <c r="C67" s="1242" t="s">
        <v>136</v>
      </c>
      <c r="D67" s="1244">
        <v>282</v>
      </c>
      <c r="E67" s="1356">
        <v>0</v>
      </c>
      <c r="F67" s="1244">
        <f>+D67-E67</f>
        <v>282</v>
      </c>
      <c r="G67" s="1248">
        <v>282</v>
      </c>
    </row>
    <row r="68" spans="1:239" s="1204" customFormat="1" ht="24.75" customHeight="1" x14ac:dyDescent="0.3">
      <c r="A68" s="1233">
        <v>20414</v>
      </c>
      <c r="B68" s="1234">
        <v>20</v>
      </c>
      <c r="C68" s="1355" t="s">
        <v>63</v>
      </c>
      <c r="D68" s="1236">
        <v>1620</v>
      </c>
      <c r="E68" s="1366">
        <v>0</v>
      </c>
      <c r="F68" s="1236">
        <f t="shared" si="1"/>
        <v>1620</v>
      </c>
      <c r="G68" s="1303">
        <v>1620</v>
      </c>
    </row>
    <row r="69" spans="1:239" s="1204" customFormat="1" ht="22.5" customHeight="1" x14ac:dyDescent="0.3">
      <c r="A69" s="1233">
        <v>20421</v>
      </c>
      <c r="B69" s="1234"/>
      <c r="C69" s="1355" t="s">
        <v>64</v>
      </c>
      <c r="D69" s="1236">
        <f>+D70+D71</f>
        <v>45433</v>
      </c>
      <c r="E69" s="1366">
        <f>+E70+E71</f>
        <v>0</v>
      </c>
      <c r="F69" s="1236">
        <f>+D69-E69</f>
        <v>45433</v>
      </c>
      <c r="G69" s="1303">
        <f>+G70+G71</f>
        <v>45433</v>
      </c>
    </row>
    <row r="70" spans="1:239" ht="18.75" customHeight="1" x14ac:dyDescent="0.3">
      <c r="A70" s="1240">
        <v>204214</v>
      </c>
      <c r="B70" s="1241">
        <v>20</v>
      </c>
      <c r="C70" s="1242" t="s">
        <v>65</v>
      </c>
      <c r="D70" s="1244">
        <v>22521</v>
      </c>
      <c r="E70" s="1356">
        <v>0</v>
      </c>
      <c r="F70" s="1244">
        <f>+D70-E70</f>
        <v>22521</v>
      </c>
      <c r="G70" s="1248">
        <v>22521</v>
      </c>
    </row>
    <row r="71" spans="1:239" ht="18.75" customHeight="1" thickBot="1" x14ac:dyDescent="0.35">
      <c r="A71" s="1271">
        <v>204215</v>
      </c>
      <c r="B71" s="1272">
        <v>20</v>
      </c>
      <c r="C71" s="1358" t="s">
        <v>139</v>
      </c>
      <c r="D71" s="1276">
        <v>22912</v>
      </c>
      <c r="E71" s="1367">
        <v>0</v>
      </c>
      <c r="F71" s="1276">
        <f>+D71-E71</f>
        <v>22912</v>
      </c>
      <c r="G71" s="1317">
        <v>22912</v>
      </c>
    </row>
    <row r="72" spans="1:239" ht="15" thickBot="1" x14ac:dyDescent="0.35">
      <c r="A72" s="1284"/>
      <c r="D72" s="1287"/>
      <c r="E72" s="1344"/>
      <c r="F72" s="1287"/>
      <c r="G72" s="1287"/>
    </row>
    <row r="73" spans="1:239" s="1204" customFormat="1" x14ac:dyDescent="0.3">
      <c r="A73" s="3828" t="s">
        <v>1</v>
      </c>
      <c r="B73" s="3829"/>
      <c r="C73" s="3829"/>
      <c r="D73" s="3829"/>
      <c r="E73" s="3829"/>
      <c r="F73" s="3829"/>
      <c r="G73" s="3830"/>
      <c r="H73" s="1368"/>
      <c r="I73" s="3829"/>
      <c r="J73" s="3829"/>
      <c r="K73" s="3830"/>
      <c r="L73" s="3828"/>
      <c r="M73" s="3829"/>
      <c r="N73" s="3829"/>
      <c r="O73" s="3829"/>
      <c r="P73" s="3829"/>
      <c r="Q73" s="3829"/>
      <c r="R73" s="3830"/>
      <c r="S73" s="3828"/>
      <c r="T73" s="3829"/>
      <c r="U73" s="3829"/>
      <c r="V73" s="3829"/>
      <c r="W73" s="3829"/>
      <c r="X73" s="3829"/>
      <c r="Y73" s="3830"/>
      <c r="Z73" s="3828"/>
      <c r="AA73" s="3829"/>
      <c r="AB73" s="3829"/>
      <c r="AC73" s="3829"/>
      <c r="AD73" s="3829"/>
      <c r="AE73" s="3829"/>
      <c r="AF73" s="3830"/>
      <c r="AG73" s="3828"/>
      <c r="AH73" s="3829"/>
      <c r="AI73" s="3829"/>
      <c r="AJ73" s="3829"/>
      <c r="AK73" s="3829"/>
      <c r="AL73" s="3829"/>
      <c r="AM73" s="3830"/>
      <c r="AN73" s="3828"/>
      <c r="AO73" s="3829"/>
      <c r="AP73" s="3829"/>
      <c r="AQ73" s="3829"/>
      <c r="AR73" s="3829"/>
      <c r="AS73" s="3829"/>
      <c r="AT73" s="3830"/>
      <c r="AU73" s="3828"/>
      <c r="AV73" s="3829"/>
      <c r="AW73" s="3829"/>
      <c r="AX73" s="3829"/>
      <c r="AY73" s="3829"/>
      <c r="AZ73" s="3829"/>
      <c r="BA73" s="3830"/>
      <c r="BB73" s="3828"/>
      <c r="BC73" s="3829"/>
      <c r="BD73" s="3829"/>
      <c r="BE73" s="3829"/>
      <c r="BF73" s="3829"/>
      <c r="BG73" s="3829"/>
      <c r="BH73" s="3830"/>
      <c r="BI73" s="3828"/>
      <c r="BJ73" s="3829"/>
      <c r="BK73" s="3829"/>
      <c r="BL73" s="3829"/>
      <c r="BM73" s="3829"/>
      <c r="BN73" s="3829"/>
      <c r="BO73" s="3830"/>
      <c r="BP73" s="3828"/>
      <c r="BQ73" s="3829"/>
      <c r="BR73" s="3829"/>
      <c r="BS73" s="3829"/>
      <c r="BT73" s="3829"/>
      <c r="BU73" s="3829"/>
      <c r="BV73" s="3830"/>
      <c r="BW73" s="3828"/>
      <c r="BX73" s="3829"/>
      <c r="BY73" s="3829"/>
      <c r="BZ73" s="3829"/>
      <c r="CA73" s="3829"/>
      <c r="CB73" s="3829"/>
      <c r="CC73" s="3830"/>
      <c r="CD73" s="3828"/>
      <c r="CE73" s="3829"/>
      <c r="CF73" s="3829"/>
      <c r="CG73" s="3829"/>
      <c r="CH73" s="3829"/>
      <c r="CI73" s="3829"/>
      <c r="CJ73" s="3830"/>
      <c r="CK73" s="3828"/>
      <c r="CL73" s="3829"/>
      <c r="CM73" s="3829"/>
      <c r="CN73" s="3829"/>
      <c r="CO73" s="3829"/>
      <c r="CP73" s="3829"/>
      <c r="CQ73" s="3830"/>
      <c r="CR73" s="3828"/>
      <c r="CS73" s="3829"/>
      <c r="CT73" s="3829"/>
      <c r="CU73" s="3829"/>
      <c r="CV73" s="3829"/>
      <c r="CW73" s="3829"/>
      <c r="CX73" s="3830"/>
      <c r="CY73" s="3828"/>
      <c r="CZ73" s="3829"/>
      <c r="DA73" s="3829"/>
      <c r="DB73" s="3829"/>
      <c r="DC73" s="3829"/>
      <c r="DD73" s="3829"/>
      <c r="DE73" s="3830"/>
      <c r="DF73" s="3828"/>
      <c r="DG73" s="3829"/>
      <c r="DH73" s="3829"/>
      <c r="DI73" s="3829"/>
      <c r="DJ73" s="3829"/>
      <c r="DK73" s="3829"/>
      <c r="DL73" s="3830"/>
      <c r="DM73" s="3828"/>
      <c r="DN73" s="3829"/>
      <c r="DO73" s="3829"/>
      <c r="DP73" s="3829"/>
      <c r="DQ73" s="3829"/>
      <c r="DR73" s="3829"/>
      <c r="DS73" s="3830"/>
      <c r="DT73" s="3828"/>
      <c r="DU73" s="3829"/>
      <c r="DV73" s="3829"/>
      <c r="DW73" s="3829"/>
      <c r="DX73" s="3829"/>
      <c r="DY73" s="3829"/>
      <c r="DZ73" s="3830"/>
      <c r="EA73" s="3828"/>
      <c r="EB73" s="3829"/>
      <c r="EC73" s="3829"/>
      <c r="ED73" s="3829"/>
      <c r="EE73" s="3829"/>
      <c r="EF73" s="3829"/>
      <c r="EG73" s="3830"/>
      <c r="EH73" s="3828"/>
      <c r="EI73" s="3829"/>
      <c r="EJ73" s="3829"/>
      <c r="EK73" s="3829"/>
      <c r="EL73" s="3829"/>
      <c r="EM73" s="3829"/>
      <c r="EN73" s="3830"/>
      <c r="EO73" s="3828"/>
      <c r="EP73" s="3829"/>
      <c r="EQ73" s="3829"/>
      <c r="ER73" s="3829"/>
      <c r="ES73" s="3829"/>
      <c r="ET73" s="3829"/>
      <c r="EU73" s="3830"/>
      <c r="EV73" s="3828"/>
      <c r="EW73" s="3829"/>
      <c r="EX73" s="3829"/>
      <c r="EY73" s="3829"/>
      <c r="EZ73" s="3829"/>
      <c r="FA73" s="3829"/>
      <c r="FB73" s="3830"/>
      <c r="FC73" s="3828"/>
      <c r="FD73" s="3829"/>
      <c r="FE73" s="3829"/>
      <c r="FF73" s="3829"/>
      <c r="FG73" s="3829"/>
      <c r="FH73" s="3829"/>
      <c r="FI73" s="3830"/>
      <c r="FJ73" s="3828"/>
      <c r="FK73" s="3829"/>
      <c r="FL73" s="3829"/>
      <c r="FM73" s="3829"/>
      <c r="FN73" s="3829"/>
      <c r="FO73" s="3829"/>
      <c r="FP73" s="3830"/>
      <c r="FQ73" s="3828"/>
      <c r="FR73" s="3829"/>
      <c r="FS73" s="3829"/>
      <c r="FT73" s="3829"/>
      <c r="FU73" s="3829"/>
      <c r="FV73" s="3829"/>
      <c r="FW73" s="3830"/>
      <c r="FX73" s="3828"/>
      <c r="FY73" s="3829"/>
      <c r="FZ73" s="3829"/>
      <c r="GA73" s="3829"/>
      <c r="GB73" s="3829"/>
      <c r="GC73" s="3829"/>
      <c r="GD73" s="3830"/>
      <c r="GE73" s="3828"/>
      <c r="GF73" s="3829"/>
      <c r="GG73" s="3829"/>
      <c r="GH73" s="3829"/>
      <c r="GI73" s="3829"/>
      <c r="GJ73" s="3829"/>
      <c r="GK73" s="3830"/>
      <c r="GL73" s="3828"/>
      <c r="GM73" s="3829"/>
      <c r="GN73" s="3829"/>
      <c r="GO73" s="3829"/>
      <c r="GP73" s="3829"/>
      <c r="GQ73" s="3829"/>
      <c r="GR73" s="3830"/>
      <c r="GS73" s="3828"/>
      <c r="GT73" s="3829"/>
      <c r="GU73" s="3829"/>
      <c r="GV73" s="3829"/>
      <c r="GW73" s="3829"/>
      <c r="GX73" s="3829"/>
      <c r="GY73" s="3830"/>
      <c r="GZ73" s="3828"/>
      <c r="HA73" s="3829"/>
      <c r="HB73" s="3829"/>
      <c r="HC73" s="3829"/>
      <c r="HD73" s="3829"/>
      <c r="HE73" s="3829"/>
      <c r="HF73" s="3830"/>
      <c r="HG73" s="3828"/>
      <c r="HH73" s="3829"/>
      <c r="HI73" s="3829"/>
      <c r="HJ73" s="3829"/>
      <c r="HK73" s="3829"/>
      <c r="HL73" s="3829"/>
      <c r="HM73" s="3830"/>
      <c r="HN73" s="3828"/>
      <c r="HO73" s="3829"/>
      <c r="HP73" s="3829"/>
      <c r="HQ73" s="3829"/>
      <c r="HR73" s="3829"/>
      <c r="HS73" s="3829"/>
      <c r="HT73" s="3830"/>
      <c r="HU73" s="3828"/>
      <c r="HV73" s="3829"/>
      <c r="HW73" s="3829"/>
      <c r="HX73" s="3829"/>
      <c r="HY73" s="3829"/>
      <c r="HZ73" s="3829"/>
      <c r="IA73" s="3830"/>
      <c r="IB73" s="3828"/>
      <c r="IC73" s="3828"/>
      <c r="ID73" s="3828"/>
      <c r="IE73" s="3828"/>
    </row>
    <row r="74" spans="1:239" s="1204" customFormat="1" ht="15.75" customHeight="1" x14ac:dyDescent="0.3">
      <c r="A74" s="3822" t="s">
        <v>2</v>
      </c>
      <c r="B74" s="3823"/>
      <c r="C74" s="3823"/>
      <c r="D74" s="3823"/>
      <c r="E74" s="3823"/>
      <c r="F74" s="3823"/>
      <c r="G74" s="3824"/>
    </row>
    <row r="75" spans="1:239" x14ac:dyDescent="0.3">
      <c r="A75" s="1205" t="s">
        <v>0</v>
      </c>
      <c r="G75" s="1188"/>
    </row>
    <row r="76" spans="1:239" ht="12.75" customHeight="1" x14ac:dyDescent="0.3">
      <c r="A76" s="1183"/>
      <c r="G76" s="1206"/>
    </row>
    <row r="77" spans="1:239" x14ac:dyDescent="0.3">
      <c r="A77" s="1183" t="s">
        <v>3</v>
      </c>
      <c r="C77" s="1184" t="s">
        <v>4</v>
      </c>
      <c r="E77" s="1286" t="s">
        <v>5</v>
      </c>
      <c r="F77" s="1186" t="str">
        <f>F33</f>
        <v>MAYO</v>
      </c>
      <c r="G77" s="1188" t="str">
        <f>G33</f>
        <v>VIGENCIA FISCAL: 2018</v>
      </c>
    </row>
    <row r="78" spans="1:239" ht="7.5" customHeight="1" thickBot="1" x14ac:dyDescent="0.35">
      <c r="A78" s="1369"/>
      <c r="B78" s="1208"/>
      <c r="C78" s="1209"/>
      <c r="D78" s="1211"/>
      <c r="E78" s="1361"/>
      <c r="F78" s="1211"/>
      <c r="G78" s="1212"/>
    </row>
    <row r="79" spans="1:239" s="1204" customFormat="1" ht="61.5" customHeight="1" thickBot="1" x14ac:dyDescent="0.35">
      <c r="A79" s="1213" t="s">
        <v>351</v>
      </c>
      <c r="B79" s="1214"/>
      <c r="C79" s="1214" t="s">
        <v>352</v>
      </c>
      <c r="D79" s="1370" t="s">
        <v>8</v>
      </c>
      <c r="E79" s="1371" t="s">
        <v>9</v>
      </c>
      <c r="F79" s="1370" t="s">
        <v>10</v>
      </c>
      <c r="G79" s="1372" t="s">
        <v>11</v>
      </c>
    </row>
    <row r="80" spans="1:239" s="1204" customFormat="1" ht="18.75" customHeight="1" x14ac:dyDescent="0.3">
      <c r="A80" s="1226">
        <v>20441</v>
      </c>
      <c r="B80" s="1227"/>
      <c r="C80" s="1362" t="s">
        <v>66</v>
      </c>
      <c r="D80" s="1229">
        <f>+D81</f>
        <v>46726734.350000001</v>
      </c>
      <c r="E80" s="1373">
        <f>+E81</f>
        <v>0</v>
      </c>
      <c r="F80" s="1229">
        <f t="shared" ref="F80:F101" si="2">+D80-E80</f>
        <v>46726734.350000001</v>
      </c>
      <c r="G80" s="1297">
        <f>+G81</f>
        <v>46726734.350000001</v>
      </c>
    </row>
    <row r="81" spans="1:7" ht="18.75" customHeight="1" x14ac:dyDescent="0.3">
      <c r="A81" s="1240">
        <v>2044113</v>
      </c>
      <c r="B81" s="1241">
        <v>20</v>
      </c>
      <c r="C81" s="1242" t="s">
        <v>66</v>
      </c>
      <c r="D81" s="1244">
        <v>46726734.350000001</v>
      </c>
      <c r="E81" s="1356">
        <v>0</v>
      </c>
      <c r="F81" s="1244">
        <f t="shared" si="2"/>
        <v>46726734.350000001</v>
      </c>
      <c r="G81" s="1248">
        <v>46726734.350000001</v>
      </c>
    </row>
    <row r="82" spans="1:7" s="1204" customFormat="1" ht="18.75" customHeight="1" x14ac:dyDescent="0.3">
      <c r="A82" s="1233">
        <v>3</v>
      </c>
      <c r="B82" s="1234"/>
      <c r="C82" s="1355" t="s">
        <v>67</v>
      </c>
      <c r="D82" s="1236">
        <f>+D83</f>
        <v>2682975956.8299999</v>
      </c>
      <c r="E82" s="1237">
        <f>+E83</f>
        <v>0</v>
      </c>
      <c r="F82" s="1236">
        <f t="shared" si="2"/>
        <v>2682975956.8299999</v>
      </c>
      <c r="G82" s="1303">
        <f>+G83</f>
        <v>2681551940.8299999</v>
      </c>
    </row>
    <row r="83" spans="1:7" s="1204" customFormat="1" ht="18.75" customHeight="1" x14ac:dyDescent="0.3">
      <c r="A83" s="1233">
        <v>36</v>
      </c>
      <c r="B83" s="1234"/>
      <c r="C83" s="1355" t="s">
        <v>68</v>
      </c>
      <c r="D83" s="1236">
        <f>+D84</f>
        <v>2682975956.8299999</v>
      </c>
      <c r="E83" s="1237">
        <f>+E84</f>
        <v>0</v>
      </c>
      <c r="F83" s="1236">
        <f t="shared" si="2"/>
        <v>2682975956.8299999</v>
      </c>
      <c r="G83" s="1303">
        <f>+G84</f>
        <v>2681551940.8299999</v>
      </c>
    </row>
    <row r="84" spans="1:7" s="1204" customFormat="1" ht="18.75" customHeight="1" x14ac:dyDescent="0.3">
      <c r="A84" s="1233">
        <v>361</v>
      </c>
      <c r="B84" s="1234"/>
      <c r="C84" s="1355" t="s">
        <v>69</v>
      </c>
      <c r="D84" s="1236">
        <f>+D85+D86+D87</f>
        <v>2682975956.8299999</v>
      </c>
      <c r="E84" s="1237">
        <f>+E85+E86+E87</f>
        <v>0</v>
      </c>
      <c r="F84" s="1236">
        <f t="shared" si="2"/>
        <v>2682975956.8299999</v>
      </c>
      <c r="G84" s="1303">
        <f>+G85+G86+G87</f>
        <v>2681551940.8299999</v>
      </c>
    </row>
    <row r="85" spans="1:7" ht="18.75" customHeight="1" x14ac:dyDescent="0.3">
      <c r="A85" s="1240">
        <v>36112</v>
      </c>
      <c r="B85" s="1241">
        <v>10</v>
      </c>
      <c r="C85" s="1242" t="s">
        <v>144</v>
      </c>
      <c r="D85" s="1244">
        <v>1424016</v>
      </c>
      <c r="E85" s="1356">
        <v>0</v>
      </c>
      <c r="F85" s="1244">
        <f>+D85-E85</f>
        <v>1424016</v>
      </c>
      <c r="G85" s="1248">
        <v>0</v>
      </c>
    </row>
    <row r="86" spans="1:7" ht="18.75" customHeight="1" x14ac:dyDescent="0.3">
      <c r="A86" s="1240">
        <v>36113</v>
      </c>
      <c r="B86" s="1241">
        <v>10</v>
      </c>
      <c r="C86" s="1242" t="s">
        <v>70</v>
      </c>
      <c r="D86" s="1244">
        <v>1610680038.8299999</v>
      </c>
      <c r="E86" s="1356">
        <v>0</v>
      </c>
      <c r="F86" s="1244">
        <f>+D86-E86</f>
        <v>1610680038.8299999</v>
      </c>
      <c r="G86" s="1248">
        <v>1610680038.8299999</v>
      </c>
    </row>
    <row r="87" spans="1:7" ht="18.75" customHeight="1" thickBot="1" x14ac:dyDescent="0.35">
      <c r="A87" s="1249">
        <v>36113</v>
      </c>
      <c r="B87" s="1250">
        <v>20</v>
      </c>
      <c r="C87" s="1251" t="s">
        <v>70</v>
      </c>
      <c r="D87" s="1252">
        <v>1070871902</v>
      </c>
      <c r="E87" s="1374">
        <v>0</v>
      </c>
      <c r="F87" s="1252">
        <f t="shared" si="2"/>
        <v>1070871902</v>
      </c>
      <c r="G87" s="1375">
        <v>1070871902</v>
      </c>
    </row>
    <row r="88" spans="1:7" ht="16.2" thickBot="1" x14ac:dyDescent="0.35">
      <c r="A88" s="1376" t="s">
        <v>71</v>
      </c>
      <c r="B88" s="1219"/>
      <c r="C88" s="1377" t="s">
        <v>199</v>
      </c>
      <c r="D88" s="1259">
        <f>+D89+D95+D99+D108</f>
        <v>24040909539.029999</v>
      </c>
      <c r="E88" s="1378">
        <f>+E89+E95+E99+E108</f>
        <v>0</v>
      </c>
      <c r="F88" s="1259">
        <f t="shared" si="2"/>
        <v>24040909539.029999</v>
      </c>
      <c r="G88" s="1379">
        <f>+G89+G95+G99+G108</f>
        <v>23701809352.029999</v>
      </c>
    </row>
    <row r="89" spans="1:7" s="1204" customFormat="1" ht="35.25" customHeight="1" x14ac:dyDescent="0.3">
      <c r="A89" s="1262">
        <v>2401</v>
      </c>
      <c r="B89" s="1263"/>
      <c r="C89" s="1264" t="s">
        <v>149</v>
      </c>
      <c r="D89" s="1267">
        <f>+D90</f>
        <v>2233847030</v>
      </c>
      <c r="E89" s="1267">
        <f>+E90</f>
        <v>0</v>
      </c>
      <c r="F89" s="1267">
        <f t="shared" si="2"/>
        <v>2233847030</v>
      </c>
      <c r="G89" s="1354">
        <f>+G90</f>
        <v>1897524909</v>
      </c>
    </row>
    <row r="90" spans="1:7" s="1204" customFormat="1" ht="15.6" x14ac:dyDescent="0.3">
      <c r="A90" s="1233">
        <v>24010600</v>
      </c>
      <c r="B90" s="1234"/>
      <c r="C90" s="1269" t="s">
        <v>73</v>
      </c>
      <c r="D90" s="1236">
        <f>SUM(D91:D94)</f>
        <v>2233847030</v>
      </c>
      <c r="E90" s="1236">
        <f>SUM(E91:E94)</f>
        <v>0</v>
      </c>
      <c r="F90" s="1236">
        <f t="shared" si="2"/>
        <v>2233847030</v>
      </c>
      <c r="G90" s="1303">
        <f>SUM(G91:G94)</f>
        <v>1897524909</v>
      </c>
    </row>
    <row r="91" spans="1:7" ht="57.75" customHeight="1" x14ac:dyDescent="0.3">
      <c r="A91" s="1240">
        <v>240106003</v>
      </c>
      <c r="B91" s="1241">
        <v>11</v>
      </c>
      <c r="C91" s="1270" t="s">
        <v>81</v>
      </c>
      <c r="D91" s="1244">
        <v>336322121</v>
      </c>
      <c r="E91" s="1356">
        <v>0</v>
      </c>
      <c r="F91" s="1244">
        <f t="shared" si="2"/>
        <v>336322121</v>
      </c>
      <c r="G91" s="1248">
        <v>0</v>
      </c>
    </row>
    <row r="92" spans="1:7" ht="50.25" customHeight="1" x14ac:dyDescent="0.3">
      <c r="A92" s="1380">
        <v>240106003</v>
      </c>
      <c r="B92" s="1381">
        <v>13</v>
      </c>
      <c r="C92" s="1382" t="s">
        <v>81</v>
      </c>
      <c r="D92" s="1244">
        <v>279354454</v>
      </c>
      <c r="E92" s="1356">
        <v>0</v>
      </c>
      <c r="F92" s="1244">
        <f t="shared" si="2"/>
        <v>279354454</v>
      </c>
      <c r="G92" s="1248">
        <v>279354454</v>
      </c>
    </row>
    <row r="93" spans="1:7" ht="57" customHeight="1" x14ac:dyDescent="0.3">
      <c r="A93" s="1380">
        <v>240106003</v>
      </c>
      <c r="B93" s="1381">
        <v>20</v>
      </c>
      <c r="C93" s="1382" t="s">
        <v>81</v>
      </c>
      <c r="D93" s="1244">
        <v>993425050</v>
      </c>
      <c r="E93" s="1356">
        <v>0</v>
      </c>
      <c r="F93" s="1244">
        <f t="shared" si="2"/>
        <v>993425050</v>
      </c>
      <c r="G93" s="1248">
        <v>993425050</v>
      </c>
    </row>
    <row r="94" spans="1:7" ht="77.25" customHeight="1" x14ac:dyDescent="0.3">
      <c r="A94" s="1240">
        <v>2401060011</v>
      </c>
      <c r="B94" s="1241">
        <v>10</v>
      </c>
      <c r="C94" s="1270" t="s">
        <v>156</v>
      </c>
      <c r="D94" s="1244">
        <v>624745405</v>
      </c>
      <c r="E94" s="1356">
        <v>0</v>
      </c>
      <c r="F94" s="1244">
        <f t="shared" si="2"/>
        <v>624745405</v>
      </c>
      <c r="G94" s="1248">
        <v>624745405</v>
      </c>
    </row>
    <row r="95" spans="1:7" s="1204" customFormat="1" ht="23.25" customHeight="1" x14ac:dyDescent="0.3">
      <c r="A95" s="1233">
        <v>2404</v>
      </c>
      <c r="B95" s="1234"/>
      <c r="C95" s="1269" t="s">
        <v>157</v>
      </c>
      <c r="D95" s="1236">
        <f>+D96</f>
        <v>20061970435</v>
      </c>
      <c r="E95" s="1236">
        <f>+E96</f>
        <v>0</v>
      </c>
      <c r="F95" s="1236">
        <f t="shared" si="2"/>
        <v>20061970435</v>
      </c>
      <c r="G95" s="1303">
        <f>+G96</f>
        <v>20061970435</v>
      </c>
    </row>
    <row r="96" spans="1:7" s="1204" customFormat="1" ht="15.6" x14ac:dyDescent="0.3">
      <c r="A96" s="1233">
        <v>24040600</v>
      </c>
      <c r="B96" s="1234"/>
      <c r="C96" s="1269" t="s">
        <v>73</v>
      </c>
      <c r="D96" s="1236">
        <f>+D97+D98</f>
        <v>20061970435</v>
      </c>
      <c r="E96" s="1236">
        <f>+E97+E98</f>
        <v>0</v>
      </c>
      <c r="F96" s="1236">
        <f t="shared" si="2"/>
        <v>20061970435</v>
      </c>
      <c r="G96" s="1303">
        <f>+G97+G98</f>
        <v>20061970435</v>
      </c>
    </row>
    <row r="97" spans="1:239" ht="39.75" customHeight="1" x14ac:dyDescent="0.3">
      <c r="A97" s="1240">
        <v>240406001</v>
      </c>
      <c r="B97" s="1241">
        <v>13</v>
      </c>
      <c r="C97" s="1270" t="s">
        <v>77</v>
      </c>
      <c r="D97" s="1244">
        <v>11294324623</v>
      </c>
      <c r="E97" s="1356">
        <v>0</v>
      </c>
      <c r="F97" s="1244">
        <f t="shared" si="2"/>
        <v>11294324623</v>
      </c>
      <c r="G97" s="1248">
        <v>11294324623</v>
      </c>
    </row>
    <row r="98" spans="1:239" ht="39.75" customHeight="1" x14ac:dyDescent="0.3">
      <c r="A98" s="1240">
        <v>240406001</v>
      </c>
      <c r="B98" s="1241">
        <v>20</v>
      </c>
      <c r="C98" s="1270" t="s">
        <v>77</v>
      </c>
      <c r="D98" s="1244">
        <v>8767645812</v>
      </c>
      <c r="E98" s="1356"/>
      <c r="F98" s="1244">
        <f t="shared" si="2"/>
        <v>8767645812</v>
      </c>
      <c r="G98" s="1248">
        <v>8767645812</v>
      </c>
    </row>
    <row r="99" spans="1:239" s="1204" customFormat="1" ht="15.6" x14ac:dyDescent="0.3">
      <c r="A99" s="1233">
        <v>2405</v>
      </c>
      <c r="B99" s="1234"/>
      <c r="C99" s="1269" t="s">
        <v>158</v>
      </c>
      <c r="D99" s="1236">
        <f>+D100</f>
        <v>74243512</v>
      </c>
      <c r="E99" s="1236">
        <f>+E100</f>
        <v>0</v>
      </c>
      <c r="F99" s="1236">
        <f t="shared" si="2"/>
        <v>74243512</v>
      </c>
      <c r="G99" s="1303">
        <f>+G100</f>
        <v>74243512</v>
      </c>
    </row>
    <row r="100" spans="1:239" s="1204" customFormat="1" ht="15.6" x14ac:dyDescent="0.3">
      <c r="A100" s="1233">
        <v>24050600</v>
      </c>
      <c r="B100" s="1234"/>
      <c r="C100" s="1269" t="s">
        <v>73</v>
      </c>
      <c r="D100" s="1236">
        <f>+D101+D102</f>
        <v>74243512</v>
      </c>
      <c r="E100" s="1236">
        <f>+E101+E102</f>
        <v>0</v>
      </c>
      <c r="F100" s="1236">
        <f t="shared" si="2"/>
        <v>74243512</v>
      </c>
      <c r="G100" s="1303">
        <f>+G101+G102</f>
        <v>74243512</v>
      </c>
    </row>
    <row r="101" spans="1:239" ht="39.75" customHeight="1" thickBot="1" x14ac:dyDescent="0.35">
      <c r="A101" s="1271">
        <v>240506001</v>
      </c>
      <c r="B101" s="1272">
        <v>20</v>
      </c>
      <c r="C101" s="1273" t="s">
        <v>78</v>
      </c>
      <c r="D101" s="1276">
        <v>74243512</v>
      </c>
      <c r="E101" s="1367">
        <v>0</v>
      </c>
      <c r="F101" s="1276">
        <f t="shared" si="2"/>
        <v>74243512</v>
      </c>
      <c r="G101" s="1317">
        <v>74243512</v>
      </c>
    </row>
    <row r="102" spans="1:239" ht="49.5" customHeight="1" thickBot="1" x14ac:dyDescent="0.35">
      <c r="A102" s="1278"/>
      <c r="B102" s="1279"/>
      <c r="C102" s="1280"/>
      <c r="D102" s="1283"/>
      <c r="E102" s="1360"/>
      <c r="F102" s="1283"/>
      <c r="G102" s="1283"/>
    </row>
    <row r="103" spans="1:239" s="1204" customFormat="1" ht="13.5" customHeight="1" x14ac:dyDescent="0.3">
      <c r="A103" s="3828" t="s">
        <v>1</v>
      </c>
      <c r="B103" s="3829"/>
      <c r="C103" s="3829"/>
      <c r="D103" s="3829"/>
      <c r="E103" s="3829"/>
      <c r="F103" s="3829"/>
      <c r="G103" s="3830"/>
      <c r="H103" s="1368"/>
      <c r="I103" s="3823"/>
      <c r="J103" s="3823"/>
      <c r="K103" s="3824"/>
      <c r="L103" s="3822"/>
      <c r="M103" s="3823"/>
      <c r="N103" s="3823"/>
      <c r="O103" s="3823"/>
      <c r="P103" s="3823"/>
      <c r="Q103" s="3823"/>
      <c r="R103" s="3824"/>
      <c r="S103" s="3822"/>
      <c r="T103" s="3823"/>
      <c r="U103" s="3823"/>
      <c r="V103" s="3823"/>
      <c r="W103" s="3823"/>
      <c r="X103" s="3823"/>
      <c r="Y103" s="3824"/>
      <c r="Z103" s="3822"/>
      <c r="AA103" s="3823"/>
      <c r="AB103" s="3823"/>
      <c r="AC103" s="3823"/>
      <c r="AD103" s="3823"/>
      <c r="AE103" s="3823"/>
      <c r="AF103" s="3824"/>
      <c r="AG103" s="3822"/>
      <c r="AH103" s="3823"/>
      <c r="AI103" s="3823"/>
      <c r="AJ103" s="3823"/>
      <c r="AK103" s="3823"/>
      <c r="AL103" s="3823"/>
      <c r="AM103" s="3824"/>
      <c r="AN103" s="3822"/>
      <c r="AO103" s="3823"/>
      <c r="AP103" s="3823"/>
      <c r="AQ103" s="3823"/>
      <c r="AR103" s="3823"/>
      <c r="AS103" s="3823"/>
      <c r="AT103" s="3824"/>
      <c r="AU103" s="3822"/>
      <c r="AV103" s="3823"/>
      <c r="AW103" s="3823"/>
      <c r="AX103" s="3823"/>
      <c r="AY103" s="3823"/>
      <c r="AZ103" s="3823"/>
      <c r="BA103" s="3824"/>
      <c r="BB103" s="3822"/>
      <c r="BC103" s="3823"/>
      <c r="BD103" s="3823"/>
      <c r="BE103" s="3823"/>
      <c r="BF103" s="3823"/>
      <c r="BG103" s="3823"/>
      <c r="BH103" s="3824"/>
      <c r="BI103" s="3822"/>
      <c r="BJ103" s="3823"/>
      <c r="BK103" s="3823"/>
      <c r="BL103" s="3823"/>
      <c r="BM103" s="3823"/>
      <c r="BN103" s="3823"/>
      <c r="BO103" s="3824"/>
      <c r="BP103" s="3822"/>
      <c r="BQ103" s="3823"/>
      <c r="BR103" s="3823"/>
      <c r="BS103" s="3823"/>
      <c r="BT103" s="3823"/>
      <c r="BU103" s="3823"/>
      <c r="BV103" s="3824"/>
      <c r="BW103" s="3822"/>
      <c r="BX103" s="3823"/>
      <c r="BY103" s="3823"/>
      <c r="BZ103" s="3823"/>
      <c r="CA103" s="3823"/>
      <c r="CB103" s="3823"/>
      <c r="CC103" s="3824"/>
      <c r="CD103" s="3822"/>
      <c r="CE103" s="3823"/>
      <c r="CF103" s="3823"/>
      <c r="CG103" s="3823"/>
      <c r="CH103" s="3823"/>
      <c r="CI103" s="3823"/>
      <c r="CJ103" s="3824"/>
      <c r="CK103" s="3822"/>
      <c r="CL103" s="3823"/>
      <c r="CM103" s="3823"/>
      <c r="CN103" s="3823"/>
      <c r="CO103" s="3823"/>
      <c r="CP103" s="3823"/>
      <c r="CQ103" s="3824"/>
      <c r="CR103" s="3822"/>
      <c r="CS103" s="3823"/>
      <c r="CT103" s="3823"/>
      <c r="CU103" s="3823"/>
      <c r="CV103" s="3823"/>
      <c r="CW103" s="3823"/>
      <c r="CX103" s="3824"/>
      <c r="CY103" s="3822"/>
      <c r="CZ103" s="3823"/>
      <c r="DA103" s="3823"/>
      <c r="DB103" s="3823"/>
      <c r="DC103" s="3823"/>
      <c r="DD103" s="3823"/>
      <c r="DE103" s="3824"/>
      <c r="DF103" s="3822"/>
      <c r="DG103" s="3823"/>
      <c r="DH103" s="3823"/>
      <c r="DI103" s="3823"/>
      <c r="DJ103" s="3823"/>
      <c r="DK103" s="3823"/>
      <c r="DL103" s="3824"/>
      <c r="DM103" s="3822"/>
      <c r="DN103" s="3823"/>
      <c r="DO103" s="3823"/>
      <c r="DP103" s="3823"/>
      <c r="DQ103" s="3823"/>
      <c r="DR103" s="3823"/>
      <c r="DS103" s="3824"/>
      <c r="DT103" s="3822"/>
      <c r="DU103" s="3823"/>
      <c r="DV103" s="3823"/>
      <c r="DW103" s="3823"/>
      <c r="DX103" s="3823"/>
      <c r="DY103" s="3823"/>
      <c r="DZ103" s="3824"/>
      <c r="EA103" s="3822"/>
      <c r="EB103" s="3823"/>
      <c r="EC103" s="3823"/>
      <c r="ED103" s="3823"/>
      <c r="EE103" s="3823"/>
      <c r="EF103" s="3823"/>
      <c r="EG103" s="3824"/>
      <c r="EH103" s="3822"/>
      <c r="EI103" s="3823"/>
      <c r="EJ103" s="3823"/>
      <c r="EK103" s="3823"/>
      <c r="EL103" s="3823"/>
      <c r="EM103" s="3823"/>
      <c r="EN103" s="3824"/>
      <c r="EO103" s="3822"/>
      <c r="EP103" s="3823"/>
      <c r="EQ103" s="3823"/>
      <c r="ER103" s="3823"/>
      <c r="ES103" s="3823"/>
      <c r="ET103" s="3823"/>
      <c r="EU103" s="3824"/>
      <c r="EV103" s="3822"/>
      <c r="EW103" s="3823"/>
      <c r="EX103" s="3823"/>
      <c r="EY103" s="3823"/>
      <c r="EZ103" s="3823"/>
      <c r="FA103" s="3823"/>
      <c r="FB103" s="3824"/>
      <c r="FC103" s="3822"/>
      <c r="FD103" s="3823"/>
      <c r="FE103" s="3823"/>
      <c r="FF103" s="3823"/>
      <c r="FG103" s="3823"/>
      <c r="FH103" s="3823"/>
      <c r="FI103" s="3824"/>
      <c r="FJ103" s="3822"/>
      <c r="FK103" s="3823"/>
      <c r="FL103" s="3823"/>
      <c r="FM103" s="3823"/>
      <c r="FN103" s="3823"/>
      <c r="FO103" s="3823"/>
      <c r="FP103" s="3824"/>
      <c r="FQ103" s="3822"/>
      <c r="FR103" s="3823"/>
      <c r="FS103" s="3823"/>
      <c r="FT103" s="3823"/>
      <c r="FU103" s="3823"/>
      <c r="FV103" s="3823"/>
      <c r="FW103" s="3824"/>
      <c r="FX103" s="3822"/>
      <c r="FY103" s="3823"/>
      <c r="FZ103" s="3823"/>
      <c r="GA103" s="3823"/>
      <c r="GB103" s="3823"/>
      <c r="GC103" s="3823"/>
      <c r="GD103" s="3824"/>
      <c r="GE103" s="3822"/>
      <c r="GF103" s="3823"/>
      <c r="GG103" s="3823"/>
      <c r="GH103" s="3823"/>
      <c r="GI103" s="3823"/>
      <c r="GJ103" s="3823"/>
      <c r="GK103" s="3824"/>
      <c r="GL103" s="3822"/>
      <c r="GM103" s="3823"/>
      <c r="GN103" s="3823"/>
      <c r="GO103" s="3823"/>
      <c r="GP103" s="3823"/>
      <c r="GQ103" s="3823"/>
      <c r="GR103" s="3824"/>
      <c r="GS103" s="3822"/>
      <c r="GT103" s="3823"/>
      <c r="GU103" s="3823"/>
      <c r="GV103" s="3823"/>
      <c r="GW103" s="3823"/>
      <c r="GX103" s="3823"/>
      <c r="GY103" s="3824"/>
      <c r="GZ103" s="3822"/>
      <c r="HA103" s="3823"/>
      <c r="HB103" s="3823"/>
      <c r="HC103" s="3823"/>
      <c r="HD103" s="3823"/>
      <c r="HE103" s="3823"/>
      <c r="HF103" s="3824"/>
      <c r="HG103" s="3822"/>
      <c r="HH103" s="3823"/>
      <c r="HI103" s="3823"/>
      <c r="HJ103" s="3823"/>
      <c r="HK103" s="3823"/>
      <c r="HL103" s="3823"/>
      <c r="HM103" s="3824"/>
      <c r="HN103" s="3822"/>
      <c r="HO103" s="3823"/>
      <c r="HP103" s="3823"/>
      <c r="HQ103" s="3823"/>
      <c r="HR103" s="3823"/>
      <c r="HS103" s="3823"/>
      <c r="HT103" s="3824"/>
      <c r="HU103" s="3822"/>
      <c r="HV103" s="3823"/>
      <c r="HW103" s="3823"/>
      <c r="HX103" s="3823"/>
      <c r="HY103" s="3823"/>
      <c r="HZ103" s="3823"/>
      <c r="IA103" s="3824"/>
      <c r="IB103" s="3822"/>
      <c r="IC103" s="3822"/>
      <c r="ID103" s="3822"/>
      <c r="IE103" s="3822"/>
    </row>
    <row r="104" spans="1:239" s="1204" customFormat="1" ht="12" customHeight="1" x14ac:dyDescent="0.3">
      <c r="A104" s="3822" t="s">
        <v>2</v>
      </c>
      <c r="B104" s="3823"/>
      <c r="C104" s="3823"/>
      <c r="D104" s="3823"/>
      <c r="E104" s="3823"/>
      <c r="F104" s="3823"/>
      <c r="G104" s="3824"/>
      <c r="H104" s="1368"/>
      <c r="I104" s="3823"/>
      <c r="J104" s="3823"/>
      <c r="K104" s="3824"/>
      <c r="L104" s="3822"/>
      <c r="M104" s="3823"/>
      <c r="N104" s="3823"/>
      <c r="O104" s="3823"/>
      <c r="P104" s="3823"/>
      <c r="Q104" s="3823"/>
      <c r="R104" s="3824"/>
      <c r="S104" s="3822"/>
      <c r="T104" s="3823"/>
      <c r="U104" s="3823"/>
      <c r="V104" s="3823"/>
      <c r="W104" s="3823"/>
      <c r="X104" s="3823"/>
      <c r="Y104" s="3824"/>
      <c r="Z104" s="3822"/>
      <c r="AA104" s="3823"/>
      <c r="AB104" s="3823"/>
      <c r="AC104" s="3823"/>
      <c r="AD104" s="3823"/>
      <c r="AE104" s="3823"/>
      <c r="AF104" s="3824"/>
      <c r="AG104" s="3822"/>
      <c r="AH104" s="3823"/>
      <c r="AI104" s="3823"/>
      <c r="AJ104" s="3823"/>
      <c r="AK104" s="3823"/>
      <c r="AL104" s="3823"/>
      <c r="AM104" s="3824"/>
      <c r="AN104" s="3822"/>
      <c r="AO104" s="3823"/>
      <c r="AP104" s="3823"/>
      <c r="AQ104" s="3823"/>
      <c r="AR104" s="3823"/>
      <c r="AS104" s="3823"/>
      <c r="AT104" s="3824"/>
      <c r="AU104" s="3822"/>
      <c r="AV104" s="3823"/>
      <c r="AW104" s="3823"/>
      <c r="AX104" s="3823"/>
      <c r="AY104" s="3823"/>
      <c r="AZ104" s="3823"/>
      <c r="BA104" s="3824"/>
      <c r="BB104" s="3822"/>
      <c r="BC104" s="3823"/>
      <c r="BD104" s="3823"/>
      <c r="BE104" s="3823"/>
      <c r="BF104" s="3823"/>
      <c r="BG104" s="3823"/>
      <c r="BH104" s="3824"/>
      <c r="BI104" s="3822"/>
      <c r="BJ104" s="3823"/>
      <c r="BK104" s="3823"/>
      <c r="BL104" s="3823"/>
      <c r="BM104" s="3823"/>
      <c r="BN104" s="3823"/>
      <c r="BO104" s="3824"/>
      <c r="BP104" s="3822"/>
      <c r="BQ104" s="3823"/>
      <c r="BR104" s="3823"/>
      <c r="BS104" s="3823"/>
      <c r="BT104" s="3823"/>
      <c r="BU104" s="3823"/>
      <c r="BV104" s="3824"/>
      <c r="BW104" s="3822"/>
      <c r="BX104" s="3823"/>
      <c r="BY104" s="3823"/>
      <c r="BZ104" s="3823"/>
      <c r="CA104" s="3823"/>
      <c r="CB104" s="3823"/>
      <c r="CC104" s="3824"/>
      <c r="CD104" s="3822"/>
      <c r="CE104" s="3823"/>
      <c r="CF104" s="3823"/>
      <c r="CG104" s="3823"/>
      <c r="CH104" s="3823"/>
      <c r="CI104" s="3823"/>
      <c r="CJ104" s="3824"/>
      <c r="CK104" s="3822"/>
      <c r="CL104" s="3823"/>
      <c r="CM104" s="3823"/>
      <c r="CN104" s="3823"/>
      <c r="CO104" s="3823"/>
      <c r="CP104" s="3823"/>
      <c r="CQ104" s="3824"/>
      <c r="CR104" s="3822"/>
      <c r="CS104" s="3823"/>
      <c r="CT104" s="3823"/>
      <c r="CU104" s="3823"/>
      <c r="CV104" s="3823"/>
      <c r="CW104" s="3823"/>
      <c r="CX104" s="3824"/>
      <c r="CY104" s="3822"/>
      <c r="CZ104" s="3823"/>
      <c r="DA104" s="3823"/>
      <c r="DB104" s="3823"/>
      <c r="DC104" s="3823"/>
      <c r="DD104" s="3823"/>
      <c r="DE104" s="3824"/>
      <c r="DF104" s="3822"/>
      <c r="DG104" s="3823"/>
      <c r="DH104" s="3823"/>
      <c r="DI104" s="3823"/>
      <c r="DJ104" s="3823"/>
      <c r="DK104" s="3823"/>
      <c r="DL104" s="3824"/>
      <c r="DM104" s="3822"/>
      <c r="DN104" s="3823"/>
      <c r="DO104" s="3823"/>
      <c r="DP104" s="3823"/>
      <c r="DQ104" s="3823"/>
      <c r="DR104" s="3823"/>
      <c r="DS104" s="3824"/>
      <c r="DT104" s="3822"/>
      <c r="DU104" s="3823"/>
      <c r="DV104" s="3823"/>
      <c r="DW104" s="3823"/>
      <c r="DX104" s="3823"/>
      <c r="DY104" s="3823"/>
      <c r="DZ104" s="3824"/>
      <c r="EA104" s="3822"/>
      <c r="EB104" s="3823"/>
      <c r="EC104" s="3823"/>
      <c r="ED104" s="3823"/>
      <c r="EE104" s="3823"/>
      <c r="EF104" s="3823"/>
      <c r="EG104" s="3824"/>
      <c r="EH104" s="3822"/>
      <c r="EI104" s="3823"/>
      <c r="EJ104" s="3823"/>
      <c r="EK104" s="3823"/>
      <c r="EL104" s="3823"/>
      <c r="EM104" s="3823"/>
      <c r="EN104" s="3824"/>
      <c r="EO104" s="3822"/>
      <c r="EP104" s="3823"/>
      <c r="EQ104" s="3823"/>
      <c r="ER104" s="3823"/>
      <c r="ES104" s="3823"/>
      <c r="ET104" s="3823"/>
      <c r="EU104" s="3824"/>
      <c r="EV104" s="3822"/>
      <c r="EW104" s="3823"/>
      <c r="EX104" s="3823"/>
      <c r="EY104" s="3823"/>
      <c r="EZ104" s="3823"/>
      <c r="FA104" s="3823"/>
      <c r="FB104" s="3824"/>
      <c r="FC104" s="3822"/>
      <c r="FD104" s="3823"/>
      <c r="FE104" s="3823"/>
      <c r="FF104" s="3823"/>
      <c r="FG104" s="3823"/>
      <c r="FH104" s="3823"/>
      <c r="FI104" s="3824"/>
      <c r="FJ104" s="3822"/>
      <c r="FK104" s="3823"/>
      <c r="FL104" s="3823"/>
      <c r="FM104" s="3823"/>
      <c r="FN104" s="3823"/>
      <c r="FO104" s="3823"/>
      <c r="FP104" s="3824"/>
      <c r="FQ104" s="3822"/>
      <c r="FR104" s="3823"/>
      <c r="FS104" s="3823"/>
      <c r="FT104" s="3823"/>
      <c r="FU104" s="3823"/>
      <c r="FV104" s="3823"/>
      <c r="FW104" s="3824"/>
      <c r="FX104" s="3822"/>
      <c r="FY104" s="3823"/>
      <c r="FZ104" s="3823"/>
      <c r="GA104" s="3823"/>
      <c r="GB104" s="3823"/>
      <c r="GC104" s="3823"/>
      <c r="GD104" s="3824"/>
      <c r="GE104" s="3822"/>
      <c r="GF104" s="3823"/>
      <c r="GG104" s="3823"/>
      <c r="GH104" s="3823"/>
      <c r="GI104" s="3823"/>
      <c r="GJ104" s="3823"/>
      <c r="GK104" s="3824"/>
      <c r="GL104" s="3822"/>
      <c r="GM104" s="3823"/>
      <c r="GN104" s="3823"/>
      <c r="GO104" s="3823"/>
      <c r="GP104" s="3823"/>
      <c r="GQ104" s="3823"/>
      <c r="GR104" s="3824"/>
      <c r="GS104" s="3822"/>
      <c r="GT104" s="3823"/>
      <c r="GU104" s="3823"/>
      <c r="GV104" s="3823"/>
      <c r="GW104" s="3823"/>
      <c r="GX104" s="3823"/>
      <c r="GY104" s="3824"/>
      <c r="GZ104" s="3822"/>
      <c r="HA104" s="3823"/>
      <c r="HB104" s="3823"/>
      <c r="HC104" s="3823"/>
      <c r="HD104" s="3823"/>
      <c r="HE104" s="3823"/>
      <c r="HF104" s="3824"/>
      <c r="HG104" s="3822"/>
      <c r="HH104" s="3823"/>
      <c r="HI104" s="3823"/>
      <c r="HJ104" s="3823"/>
      <c r="HK104" s="3823"/>
      <c r="HL104" s="3823"/>
      <c r="HM104" s="3824"/>
      <c r="HN104" s="3822"/>
      <c r="HO104" s="3823"/>
      <c r="HP104" s="3823"/>
      <c r="HQ104" s="3823"/>
      <c r="HR104" s="3823"/>
      <c r="HS104" s="3823"/>
      <c r="HT104" s="3824"/>
      <c r="HU104" s="3822"/>
      <c r="HV104" s="3823"/>
      <c r="HW104" s="3823"/>
      <c r="HX104" s="3823"/>
      <c r="HY104" s="3823"/>
      <c r="HZ104" s="3823"/>
      <c r="IA104" s="3824"/>
      <c r="IB104" s="3822"/>
      <c r="IC104" s="3822"/>
      <c r="ID104" s="3822"/>
      <c r="IE104" s="3822"/>
    </row>
    <row r="105" spans="1:239" ht="14.25" customHeight="1" x14ac:dyDescent="0.3">
      <c r="A105" s="1205" t="s">
        <v>0</v>
      </c>
      <c r="G105" s="1188"/>
    </row>
    <row r="106" spans="1:239" ht="18" customHeight="1" thickBot="1" x14ac:dyDescent="0.35">
      <c r="A106" s="1183" t="s">
        <v>3</v>
      </c>
      <c r="C106" s="1184" t="s">
        <v>4</v>
      </c>
      <c r="E106" s="1286" t="s">
        <v>5</v>
      </c>
      <c r="F106" s="1186" t="str">
        <f>F77</f>
        <v>MAYO</v>
      </c>
      <c r="G106" s="1188" t="str">
        <f>G77</f>
        <v>VIGENCIA FISCAL: 2018</v>
      </c>
    </row>
    <row r="107" spans="1:239" s="1204" customFormat="1" ht="63" customHeight="1" thickBot="1" x14ac:dyDescent="0.35">
      <c r="A107" s="1213" t="s">
        <v>351</v>
      </c>
      <c r="B107" s="1214"/>
      <c r="C107" s="1214" t="s">
        <v>352</v>
      </c>
      <c r="D107" s="1346" t="s">
        <v>8</v>
      </c>
      <c r="E107" s="1347" t="s">
        <v>9</v>
      </c>
      <c r="F107" s="1346" t="s">
        <v>10</v>
      </c>
      <c r="G107" s="1348" t="s">
        <v>11</v>
      </c>
    </row>
    <row r="108" spans="1:239" s="1204" customFormat="1" ht="39.75" customHeight="1" x14ac:dyDescent="0.3">
      <c r="A108" s="1226">
        <v>2499</v>
      </c>
      <c r="B108" s="1227"/>
      <c r="C108" s="1294" t="s">
        <v>159</v>
      </c>
      <c r="D108" s="1229">
        <f>+D109</f>
        <v>1670848562.03</v>
      </c>
      <c r="E108" s="1229">
        <f>+E109</f>
        <v>0</v>
      </c>
      <c r="F108" s="1229">
        <f t="shared" ref="F108:F114" si="3">+D108-E108</f>
        <v>1670848562.03</v>
      </c>
      <c r="G108" s="1297">
        <f>+G109</f>
        <v>1668070496.03</v>
      </c>
    </row>
    <row r="109" spans="1:239" s="1204" customFormat="1" ht="18.75" customHeight="1" x14ac:dyDescent="0.3">
      <c r="A109" s="1233">
        <v>24990600</v>
      </c>
      <c r="B109" s="1234"/>
      <c r="C109" s="1269" t="s">
        <v>73</v>
      </c>
      <c r="D109" s="1236">
        <f>SUM(D110:D114)</f>
        <v>1670848562.03</v>
      </c>
      <c r="E109" s="1236">
        <f>SUM(E110:E114)</f>
        <v>0</v>
      </c>
      <c r="F109" s="1236">
        <f t="shared" si="3"/>
        <v>1670848562.03</v>
      </c>
      <c r="G109" s="1303">
        <f>SUM(G110:G114)</f>
        <v>1668070496.03</v>
      </c>
    </row>
    <row r="110" spans="1:239" ht="50.25" customHeight="1" x14ac:dyDescent="0.3">
      <c r="A110" s="1240">
        <v>249906001</v>
      </c>
      <c r="B110" s="1241">
        <v>10</v>
      </c>
      <c r="C110" s="1270" t="s">
        <v>80</v>
      </c>
      <c r="D110" s="1244">
        <v>90025966</v>
      </c>
      <c r="E110" s="1244">
        <v>0</v>
      </c>
      <c r="F110" s="1244">
        <f t="shared" si="3"/>
        <v>90025966</v>
      </c>
      <c r="G110" s="1248">
        <v>87247900</v>
      </c>
    </row>
    <row r="111" spans="1:239" ht="35.25" customHeight="1" x14ac:dyDescent="0.3">
      <c r="A111" s="1240">
        <v>249906001</v>
      </c>
      <c r="B111" s="1241">
        <v>13</v>
      </c>
      <c r="C111" s="1270" t="s">
        <v>80</v>
      </c>
      <c r="D111" s="1244">
        <v>125003436</v>
      </c>
      <c r="E111" s="1244">
        <v>0</v>
      </c>
      <c r="F111" s="1244">
        <f t="shared" si="3"/>
        <v>125003436</v>
      </c>
      <c r="G111" s="1248">
        <v>125003436</v>
      </c>
    </row>
    <row r="112" spans="1:239" ht="31.2" x14ac:dyDescent="0.3">
      <c r="A112" s="1240">
        <v>249906001</v>
      </c>
      <c r="B112" s="1241">
        <v>20</v>
      </c>
      <c r="C112" s="1270" t="s">
        <v>80</v>
      </c>
      <c r="D112" s="1244">
        <v>322623460</v>
      </c>
      <c r="E112" s="1244">
        <v>0</v>
      </c>
      <c r="F112" s="1244">
        <f t="shared" si="3"/>
        <v>322623460</v>
      </c>
      <c r="G112" s="1248">
        <v>322623460</v>
      </c>
    </row>
    <row r="113" spans="1:7" s="1185" customFormat="1" ht="67.5" customHeight="1" x14ac:dyDescent="0.3">
      <c r="A113" s="1240">
        <v>249906003</v>
      </c>
      <c r="B113" s="1241">
        <v>20</v>
      </c>
      <c r="C113" s="1270" t="s">
        <v>79</v>
      </c>
      <c r="D113" s="1307">
        <v>223188783.63999999</v>
      </c>
      <c r="E113" s="1364">
        <v>0</v>
      </c>
      <c r="F113" s="1307">
        <f t="shared" si="3"/>
        <v>223188783.63999999</v>
      </c>
      <c r="G113" s="1365">
        <v>223188783.63999999</v>
      </c>
    </row>
    <row r="114" spans="1:7" s="1185" customFormat="1" ht="46.2" customHeight="1" thickBot="1" x14ac:dyDescent="0.35">
      <c r="A114" s="1271">
        <v>249906004</v>
      </c>
      <c r="B114" s="1272">
        <v>20</v>
      </c>
      <c r="C114" s="1273" t="s">
        <v>161</v>
      </c>
      <c r="D114" s="1315">
        <v>910006916.38999999</v>
      </c>
      <c r="E114" s="1383">
        <v>0</v>
      </c>
      <c r="F114" s="1315">
        <f t="shared" si="3"/>
        <v>910006916.38999999</v>
      </c>
      <c r="G114" s="1384">
        <v>910006916.38999999</v>
      </c>
    </row>
    <row r="115" spans="1:7" ht="16.2" thickBot="1" x14ac:dyDescent="0.35">
      <c r="A115" s="3819" t="s">
        <v>82</v>
      </c>
      <c r="B115" s="3820"/>
      <c r="C115" s="3946"/>
      <c r="D115" s="1385">
        <f>+D9+D88</f>
        <v>27826819386.059998</v>
      </c>
      <c r="E115" s="1386">
        <f>+E9+E88</f>
        <v>0</v>
      </c>
      <c r="F115" s="1385">
        <f>+F9+F88</f>
        <v>27826819386.059998</v>
      </c>
      <c r="G115" s="1385">
        <f>+G9+G88</f>
        <v>27486295183.059998</v>
      </c>
    </row>
    <row r="116" spans="1:7" x14ac:dyDescent="0.3">
      <c r="A116" s="1183"/>
      <c r="G116" s="1188"/>
    </row>
    <row r="117" spans="1:7" x14ac:dyDescent="0.3">
      <c r="A117" s="1183"/>
      <c r="G117" s="1188"/>
    </row>
    <row r="118" spans="1:7" x14ac:dyDescent="0.3">
      <c r="A118" s="1183"/>
      <c r="G118" s="1188"/>
    </row>
    <row r="119" spans="1:7" x14ac:dyDescent="0.3">
      <c r="A119" s="1183"/>
      <c r="G119" s="1188"/>
    </row>
    <row r="120" spans="1:7" x14ac:dyDescent="0.3">
      <c r="A120" s="1323" t="s">
        <v>83</v>
      </c>
      <c r="B120" s="1324"/>
      <c r="C120" s="1325"/>
      <c r="D120" s="1325"/>
      <c r="E120" s="1326" t="s">
        <v>84</v>
      </c>
      <c r="F120" s="1326"/>
      <c r="G120" s="1327"/>
    </row>
    <row r="121" spans="1:7" x14ac:dyDescent="0.3">
      <c r="A121" s="1331" t="s">
        <v>193</v>
      </c>
      <c r="B121" s="1324"/>
      <c r="C121" s="1325"/>
      <c r="D121" s="1325"/>
      <c r="E121" s="1332" t="s">
        <v>85</v>
      </c>
      <c r="F121" s="1332"/>
      <c r="G121" s="1333"/>
    </row>
    <row r="122" spans="1:7" x14ac:dyDescent="0.3">
      <c r="A122" s="1331" t="s">
        <v>194</v>
      </c>
      <c r="B122" s="1324"/>
      <c r="C122" s="1325"/>
      <c r="D122" s="1387"/>
      <c r="E122" s="1335" t="s">
        <v>86</v>
      </c>
      <c r="F122" s="1326"/>
      <c r="G122" s="1327"/>
    </row>
    <row r="123" spans="1:7" x14ac:dyDescent="0.3">
      <c r="A123" s="1331"/>
      <c r="B123" s="1324"/>
      <c r="C123" s="1325"/>
      <c r="D123" s="1325"/>
      <c r="E123" s="1332"/>
      <c r="F123" s="1332"/>
      <c r="G123" s="1333"/>
    </row>
    <row r="124" spans="1:7" x14ac:dyDescent="0.3">
      <c r="A124" s="1323"/>
      <c r="B124" s="1324"/>
      <c r="C124" s="1325"/>
      <c r="D124" s="1335"/>
      <c r="E124" s="1336"/>
      <c r="F124" s="1335"/>
      <c r="G124" s="1327"/>
    </row>
    <row r="125" spans="1:7" x14ac:dyDescent="0.3">
      <c r="A125" s="1331"/>
      <c r="B125" s="1324"/>
      <c r="C125" s="1325"/>
      <c r="D125" s="1335"/>
      <c r="E125" s="1336"/>
      <c r="F125" s="1335"/>
      <c r="G125" s="1327"/>
    </row>
    <row r="126" spans="1:7" x14ac:dyDescent="0.3">
      <c r="A126" s="1331" t="s">
        <v>87</v>
      </c>
      <c r="B126" s="1324"/>
      <c r="C126" s="1325"/>
      <c r="D126" s="1186" t="s">
        <v>88</v>
      </c>
      <c r="F126" s="1325" t="s">
        <v>84</v>
      </c>
      <c r="G126" s="1388"/>
    </row>
    <row r="127" spans="1:7" x14ac:dyDescent="0.3">
      <c r="A127" s="1331" t="s">
        <v>89</v>
      </c>
      <c r="B127" s="1324"/>
      <c r="C127" s="1325"/>
      <c r="D127" s="1334" t="s">
        <v>90</v>
      </c>
      <c r="F127" s="1332" t="s">
        <v>91</v>
      </c>
      <c r="G127" s="1327"/>
    </row>
    <row r="128" spans="1:7" x14ac:dyDescent="0.3">
      <c r="A128" s="1331" t="s">
        <v>92</v>
      </c>
      <c r="B128" s="1324"/>
      <c r="C128" s="1325"/>
      <c r="D128" s="1334" t="s">
        <v>93</v>
      </c>
      <c r="F128" s="1335" t="s">
        <v>94</v>
      </c>
      <c r="G128" s="1327"/>
    </row>
    <row r="129" spans="1:7" ht="15" thickBot="1" x14ac:dyDescent="0.35">
      <c r="A129" s="1207"/>
      <c r="B129" s="1208"/>
      <c r="C129" s="1209"/>
      <c r="D129" s="1209"/>
      <c r="E129" s="1211"/>
      <c r="F129" s="1211"/>
      <c r="G129" s="1212"/>
    </row>
  </sheetData>
  <mergeCells count="112">
    <mergeCell ref="A115:C115"/>
    <mergeCell ref="FJ104:FP104"/>
    <mergeCell ref="FQ104:FW104"/>
    <mergeCell ref="FX104:GD104"/>
    <mergeCell ref="GE104:GK104"/>
    <mergeCell ref="GL104:GR104"/>
    <mergeCell ref="GS104:GY104"/>
    <mergeCell ref="DT104:DZ104"/>
    <mergeCell ref="EA104:EG104"/>
    <mergeCell ref="EH104:EN104"/>
    <mergeCell ref="EO104:EU104"/>
    <mergeCell ref="EV104:FB104"/>
    <mergeCell ref="FC104:FI104"/>
    <mergeCell ref="CD104:CJ104"/>
    <mergeCell ref="CK104:CQ104"/>
    <mergeCell ref="CR104:CX104"/>
    <mergeCell ref="CY104:DE104"/>
    <mergeCell ref="DF104:DL104"/>
    <mergeCell ref="DM104:DS104"/>
    <mergeCell ref="A104:G104"/>
    <mergeCell ref="I104:K104"/>
    <mergeCell ref="L104:R104"/>
    <mergeCell ref="S104:Y104"/>
    <mergeCell ref="Z104:AF104"/>
    <mergeCell ref="AG104:AM104"/>
    <mergeCell ref="GZ104:HF104"/>
    <mergeCell ref="HG104:HM104"/>
    <mergeCell ref="HN104:HT104"/>
    <mergeCell ref="IB103:IE103"/>
    <mergeCell ref="FC103:FI103"/>
    <mergeCell ref="FJ103:FP103"/>
    <mergeCell ref="FQ103:FW103"/>
    <mergeCell ref="FX103:GD103"/>
    <mergeCell ref="GE103:GK103"/>
    <mergeCell ref="GL103:GR103"/>
    <mergeCell ref="AN104:AT104"/>
    <mergeCell ref="AU104:BA104"/>
    <mergeCell ref="BB104:BH104"/>
    <mergeCell ref="BI104:BO104"/>
    <mergeCell ref="BP104:BV104"/>
    <mergeCell ref="BW104:CC104"/>
    <mergeCell ref="HU104:IA104"/>
    <mergeCell ref="IB104:IE104"/>
    <mergeCell ref="CK103:CQ103"/>
    <mergeCell ref="CR103:CX103"/>
    <mergeCell ref="CY103:DE103"/>
    <mergeCell ref="DF103:DL103"/>
    <mergeCell ref="GS103:GY103"/>
    <mergeCell ref="GZ103:HF103"/>
    <mergeCell ref="HG103:HM103"/>
    <mergeCell ref="HN103:HT103"/>
    <mergeCell ref="HU103:IA103"/>
    <mergeCell ref="AG103:AM103"/>
    <mergeCell ref="AN103:AT103"/>
    <mergeCell ref="AU103:BA103"/>
    <mergeCell ref="BB103:BH103"/>
    <mergeCell ref="BI103:BO103"/>
    <mergeCell ref="BP103:BV103"/>
    <mergeCell ref="DM103:DS103"/>
    <mergeCell ref="DT103:DZ103"/>
    <mergeCell ref="EA103:EG103"/>
    <mergeCell ref="EH103:EN103"/>
    <mergeCell ref="EO103:EU103"/>
    <mergeCell ref="EV103:FB103"/>
    <mergeCell ref="BW103:CC103"/>
    <mergeCell ref="CD103:CJ103"/>
    <mergeCell ref="HG73:HM73"/>
    <mergeCell ref="HN73:HT73"/>
    <mergeCell ref="HU73:IA73"/>
    <mergeCell ref="DT73:DZ73"/>
    <mergeCell ref="AU73:BA73"/>
    <mergeCell ref="BB73:BH73"/>
    <mergeCell ref="BI73:BO73"/>
    <mergeCell ref="BP73:BV73"/>
    <mergeCell ref="BW73:CC73"/>
    <mergeCell ref="CD73:CJ73"/>
    <mergeCell ref="IB73:IE73"/>
    <mergeCell ref="A74:G74"/>
    <mergeCell ref="A103:G103"/>
    <mergeCell ref="I103:K103"/>
    <mergeCell ref="L103:R103"/>
    <mergeCell ref="S103:Y103"/>
    <mergeCell ref="Z103:AF103"/>
    <mergeCell ref="FQ73:FW73"/>
    <mergeCell ref="FX73:GD73"/>
    <mergeCell ref="GE73:GK73"/>
    <mergeCell ref="GL73:GR73"/>
    <mergeCell ref="GS73:GY73"/>
    <mergeCell ref="GZ73:HF73"/>
    <mergeCell ref="EA73:EG73"/>
    <mergeCell ref="EH73:EN73"/>
    <mergeCell ref="EO73:EU73"/>
    <mergeCell ref="EV73:FB73"/>
    <mergeCell ref="FC73:FI73"/>
    <mergeCell ref="FJ73:FP73"/>
    <mergeCell ref="CK73:CQ73"/>
    <mergeCell ref="CR73:CX73"/>
    <mergeCell ref="CY73:DE73"/>
    <mergeCell ref="DF73:DL73"/>
    <mergeCell ref="DM73:DS73"/>
    <mergeCell ref="I73:K73"/>
    <mergeCell ref="L73:R73"/>
    <mergeCell ref="S73:Y73"/>
    <mergeCell ref="Z73:AF73"/>
    <mergeCell ref="AG73:AM73"/>
    <mergeCell ref="AN73:AT73"/>
    <mergeCell ref="A1:G1"/>
    <mergeCell ref="A2:G2"/>
    <mergeCell ref="A29:G29"/>
    <mergeCell ref="A30:G30"/>
    <mergeCell ref="A31:G31"/>
    <mergeCell ref="A73:G73"/>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27" max="16383" man="1"/>
    <brk id="71" max="16383" man="1"/>
    <brk id="101" max="6"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GF213"/>
  <sheetViews>
    <sheetView zoomScale="93" zoomScaleNormal="93" workbookViewId="0">
      <pane ySplit="1" topLeftCell="A192" activePane="bottomLeft" state="frozen"/>
      <selection pane="bottomLeft" activeCell="J193" sqref="J193"/>
    </sheetView>
  </sheetViews>
  <sheetFormatPr baseColWidth="10" defaultColWidth="11.44140625" defaultRowHeight="14.4" x14ac:dyDescent="0.3"/>
  <cols>
    <col min="1" max="1" width="15.44140625" style="436" customWidth="1"/>
    <col min="2" max="2" width="3.88671875" style="436" customWidth="1"/>
    <col min="3" max="3" width="49.88671875" style="437" customWidth="1"/>
    <col min="4" max="4" width="22.5546875" style="438" customWidth="1"/>
    <col min="5" max="5" width="23" style="438" customWidth="1"/>
    <col min="6" max="6" width="22.88671875" style="438" customWidth="1"/>
    <col min="7" max="7" width="23.44140625" style="438" customWidth="1"/>
    <col min="8" max="8" width="26.44140625" style="438" customWidth="1"/>
    <col min="9" max="9" width="13.88671875" style="436" customWidth="1"/>
    <col min="10" max="256" width="11.44140625" style="436"/>
    <col min="257" max="257" width="15.44140625" style="436" customWidth="1"/>
    <col min="258" max="258" width="3.88671875" style="436" customWidth="1"/>
    <col min="259" max="259" width="49.88671875" style="436" customWidth="1"/>
    <col min="260" max="260" width="22.5546875" style="436" customWidth="1"/>
    <col min="261" max="261" width="23" style="436" customWidth="1"/>
    <col min="262" max="262" width="22.88671875" style="436" customWidth="1"/>
    <col min="263" max="263" width="23.44140625" style="436" customWidth="1"/>
    <col min="264" max="264" width="26.44140625" style="436" customWidth="1"/>
    <col min="265" max="265" width="13.88671875" style="436" customWidth="1"/>
    <col min="266" max="512" width="11.44140625" style="436"/>
    <col min="513" max="513" width="15.44140625" style="436" customWidth="1"/>
    <col min="514" max="514" width="3.88671875" style="436" customWidth="1"/>
    <col min="515" max="515" width="49.88671875" style="436" customWidth="1"/>
    <col min="516" max="516" width="22.5546875" style="436" customWidth="1"/>
    <col min="517" max="517" width="23" style="436" customWidth="1"/>
    <col min="518" max="518" width="22.88671875" style="436" customWidth="1"/>
    <col min="519" max="519" width="23.44140625" style="436" customWidth="1"/>
    <col min="520" max="520" width="26.44140625" style="436" customWidth="1"/>
    <col min="521" max="521" width="13.88671875" style="436" customWidth="1"/>
    <col min="522" max="768" width="11.44140625" style="436"/>
    <col min="769" max="769" width="15.44140625" style="436" customWidth="1"/>
    <col min="770" max="770" width="3.88671875" style="436" customWidth="1"/>
    <col min="771" max="771" width="49.88671875" style="436" customWidth="1"/>
    <col min="772" max="772" width="22.5546875" style="436" customWidth="1"/>
    <col min="773" max="773" width="23" style="436" customWidth="1"/>
    <col min="774" max="774" width="22.88671875" style="436" customWidth="1"/>
    <col min="775" max="775" width="23.44140625" style="436" customWidth="1"/>
    <col min="776" max="776" width="26.44140625" style="436" customWidth="1"/>
    <col min="777" max="777" width="13.88671875" style="436" customWidth="1"/>
    <col min="778" max="1024" width="11.44140625" style="436"/>
    <col min="1025" max="1025" width="15.44140625" style="436" customWidth="1"/>
    <col min="1026" max="1026" width="3.88671875" style="436" customWidth="1"/>
    <col min="1027" max="1027" width="49.88671875" style="436" customWidth="1"/>
    <col min="1028" max="1028" width="22.5546875" style="436" customWidth="1"/>
    <col min="1029" max="1029" width="23" style="436" customWidth="1"/>
    <col min="1030" max="1030" width="22.88671875" style="436" customWidth="1"/>
    <col min="1031" max="1031" width="23.44140625" style="436" customWidth="1"/>
    <col min="1032" max="1032" width="26.44140625" style="436" customWidth="1"/>
    <col min="1033" max="1033" width="13.88671875" style="436" customWidth="1"/>
    <col min="1034" max="1280" width="11.44140625" style="436"/>
    <col min="1281" max="1281" width="15.44140625" style="436" customWidth="1"/>
    <col min="1282" max="1282" width="3.88671875" style="436" customWidth="1"/>
    <col min="1283" max="1283" width="49.88671875" style="436" customWidth="1"/>
    <col min="1284" max="1284" width="22.5546875" style="436" customWidth="1"/>
    <col min="1285" max="1285" width="23" style="436" customWidth="1"/>
    <col min="1286" max="1286" width="22.88671875" style="436" customWidth="1"/>
    <col min="1287" max="1287" width="23.44140625" style="436" customWidth="1"/>
    <col min="1288" max="1288" width="26.44140625" style="436" customWidth="1"/>
    <col min="1289" max="1289" width="13.88671875" style="436" customWidth="1"/>
    <col min="1290" max="1536" width="11.44140625" style="436"/>
    <col min="1537" max="1537" width="15.44140625" style="436" customWidth="1"/>
    <col min="1538" max="1538" width="3.88671875" style="436" customWidth="1"/>
    <col min="1539" max="1539" width="49.88671875" style="436" customWidth="1"/>
    <col min="1540" max="1540" width="22.5546875" style="436" customWidth="1"/>
    <col min="1541" max="1541" width="23" style="436" customWidth="1"/>
    <col min="1542" max="1542" width="22.88671875" style="436" customWidth="1"/>
    <col min="1543" max="1543" width="23.44140625" style="436" customWidth="1"/>
    <col min="1544" max="1544" width="26.44140625" style="436" customWidth="1"/>
    <col min="1545" max="1545" width="13.88671875" style="436" customWidth="1"/>
    <col min="1546" max="1792" width="11.44140625" style="436"/>
    <col min="1793" max="1793" width="15.44140625" style="436" customWidth="1"/>
    <col min="1794" max="1794" width="3.88671875" style="436" customWidth="1"/>
    <col min="1795" max="1795" width="49.88671875" style="436" customWidth="1"/>
    <col min="1796" max="1796" width="22.5546875" style="436" customWidth="1"/>
    <col min="1797" max="1797" width="23" style="436" customWidth="1"/>
    <col min="1798" max="1798" width="22.88671875" style="436" customWidth="1"/>
    <col min="1799" max="1799" width="23.44140625" style="436" customWidth="1"/>
    <col min="1800" max="1800" width="26.44140625" style="436" customWidth="1"/>
    <col min="1801" max="1801" width="13.88671875" style="436" customWidth="1"/>
    <col min="1802" max="2048" width="11.44140625" style="436"/>
    <col min="2049" max="2049" width="15.44140625" style="436" customWidth="1"/>
    <col min="2050" max="2050" width="3.88671875" style="436" customWidth="1"/>
    <col min="2051" max="2051" width="49.88671875" style="436" customWidth="1"/>
    <col min="2052" max="2052" width="22.5546875" style="436" customWidth="1"/>
    <col min="2053" max="2053" width="23" style="436" customWidth="1"/>
    <col min="2054" max="2054" width="22.88671875" style="436" customWidth="1"/>
    <col min="2055" max="2055" width="23.44140625" style="436" customWidth="1"/>
    <col min="2056" max="2056" width="26.44140625" style="436" customWidth="1"/>
    <col min="2057" max="2057" width="13.88671875" style="436" customWidth="1"/>
    <col min="2058" max="2304" width="11.44140625" style="436"/>
    <col min="2305" max="2305" width="15.44140625" style="436" customWidth="1"/>
    <col min="2306" max="2306" width="3.88671875" style="436" customWidth="1"/>
    <col min="2307" max="2307" width="49.88671875" style="436" customWidth="1"/>
    <col min="2308" max="2308" width="22.5546875" style="436" customWidth="1"/>
    <col min="2309" max="2309" width="23" style="436" customWidth="1"/>
    <col min="2310" max="2310" width="22.88671875" style="436" customWidth="1"/>
    <col min="2311" max="2311" width="23.44140625" style="436" customWidth="1"/>
    <col min="2312" max="2312" width="26.44140625" style="436" customWidth="1"/>
    <col min="2313" max="2313" width="13.88671875" style="436" customWidth="1"/>
    <col min="2314" max="2560" width="11.44140625" style="436"/>
    <col min="2561" max="2561" width="15.44140625" style="436" customWidth="1"/>
    <col min="2562" max="2562" width="3.88671875" style="436" customWidth="1"/>
    <col min="2563" max="2563" width="49.88671875" style="436" customWidth="1"/>
    <col min="2564" max="2564" width="22.5546875" style="436" customWidth="1"/>
    <col min="2565" max="2565" width="23" style="436" customWidth="1"/>
    <col min="2566" max="2566" width="22.88671875" style="436" customWidth="1"/>
    <col min="2567" max="2567" width="23.44140625" style="436" customWidth="1"/>
    <col min="2568" max="2568" width="26.44140625" style="436" customWidth="1"/>
    <col min="2569" max="2569" width="13.88671875" style="436" customWidth="1"/>
    <col min="2570" max="2816" width="11.44140625" style="436"/>
    <col min="2817" max="2817" width="15.44140625" style="436" customWidth="1"/>
    <col min="2818" max="2818" width="3.88671875" style="436" customWidth="1"/>
    <col min="2819" max="2819" width="49.88671875" style="436" customWidth="1"/>
    <col min="2820" max="2820" width="22.5546875" style="436" customWidth="1"/>
    <col min="2821" max="2821" width="23" style="436" customWidth="1"/>
    <col min="2822" max="2822" width="22.88671875" style="436" customWidth="1"/>
    <col min="2823" max="2823" width="23.44140625" style="436" customWidth="1"/>
    <col min="2824" max="2824" width="26.44140625" style="436" customWidth="1"/>
    <col min="2825" max="2825" width="13.88671875" style="436" customWidth="1"/>
    <col min="2826" max="3072" width="11.44140625" style="436"/>
    <col min="3073" max="3073" width="15.44140625" style="436" customWidth="1"/>
    <col min="3074" max="3074" width="3.88671875" style="436" customWidth="1"/>
    <col min="3075" max="3075" width="49.88671875" style="436" customWidth="1"/>
    <col min="3076" max="3076" width="22.5546875" style="436" customWidth="1"/>
    <col min="3077" max="3077" width="23" style="436" customWidth="1"/>
    <col min="3078" max="3078" width="22.88671875" style="436" customWidth="1"/>
    <col min="3079" max="3079" width="23.44140625" style="436" customWidth="1"/>
    <col min="3080" max="3080" width="26.44140625" style="436" customWidth="1"/>
    <col min="3081" max="3081" width="13.88671875" style="436" customWidth="1"/>
    <col min="3082" max="3328" width="11.44140625" style="436"/>
    <col min="3329" max="3329" width="15.44140625" style="436" customWidth="1"/>
    <col min="3330" max="3330" width="3.88671875" style="436" customWidth="1"/>
    <col min="3331" max="3331" width="49.88671875" style="436" customWidth="1"/>
    <col min="3332" max="3332" width="22.5546875" style="436" customWidth="1"/>
    <col min="3333" max="3333" width="23" style="436" customWidth="1"/>
    <col min="3334" max="3334" width="22.88671875" style="436" customWidth="1"/>
    <col min="3335" max="3335" width="23.44140625" style="436" customWidth="1"/>
    <col min="3336" max="3336" width="26.44140625" style="436" customWidth="1"/>
    <col min="3337" max="3337" width="13.88671875" style="436" customWidth="1"/>
    <col min="3338" max="3584" width="11.44140625" style="436"/>
    <col min="3585" max="3585" width="15.44140625" style="436" customWidth="1"/>
    <col min="3586" max="3586" width="3.88671875" style="436" customWidth="1"/>
    <col min="3587" max="3587" width="49.88671875" style="436" customWidth="1"/>
    <col min="3588" max="3588" width="22.5546875" style="436" customWidth="1"/>
    <col min="3589" max="3589" width="23" style="436" customWidth="1"/>
    <col min="3590" max="3590" width="22.88671875" style="436" customWidth="1"/>
    <col min="3591" max="3591" width="23.44140625" style="436" customWidth="1"/>
    <col min="3592" max="3592" width="26.44140625" style="436" customWidth="1"/>
    <col min="3593" max="3593" width="13.88671875" style="436" customWidth="1"/>
    <col min="3594" max="3840" width="11.44140625" style="436"/>
    <col min="3841" max="3841" width="15.44140625" style="436" customWidth="1"/>
    <col min="3842" max="3842" width="3.88671875" style="436" customWidth="1"/>
    <col min="3843" max="3843" width="49.88671875" style="436" customWidth="1"/>
    <col min="3844" max="3844" width="22.5546875" style="436" customWidth="1"/>
    <col min="3845" max="3845" width="23" style="436" customWidth="1"/>
    <col min="3846" max="3846" width="22.88671875" style="436" customWidth="1"/>
    <col min="3847" max="3847" width="23.44140625" style="436" customWidth="1"/>
    <col min="3848" max="3848" width="26.44140625" style="436" customWidth="1"/>
    <col min="3849" max="3849" width="13.88671875" style="436" customWidth="1"/>
    <col min="3850" max="4096" width="11.44140625" style="436"/>
    <col min="4097" max="4097" width="15.44140625" style="436" customWidth="1"/>
    <col min="4098" max="4098" width="3.88671875" style="436" customWidth="1"/>
    <col min="4099" max="4099" width="49.88671875" style="436" customWidth="1"/>
    <col min="4100" max="4100" width="22.5546875" style="436" customWidth="1"/>
    <col min="4101" max="4101" width="23" style="436" customWidth="1"/>
    <col min="4102" max="4102" width="22.88671875" style="436" customWidth="1"/>
    <col min="4103" max="4103" width="23.44140625" style="436" customWidth="1"/>
    <col min="4104" max="4104" width="26.44140625" style="436" customWidth="1"/>
    <col min="4105" max="4105" width="13.88671875" style="436" customWidth="1"/>
    <col min="4106" max="4352" width="11.44140625" style="436"/>
    <col min="4353" max="4353" width="15.44140625" style="436" customWidth="1"/>
    <col min="4354" max="4354" width="3.88671875" style="436" customWidth="1"/>
    <col min="4355" max="4355" width="49.88671875" style="436" customWidth="1"/>
    <col min="4356" max="4356" width="22.5546875" style="436" customWidth="1"/>
    <col min="4357" max="4357" width="23" style="436" customWidth="1"/>
    <col min="4358" max="4358" width="22.88671875" style="436" customWidth="1"/>
    <col min="4359" max="4359" width="23.44140625" style="436" customWidth="1"/>
    <col min="4360" max="4360" width="26.44140625" style="436" customWidth="1"/>
    <col min="4361" max="4361" width="13.88671875" style="436" customWidth="1"/>
    <col min="4362" max="4608" width="11.44140625" style="436"/>
    <col min="4609" max="4609" width="15.44140625" style="436" customWidth="1"/>
    <col min="4610" max="4610" width="3.88671875" style="436" customWidth="1"/>
    <col min="4611" max="4611" width="49.88671875" style="436" customWidth="1"/>
    <col min="4612" max="4612" width="22.5546875" style="436" customWidth="1"/>
    <col min="4613" max="4613" width="23" style="436" customWidth="1"/>
    <col min="4614" max="4614" width="22.88671875" style="436" customWidth="1"/>
    <col min="4615" max="4615" width="23.44140625" style="436" customWidth="1"/>
    <col min="4616" max="4616" width="26.44140625" style="436" customWidth="1"/>
    <col min="4617" max="4617" width="13.88671875" style="436" customWidth="1"/>
    <col min="4618" max="4864" width="11.44140625" style="436"/>
    <col min="4865" max="4865" width="15.44140625" style="436" customWidth="1"/>
    <col min="4866" max="4866" width="3.88671875" style="436" customWidth="1"/>
    <col min="4867" max="4867" width="49.88671875" style="436" customWidth="1"/>
    <col min="4868" max="4868" width="22.5546875" style="436" customWidth="1"/>
    <col min="4869" max="4869" width="23" style="436" customWidth="1"/>
    <col min="4870" max="4870" width="22.88671875" style="436" customWidth="1"/>
    <col min="4871" max="4871" width="23.44140625" style="436" customWidth="1"/>
    <col min="4872" max="4872" width="26.44140625" style="436" customWidth="1"/>
    <col min="4873" max="4873" width="13.88671875" style="436" customWidth="1"/>
    <col min="4874" max="5120" width="11.44140625" style="436"/>
    <col min="5121" max="5121" width="15.44140625" style="436" customWidth="1"/>
    <col min="5122" max="5122" width="3.88671875" style="436" customWidth="1"/>
    <col min="5123" max="5123" width="49.88671875" style="436" customWidth="1"/>
    <col min="5124" max="5124" width="22.5546875" style="436" customWidth="1"/>
    <col min="5125" max="5125" width="23" style="436" customWidth="1"/>
    <col min="5126" max="5126" width="22.88671875" style="436" customWidth="1"/>
    <col min="5127" max="5127" width="23.44140625" style="436" customWidth="1"/>
    <col min="5128" max="5128" width="26.44140625" style="436" customWidth="1"/>
    <col min="5129" max="5129" width="13.88671875" style="436" customWidth="1"/>
    <col min="5130" max="5376" width="11.44140625" style="436"/>
    <col min="5377" max="5377" width="15.44140625" style="436" customWidth="1"/>
    <col min="5378" max="5378" width="3.88671875" style="436" customWidth="1"/>
    <col min="5379" max="5379" width="49.88671875" style="436" customWidth="1"/>
    <col min="5380" max="5380" width="22.5546875" style="436" customWidth="1"/>
    <col min="5381" max="5381" width="23" style="436" customWidth="1"/>
    <col min="5382" max="5382" width="22.88671875" style="436" customWidth="1"/>
    <col min="5383" max="5383" width="23.44140625" style="436" customWidth="1"/>
    <col min="5384" max="5384" width="26.44140625" style="436" customWidth="1"/>
    <col min="5385" max="5385" width="13.88671875" style="436" customWidth="1"/>
    <col min="5386" max="5632" width="11.44140625" style="436"/>
    <col min="5633" max="5633" width="15.44140625" style="436" customWidth="1"/>
    <col min="5634" max="5634" width="3.88671875" style="436" customWidth="1"/>
    <col min="5635" max="5635" width="49.88671875" style="436" customWidth="1"/>
    <col min="5636" max="5636" width="22.5546875" style="436" customWidth="1"/>
    <col min="5637" max="5637" width="23" style="436" customWidth="1"/>
    <col min="5638" max="5638" width="22.88671875" style="436" customWidth="1"/>
    <col min="5639" max="5639" width="23.44140625" style="436" customWidth="1"/>
    <col min="5640" max="5640" width="26.44140625" style="436" customWidth="1"/>
    <col min="5641" max="5641" width="13.88671875" style="436" customWidth="1"/>
    <col min="5642" max="5888" width="11.44140625" style="436"/>
    <col min="5889" max="5889" width="15.44140625" style="436" customWidth="1"/>
    <col min="5890" max="5890" width="3.88671875" style="436" customWidth="1"/>
    <col min="5891" max="5891" width="49.88671875" style="436" customWidth="1"/>
    <col min="5892" max="5892" width="22.5546875" style="436" customWidth="1"/>
    <col min="5893" max="5893" width="23" style="436" customWidth="1"/>
    <col min="5894" max="5894" width="22.88671875" style="436" customWidth="1"/>
    <col min="5895" max="5895" width="23.44140625" style="436" customWidth="1"/>
    <col min="5896" max="5896" width="26.44140625" style="436" customWidth="1"/>
    <col min="5897" max="5897" width="13.88671875" style="436" customWidth="1"/>
    <col min="5898" max="6144" width="11.44140625" style="436"/>
    <col min="6145" max="6145" width="15.44140625" style="436" customWidth="1"/>
    <col min="6146" max="6146" width="3.88671875" style="436" customWidth="1"/>
    <col min="6147" max="6147" width="49.88671875" style="436" customWidth="1"/>
    <col min="6148" max="6148" width="22.5546875" style="436" customWidth="1"/>
    <col min="6149" max="6149" width="23" style="436" customWidth="1"/>
    <col min="6150" max="6150" width="22.88671875" style="436" customWidth="1"/>
    <col min="6151" max="6151" width="23.44140625" style="436" customWidth="1"/>
    <col min="6152" max="6152" width="26.44140625" style="436" customWidth="1"/>
    <col min="6153" max="6153" width="13.88671875" style="436" customWidth="1"/>
    <col min="6154" max="6400" width="11.44140625" style="436"/>
    <col min="6401" max="6401" width="15.44140625" style="436" customWidth="1"/>
    <col min="6402" max="6402" width="3.88671875" style="436" customWidth="1"/>
    <col min="6403" max="6403" width="49.88671875" style="436" customWidth="1"/>
    <col min="6404" max="6404" width="22.5546875" style="436" customWidth="1"/>
    <col min="6405" max="6405" width="23" style="436" customWidth="1"/>
    <col min="6406" max="6406" width="22.88671875" style="436" customWidth="1"/>
    <col min="6407" max="6407" width="23.44140625" style="436" customWidth="1"/>
    <col min="6408" max="6408" width="26.44140625" style="436" customWidth="1"/>
    <col min="6409" max="6409" width="13.88671875" style="436" customWidth="1"/>
    <col min="6410" max="6656" width="11.44140625" style="436"/>
    <col min="6657" max="6657" width="15.44140625" style="436" customWidth="1"/>
    <col min="6658" max="6658" width="3.88671875" style="436" customWidth="1"/>
    <col min="6659" max="6659" width="49.88671875" style="436" customWidth="1"/>
    <col min="6660" max="6660" width="22.5546875" style="436" customWidth="1"/>
    <col min="6661" max="6661" width="23" style="436" customWidth="1"/>
    <col min="6662" max="6662" width="22.88671875" style="436" customWidth="1"/>
    <col min="6663" max="6663" width="23.44140625" style="436" customWidth="1"/>
    <col min="6664" max="6664" width="26.44140625" style="436" customWidth="1"/>
    <col min="6665" max="6665" width="13.88671875" style="436" customWidth="1"/>
    <col min="6666" max="6912" width="11.44140625" style="436"/>
    <col min="6913" max="6913" width="15.44140625" style="436" customWidth="1"/>
    <col min="6914" max="6914" width="3.88671875" style="436" customWidth="1"/>
    <col min="6915" max="6915" width="49.88671875" style="436" customWidth="1"/>
    <col min="6916" max="6916" width="22.5546875" style="436" customWidth="1"/>
    <col min="6917" max="6917" width="23" style="436" customWidth="1"/>
    <col min="6918" max="6918" width="22.88671875" style="436" customWidth="1"/>
    <col min="6919" max="6919" width="23.44140625" style="436" customWidth="1"/>
    <col min="6920" max="6920" width="26.44140625" style="436" customWidth="1"/>
    <col min="6921" max="6921" width="13.88671875" style="436" customWidth="1"/>
    <col min="6922" max="7168" width="11.44140625" style="436"/>
    <col min="7169" max="7169" width="15.44140625" style="436" customWidth="1"/>
    <col min="7170" max="7170" width="3.88671875" style="436" customWidth="1"/>
    <col min="7171" max="7171" width="49.88671875" style="436" customWidth="1"/>
    <col min="7172" max="7172" width="22.5546875" style="436" customWidth="1"/>
    <col min="7173" max="7173" width="23" style="436" customWidth="1"/>
    <col min="7174" max="7174" width="22.88671875" style="436" customWidth="1"/>
    <col min="7175" max="7175" width="23.44140625" style="436" customWidth="1"/>
    <col min="7176" max="7176" width="26.44140625" style="436" customWidth="1"/>
    <col min="7177" max="7177" width="13.88671875" style="436" customWidth="1"/>
    <col min="7178" max="7424" width="11.44140625" style="436"/>
    <col min="7425" max="7425" width="15.44140625" style="436" customWidth="1"/>
    <col min="7426" max="7426" width="3.88671875" style="436" customWidth="1"/>
    <col min="7427" max="7427" width="49.88671875" style="436" customWidth="1"/>
    <col min="7428" max="7428" width="22.5546875" style="436" customWidth="1"/>
    <col min="7429" max="7429" width="23" style="436" customWidth="1"/>
    <col min="7430" max="7430" width="22.88671875" style="436" customWidth="1"/>
    <col min="7431" max="7431" width="23.44140625" style="436" customWidth="1"/>
    <col min="7432" max="7432" width="26.44140625" style="436" customWidth="1"/>
    <col min="7433" max="7433" width="13.88671875" style="436" customWidth="1"/>
    <col min="7434" max="7680" width="11.44140625" style="436"/>
    <col min="7681" max="7681" width="15.44140625" style="436" customWidth="1"/>
    <col min="7682" max="7682" width="3.88671875" style="436" customWidth="1"/>
    <col min="7683" max="7683" width="49.88671875" style="436" customWidth="1"/>
    <col min="7684" max="7684" width="22.5546875" style="436" customWidth="1"/>
    <col min="7685" max="7685" width="23" style="436" customWidth="1"/>
    <col min="7686" max="7686" width="22.88671875" style="436" customWidth="1"/>
    <col min="7687" max="7687" width="23.44140625" style="436" customWidth="1"/>
    <col min="7688" max="7688" width="26.44140625" style="436" customWidth="1"/>
    <col min="7689" max="7689" width="13.88671875" style="436" customWidth="1"/>
    <col min="7690" max="7936" width="11.44140625" style="436"/>
    <col min="7937" max="7937" width="15.44140625" style="436" customWidth="1"/>
    <col min="7938" max="7938" width="3.88671875" style="436" customWidth="1"/>
    <col min="7939" max="7939" width="49.88671875" style="436" customWidth="1"/>
    <col min="7940" max="7940" width="22.5546875" style="436" customWidth="1"/>
    <col min="7941" max="7941" width="23" style="436" customWidth="1"/>
    <col min="7942" max="7942" width="22.88671875" style="436" customWidth="1"/>
    <col min="7943" max="7943" width="23.44140625" style="436" customWidth="1"/>
    <col min="7944" max="7944" width="26.44140625" style="436" customWidth="1"/>
    <col min="7945" max="7945" width="13.88671875" style="436" customWidth="1"/>
    <col min="7946" max="8192" width="11.44140625" style="436"/>
    <col min="8193" max="8193" width="15.44140625" style="436" customWidth="1"/>
    <col min="8194" max="8194" width="3.88671875" style="436" customWidth="1"/>
    <col min="8195" max="8195" width="49.88671875" style="436" customWidth="1"/>
    <col min="8196" max="8196" width="22.5546875" style="436" customWidth="1"/>
    <col min="8197" max="8197" width="23" style="436" customWidth="1"/>
    <col min="8198" max="8198" width="22.88671875" style="436" customWidth="1"/>
    <col min="8199" max="8199" width="23.44140625" style="436" customWidth="1"/>
    <col min="8200" max="8200" width="26.44140625" style="436" customWidth="1"/>
    <col min="8201" max="8201" width="13.88671875" style="436" customWidth="1"/>
    <col min="8202" max="8448" width="11.44140625" style="436"/>
    <col min="8449" max="8449" width="15.44140625" style="436" customWidth="1"/>
    <col min="8450" max="8450" width="3.88671875" style="436" customWidth="1"/>
    <col min="8451" max="8451" width="49.88671875" style="436" customWidth="1"/>
    <col min="8452" max="8452" width="22.5546875" style="436" customWidth="1"/>
    <col min="8453" max="8453" width="23" style="436" customWidth="1"/>
    <col min="8454" max="8454" width="22.88671875" style="436" customWidth="1"/>
    <col min="8455" max="8455" width="23.44140625" style="436" customWidth="1"/>
    <col min="8456" max="8456" width="26.44140625" style="436" customWidth="1"/>
    <col min="8457" max="8457" width="13.88671875" style="436" customWidth="1"/>
    <col min="8458" max="8704" width="11.44140625" style="436"/>
    <col min="8705" max="8705" width="15.44140625" style="436" customWidth="1"/>
    <col min="8706" max="8706" width="3.88671875" style="436" customWidth="1"/>
    <col min="8707" max="8707" width="49.88671875" style="436" customWidth="1"/>
    <col min="8708" max="8708" width="22.5546875" style="436" customWidth="1"/>
    <col min="8709" max="8709" width="23" style="436" customWidth="1"/>
    <col min="8710" max="8710" width="22.88671875" style="436" customWidth="1"/>
    <col min="8711" max="8711" width="23.44140625" style="436" customWidth="1"/>
    <col min="8712" max="8712" width="26.44140625" style="436" customWidth="1"/>
    <col min="8713" max="8713" width="13.88671875" style="436" customWidth="1"/>
    <col min="8714" max="8960" width="11.44140625" style="436"/>
    <col min="8961" max="8961" width="15.44140625" style="436" customWidth="1"/>
    <col min="8962" max="8962" width="3.88671875" style="436" customWidth="1"/>
    <col min="8963" max="8963" width="49.88671875" style="436" customWidth="1"/>
    <col min="8964" max="8964" width="22.5546875" style="436" customWidth="1"/>
    <col min="8965" max="8965" width="23" style="436" customWidth="1"/>
    <col min="8966" max="8966" width="22.88671875" style="436" customWidth="1"/>
    <col min="8967" max="8967" width="23.44140625" style="436" customWidth="1"/>
    <col min="8968" max="8968" width="26.44140625" style="436" customWidth="1"/>
    <col min="8969" max="8969" width="13.88671875" style="436" customWidth="1"/>
    <col min="8970" max="9216" width="11.44140625" style="436"/>
    <col min="9217" max="9217" width="15.44140625" style="436" customWidth="1"/>
    <col min="9218" max="9218" width="3.88671875" style="436" customWidth="1"/>
    <col min="9219" max="9219" width="49.88671875" style="436" customWidth="1"/>
    <col min="9220" max="9220" width="22.5546875" style="436" customWidth="1"/>
    <col min="9221" max="9221" width="23" style="436" customWidth="1"/>
    <col min="9222" max="9222" width="22.88671875" style="436" customWidth="1"/>
    <col min="9223" max="9223" width="23.44140625" style="436" customWidth="1"/>
    <col min="9224" max="9224" width="26.44140625" style="436" customWidth="1"/>
    <col min="9225" max="9225" width="13.88671875" style="436" customWidth="1"/>
    <col min="9226" max="9472" width="11.44140625" style="436"/>
    <col min="9473" max="9473" width="15.44140625" style="436" customWidth="1"/>
    <col min="9474" max="9474" width="3.88671875" style="436" customWidth="1"/>
    <col min="9475" max="9475" width="49.88671875" style="436" customWidth="1"/>
    <col min="9476" max="9476" width="22.5546875" style="436" customWidth="1"/>
    <col min="9477" max="9477" width="23" style="436" customWidth="1"/>
    <col min="9478" max="9478" width="22.88671875" style="436" customWidth="1"/>
    <col min="9479" max="9479" width="23.44140625" style="436" customWidth="1"/>
    <col min="9480" max="9480" width="26.44140625" style="436" customWidth="1"/>
    <col min="9481" max="9481" width="13.88671875" style="436" customWidth="1"/>
    <col min="9482" max="9728" width="11.44140625" style="436"/>
    <col min="9729" max="9729" width="15.44140625" style="436" customWidth="1"/>
    <col min="9730" max="9730" width="3.88671875" style="436" customWidth="1"/>
    <col min="9731" max="9731" width="49.88671875" style="436" customWidth="1"/>
    <col min="9732" max="9732" width="22.5546875" style="436" customWidth="1"/>
    <col min="9733" max="9733" width="23" style="436" customWidth="1"/>
    <col min="9734" max="9734" width="22.88671875" style="436" customWidth="1"/>
    <col min="9735" max="9735" width="23.44140625" style="436" customWidth="1"/>
    <col min="9736" max="9736" width="26.44140625" style="436" customWidth="1"/>
    <col min="9737" max="9737" width="13.88671875" style="436" customWidth="1"/>
    <col min="9738" max="9984" width="11.44140625" style="436"/>
    <col min="9985" max="9985" width="15.44140625" style="436" customWidth="1"/>
    <col min="9986" max="9986" width="3.88671875" style="436" customWidth="1"/>
    <col min="9987" max="9987" width="49.88671875" style="436" customWidth="1"/>
    <col min="9988" max="9988" width="22.5546875" style="436" customWidth="1"/>
    <col min="9989" max="9989" width="23" style="436" customWidth="1"/>
    <col min="9990" max="9990" width="22.88671875" style="436" customWidth="1"/>
    <col min="9991" max="9991" width="23.44140625" style="436" customWidth="1"/>
    <col min="9992" max="9992" width="26.44140625" style="436" customWidth="1"/>
    <col min="9993" max="9993" width="13.88671875" style="436" customWidth="1"/>
    <col min="9994" max="10240" width="11.44140625" style="436"/>
    <col min="10241" max="10241" width="15.44140625" style="436" customWidth="1"/>
    <col min="10242" max="10242" width="3.88671875" style="436" customWidth="1"/>
    <col min="10243" max="10243" width="49.88671875" style="436" customWidth="1"/>
    <col min="10244" max="10244" width="22.5546875" style="436" customWidth="1"/>
    <col min="10245" max="10245" width="23" style="436" customWidth="1"/>
    <col min="10246" max="10246" width="22.88671875" style="436" customWidth="1"/>
    <col min="10247" max="10247" width="23.44140625" style="436" customWidth="1"/>
    <col min="10248" max="10248" width="26.44140625" style="436" customWidth="1"/>
    <col min="10249" max="10249" width="13.88671875" style="436" customWidth="1"/>
    <col min="10250" max="10496" width="11.44140625" style="436"/>
    <col min="10497" max="10497" width="15.44140625" style="436" customWidth="1"/>
    <col min="10498" max="10498" width="3.88671875" style="436" customWidth="1"/>
    <col min="10499" max="10499" width="49.88671875" style="436" customWidth="1"/>
    <col min="10500" max="10500" width="22.5546875" style="436" customWidth="1"/>
    <col min="10501" max="10501" width="23" style="436" customWidth="1"/>
    <col min="10502" max="10502" width="22.88671875" style="436" customWidth="1"/>
    <col min="10503" max="10503" width="23.44140625" style="436" customWidth="1"/>
    <col min="10504" max="10504" width="26.44140625" style="436" customWidth="1"/>
    <col min="10505" max="10505" width="13.88671875" style="436" customWidth="1"/>
    <col min="10506" max="10752" width="11.44140625" style="436"/>
    <col min="10753" max="10753" width="15.44140625" style="436" customWidth="1"/>
    <col min="10754" max="10754" width="3.88671875" style="436" customWidth="1"/>
    <col min="10755" max="10755" width="49.88671875" style="436" customWidth="1"/>
    <col min="10756" max="10756" width="22.5546875" style="436" customWidth="1"/>
    <col min="10757" max="10757" width="23" style="436" customWidth="1"/>
    <col min="10758" max="10758" width="22.88671875" style="436" customWidth="1"/>
    <col min="10759" max="10759" width="23.44140625" style="436" customWidth="1"/>
    <col min="10760" max="10760" width="26.44140625" style="436" customWidth="1"/>
    <col min="10761" max="10761" width="13.88671875" style="436" customWidth="1"/>
    <col min="10762" max="11008" width="11.44140625" style="436"/>
    <col min="11009" max="11009" width="15.44140625" style="436" customWidth="1"/>
    <col min="11010" max="11010" width="3.88671875" style="436" customWidth="1"/>
    <col min="11011" max="11011" width="49.88671875" style="436" customWidth="1"/>
    <col min="11012" max="11012" width="22.5546875" style="436" customWidth="1"/>
    <col min="11013" max="11013" width="23" style="436" customWidth="1"/>
    <col min="11014" max="11014" width="22.88671875" style="436" customWidth="1"/>
    <col min="11015" max="11015" width="23.44140625" style="436" customWidth="1"/>
    <col min="11016" max="11016" width="26.44140625" style="436" customWidth="1"/>
    <col min="11017" max="11017" width="13.88671875" style="436" customWidth="1"/>
    <col min="11018" max="11264" width="11.44140625" style="436"/>
    <col min="11265" max="11265" width="15.44140625" style="436" customWidth="1"/>
    <col min="11266" max="11266" width="3.88671875" style="436" customWidth="1"/>
    <col min="11267" max="11267" width="49.88671875" style="436" customWidth="1"/>
    <col min="11268" max="11268" width="22.5546875" style="436" customWidth="1"/>
    <col min="11269" max="11269" width="23" style="436" customWidth="1"/>
    <col min="11270" max="11270" width="22.88671875" style="436" customWidth="1"/>
    <col min="11271" max="11271" width="23.44140625" style="436" customWidth="1"/>
    <col min="11272" max="11272" width="26.44140625" style="436" customWidth="1"/>
    <col min="11273" max="11273" width="13.88671875" style="436" customWidth="1"/>
    <col min="11274" max="11520" width="11.44140625" style="436"/>
    <col min="11521" max="11521" width="15.44140625" style="436" customWidth="1"/>
    <col min="11522" max="11522" width="3.88671875" style="436" customWidth="1"/>
    <col min="11523" max="11523" width="49.88671875" style="436" customWidth="1"/>
    <col min="11524" max="11524" width="22.5546875" style="436" customWidth="1"/>
    <col min="11525" max="11525" width="23" style="436" customWidth="1"/>
    <col min="11526" max="11526" width="22.88671875" style="436" customWidth="1"/>
    <col min="11527" max="11527" width="23.44140625" style="436" customWidth="1"/>
    <col min="11528" max="11528" width="26.44140625" style="436" customWidth="1"/>
    <col min="11529" max="11529" width="13.88671875" style="436" customWidth="1"/>
    <col min="11530" max="11776" width="11.44140625" style="436"/>
    <col min="11777" max="11777" width="15.44140625" style="436" customWidth="1"/>
    <col min="11778" max="11778" width="3.88671875" style="436" customWidth="1"/>
    <col min="11779" max="11779" width="49.88671875" style="436" customWidth="1"/>
    <col min="11780" max="11780" width="22.5546875" style="436" customWidth="1"/>
    <col min="11781" max="11781" width="23" style="436" customWidth="1"/>
    <col min="11782" max="11782" width="22.88671875" style="436" customWidth="1"/>
    <col min="11783" max="11783" width="23.44140625" style="436" customWidth="1"/>
    <col min="11784" max="11784" width="26.44140625" style="436" customWidth="1"/>
    <col min="11785" max="11785" width="13.88671875" style="436" customWidth="1"/>
    <col min="11786" max="12032" width="11.44140625" style="436"/>
    <col min="12033" max="12033" width="15.44140625" style="436" customWidth="1"/>
    <col min="12034" max="12034" width="3.88671875" style="436" customWidth="1"/>
    <col min="12035" max="12035" width="49.88671875" style="436" customWidth="1"/>
    <col min="12036" max="12036" width="22.5546875" style="436" customWidth="1"/>
    <col min="12037" max="12037" width="23" style="436" customWidth="1"/>
    <col min="12038" max="12038" width="22.88671875" style="436" customWidth="1"/>
    <col min="12039" max="12039" width="23.44140625" style="436" customWidth="1"/>
    <col min="12040" max="12040" width="26.44140625" style="436" customWidth="1"/>
    <col min="12041" max="12041" width="13.88671875" style="436" customWidth="1"/>
    <col min="12042" max="12288" width="11.44140625" style="436"/>
    <col min="12289" max="12289" width="15.44140625" style="436" customWidth="1"/>
    <col min="12290" max="12290" width="3.88671875" style="436" customWidth="1"/>
    <col min="12291" max="12291" width="49.88671875" style="436" customWidth="1"/>
    <col min="12292" max="12292" width="22.5546875" style="436" customWidth="1"/>
    <col min="12293" max="12293" width="23" style="436" customWidth="1"/>
    <col min="12294" max="12294" width="22.88671875" style="436" customWidth="1"/>
    <col min="12295" max="12295" width="23.44140625" style="436" customWidth="1"/>
    <col min="12296" max="12296" width="26.44140625" style="436" customWidth="1"/>
    <col min="12297" max="12297" width="13.88671875" style="436" customWidth="1"/>
    <col min="12298" max="12544" width="11.44140625" style="436"/>
    <col min="12545" max="12545" width="15.44140625" style="436" customWidth="1"/>
    <col min="12546" max="12546" width="3.88671875" style="436" customWidth="1"/>
    <col min="12547" max="12547" width="49.88671875" style="436" customWidth="1"/>
    <col min="12548" max="12548" width="22.5546875" style="436" customWidth="1"/>
    <col min="12549" max="12549" width="23" style="436" customWidth="1"/>
    <col min="12550" max="12550" width="22.88671875" style="436" customWidth="1"/>
    <col min="12551" max="12551" width="23.44140625" style="436" customWidth="1"/>
    <col min="12552" max="12552" width="26.44140625" style="436" customWidth="1"/>
    <col min="12553" max="12553" width="13.88671875" style="436" customWidth="1"/>
    <col min="12554" max="12800" width="11.44140625" style="436"/>
    <col min="12801" max="12801" width="15.44140625" style="436" customWidth="1"/>
    <col min="12802" max="12802" width="3.88671875" style="436" customWidth="1"/>
    <col min="12803" max="12803" width="49.88671875" style="436" customWidth="1"/>
    <col min="12804" max="12804" width="22.5546875" style="436" customWidth="1"/>
    <col min="12805" max="12805" width="23" style="436" customWidth="1"/>
    <col min="12806" max="12806" width="22.88671875" style="436" customWidth="1"/>
    <col min="12807" max="12807" width="23.44140625" style="436" customWidth="1"/>
    <col min="12808" max="12808" width="26.44140625" style="436" customWidth="1"/>
    <col min="12809" max="12809" width="13.88671875" style="436" customWidth="1"/>
    <col min="12810" max="13056" width="11.44140625" style="436"/>
    <col min="13057" max="13057" width="15.44140625" style="436" customWidth="1"/>
    <col min="13058" max="13058" width="3.88671875" style="436" customWidth="1"/>
    <col min="13059" max="13059" width="49.88671875" style="436" customWidth="1"/>
    <col min="13060" max="13060" width="22.5546875" style="436" customWidth="1"/>
    <col min="13061" max="13061" width="23" style="436" customWidth="1"/>
    <col min="13062" max="13062" width="22.88671875" style="436" customWidth="1"/>
    <col min="13063" max="13063" width="23.44140625" style="436" customWidth="1"/>
    <col min="13064" max="13064" width="26.44140625" style="436" customWidth="1"/>
    <col min="13065" max="13065" width="13.88671875" style="436" customWidth="1"/>
    <col min="13066" max="13312" width="11.44140625" style="436"/>
    <col min="13313" max="13313" width="15.44140625" style="436" customWidth="1"/>
    <col min="13314" max="13314" width="3.88671875" style="436" customWidth="1"/>
    <col min="13315" max="13315" width="49.88671875" style="436" customWidth="1"/>
    <col min="13316" max="13316" width="22.5546875" style="436" customWidth="1"/>
    <col min="13317" max="13317" width="23" style="436" customWidth="1"/>
    <col min="13318" max="13318" width="22.88671875" style="436" customWidth="1"/>
    <col min="13319" max="13319" width="23.44140625" style="436" customWidth="1"/>
    <col min="13320" max="13320" width="26.44140625" style="436" customWidth="1"/>
    <col min="13321" max="13321" width="13.88671875" style="436" customWidth="1"/>
    <col min="13322" max="13568" width="11.44140625" style="436"/>
    <col min="13569" max="13569" width="15.44140625" style="436" customWidth="1"/>
    <col min="13570" max="13570" width="3.88671875" style="436" customWidth="1"/>
    <col min="13571" max="13571" width="49.88671875" style="436" customWidth="1"/>
    <col min="13572" max="13572" width="22.5546875" style="436" customWidth="1"/>
    <col min="13573" max="13573" width="23" style="436" customWidth="1"/>
    <col min="13574" max="13574" width="22.88671875" style="436" customWidth="1"/>
    <col min="13575" max="13575" width="23.44140625" style="436" customWidth="1"/>
    <col min="13576" max="13576" width="26.44140625" style="436" customWidth="1"/>
    <col min="13577" max="13577" width="13.88671875" style="436" customWidth="1"/>
    <col min="13578" max="13824" width="11.44140625" style="436"/>
    <col min="13825" max="13825" width="15.44140625" style="436" customWidth="1"/>
    <col min="13826" max="13826" width="3.88671875" style="436" customWidth="1"/>
    <col min="13827" max="13827" width="49.88671875" style="436" customWidth="1"/>
    <col min="13828" max="13828" width="22.5546875" style="436" customWidth="1"/>
    <col min="13829" max="13829" width="23" style="436" customWidth="1"/>
    <col min="13830" max="13830" width="22.88671875" style="436" customWidth="1"/>
    <col min="13831" max="13831" width="23.44140625" style="436" customWidth="1"/>
    <col min="13832" max="13832" width="26.44140625" style="436" customWidth="1"/>
    <col min="13833" max="13833" width="13.88671875" style="436" customWidth="1"/>
    <col min="13834" max="14080" width="11.44140625" style="436"/>
    <col min="14081" max="14081" width="15.44140625" style="436" customWidth="1"/>
    <col min="14082" max="14082" width="3.88671875" style="436" customWidth="1"/>
    <col min="14083" max="14083" width="49.88671875" style="436" customWidth="1"/>
    <col min="14084" max="14084" width="22.5546875" style="436" customWidth="1"/>
    <col min="14085" max="14085" width="23" style="436" customWidth="1"/>
    <col min="14086" max="14086" width="22.88671875" style="436" customWidth="1"/>
    <col min="14087" max="14087" width="23.44140625" style="436" customWidth="1"/>
    <col min="14088" max="14088" width="26.44140625" style="436" customWidth="1"/>
    <col min="14089" max="14089" width="13.88671875" style="436" customWidth="1"/>
    <col min="14090" max="14336" width="11.44140625" style="436"/>
    <col min="14337" max="14337" width="15.44140625" style="436" customWidth="1"/>
    <col min="14338" max="14338" width="3.88671875" style="436" customWidth="1"/>
    <col min="14339" max="14339" width="49.88671875" style="436" customWidth="1"/>
    <col min="14340" max="14340" width="22.5546875" style="436" customWidth="1"/>
    <col min="14341" max="14341" width="23" style="436" customWidth="1"/>
    <col min="14342" max="14342" width="22.88671875" style="436" customWidth="1"/>
    <col min="14343" max="14343" width="23.44140625" style="436" customWidth="1"/>
    <col min="14344" max="14344" width="26.44140625" style="436" customWidth="1"/>
    <col min="14345" max="14345" width="13.88671875" style="436" customWidth="1"/>
    <col min="14346" max="14592" width="11.44140625" style="436"/>
    <col min="14593" max="14593" width="15.44140625" style="436" customWidth="1"/>
    <col min="14594" max="14594" width="3.88671875" style="436" customWidth="1"/>
    <col min="14595" max="14595" width="49.88671875" style="436" customWidth="1"/>
    <col min="14596" max="14596" width="22.5546875" style="436" customWidth="1"/>
    <col min="14597" max="14597" width="23" style="436" customWidth="1"/>
    <col min="14598" max="14598" width="22.88671875" style="436" customWidth="1"/>
    <col min="14599" max="14599" width="23.44140625" style="436" customWidth="1"/>
    <col min="14600" max="14600" width="26.44140625" style="436" customWidth="1"/>
    <col min="14601" max="14601" width="13.88671875" style="436" customWidth="1"/>
    <col min="14602" max="14848" width="11.44140625" style="436"/>
    <col min="14849" max="14849" width="15.44140625" style="436" customWidth="1"/>
    <col min="14850" max="14850" width="3.88671875" style="436" customWidth="1"/>
    <col min="14851" max="14851" width="49.88671875" style="436" customWidth="1"/>
    <col min="14852" max="14852" width="22.5546875" style="436" customWidth="1"/>
    <col min="14853" max="14853" width="23" style="436" customWidth="1"/>
    <col min="14854" max="14854" width="22.88671875" style="436" customWidth="1"/>
    <col min="14855" max="14855" width="23.44140625" style="436" customWidth="1"/>
    <col min="14856" max="14856" width="26.44140625" style="436" customWidth="1"/>
    <col min="14857" max="14857" width="13.88671875" style="436" customWidth="1"/>
    <col min="14858" max="15104" width="11.44140625" style="436"/>
    <col min="15105" max="15105" width="15.44140625" style="436" customWidth="1"/>
    <col min="15106" max="15106" width="3.88671875" style="436" customWidth="1"/>
    <col min="15107" max="15107" width="49.88671875" style="436" customWidth="1"/>
    <col min="15108" max="15108" width="22.5546875" style="436" customWidth="1"/>
    <col min="15109" max="15109" width="23" style="436" customWidth="1"/>
    <col min="15110" max="15110" width="22.88671875" style="436" customWidth="1"/>
    <col min="15111" max="15111" width="23.44140625" style="436" customWidth="1"/>
    <col min="15112" max="15112" width="26.44140625" style="436" customWidth="1"/>
    <col min="15113" max="15113" width="13.88671875" style="436" customWidth="1"/>
    <col min="15114" max="15360" width="11.44140625" style="436"/>
    <col min="15361" max="15361" width="15.44140625" style="436" customWidth="1"/>
    <col min="15362" max="15362" width="3.88671875" style="436" customWidth="1"/>
    <col min="15363" max="15363" width="49.88671875" style="436" customWidth="1"/>
    <col min="15364" max="15364" width="22.5546875" style="436" customWidth="1"/>
    <col min="15365" max="15365" width="23" style="436" customWidth="1"/>
    <col min="15366" max="15366" width="22.88671875" style="436" customWidth="1"/>
    <col min="15367" max="15367" width="23.44140625" style="436" customWidth="1"/>
    <col min="15368" max="15368" width="26.44140625" style="436" customWidth="1"/>
    <col min="15369" max="15369" width="13.88671875" style="436" customWidth="1"/>
    <col min="15370" max="15616" width="11.44140625" style="436"/>
    <col min="15617" max="15617" width="15.44140625" style="436" customWidth="1"/>
    <col min="15618" max="15618" width="3.88671875" style="436" customWidth="1"/>
    <col min="15619" max="15619" width="49.88671875" style="436" customWidth="1"/>
    <col min="15620" max="15620" width="22.5546875" style="436" customWidth="1"/>
    <col min="15621" max="15621" width="23" style="436" customWidth="1"/>
    <col min="15622" max="15622" width="22.88671875" style="436" customWidth="1"/>
    <col min="15623" max="15623" width="23.44140625" style="436" customWidth="1"/>
    <col min="15624" max="15624" width="26.44140625" style="436" customWidth="1"/>
    <col min="15625" max="15625" width="13.88671875" style="436" customWidth="1"/>
    <col min="15626" max="15872" width="11.44140625" style="436"/>
    <col min="15873" max="15873" width="15.44140625" style="436" customWidth="1"/>
    <col min="15874" max="15874" width="3.88671875" style="436" customWidth="1"/>
    <col min="15875" max="15875" width="49.88671875" style="436" customWidth="1"/>
    <col min="15876" max="15876" width="22.5546875" style="436" customWidth="1"/>
    <col min="15877" max="15877" width="23" style="436" customWidth="1"/>
    <col min="15878" max="15878" width="22.88671875" style="436" customWidth="1"/>
    <col min="15879" max="15879" width="23.44140625" style="436" customWidth="1"/>
    <col min="15880" max="15880" width="26.44140625" style="436" customWidth="1"/>
    <col min="15881" max="15881" width="13.88671875" style="436" customWidth="1"/>
    <col min="15882" max="16128" width="11.44140625" style="436"/>
    <col min="16129" max="16129" width="15.44140625" style="436" customWidth="1"/>
    <col min="16130" max="16130" width="3.88671875" style="436" customWidth="1"/>
    <col min="16131" max="16131" width="49.88671875" style="436" customWidth="1"/>
    <col min="16132" max="16132" width="22.5546875" style="436" customWidth="1"/>
    <col min="16133" max="16133" width="23" style="436" customWidth="1"/>
    <col min="16134" max="16134" width="22.88671875" style="436" customWidth="1"/>
    <col min="16135" max="16135" width="23.44140625" style="436" customWidth="1"/>
    <col min="16136" max="16136" width="26.44140625" style="436" customWidth="1"/>
    <col min="16137" max="16137" width="13.88671875" style="436" customWidth="1"/>
    <col min="16138" max="16384" width="11.44140625" style="436"/>
  </cols>
  <sheetData>
    <row r="1" spans="1:8" ht="15" thickBot="1" x14ac:dyDescent="0.35"/>
    <row r="2" spans="1:8" x14ac:dyDescent="0.3">
      <c r="A2" s="3657" t="s">
        <v>1</v>
      </c>
      <c r="B2" s="3658"/>
      <c r="C2" s="3658"/>
      <c r="D2" s="3658"/>
      <c r="E2" s="3658"/>
      <c r="F2" s="3658"/>
      <c r="G2" s="3658"/>
      <c r="H2" s="3659"/>
    </row>
    <row r="3" spans="1:8" ht="11.25" customHeight="1" x14ac:dyDescent="0.3">
      <c r="A3" s="3654" t="s">
        <v>95</v>
      </c>
      <c r="B3" s="3655"/>
      <c r="C3" s="3655"/>
      <c r="D3" s="3655"/>
      <c r="E3" s="3655"/>
      <c r="F3" s="3655"/>
      <c r="G3" s="3655"/>
      <c r="H3" s="3656"/>
    </row>
    <row r="4" spans="1:8" ht="0.75" customHeight="1" x14ac:dyDescent="0.3">
      <c r="A4" s="439"/>
      <c r="H4" s="440"/>
    </row>
    <row r="5" spans="1:8" ht="21.75" customHeight="1" x14ac:dyDescent="0.3">
      <c r="A5" s="441" t="s">
        <v>0</v>
      </c>
      <c r="H5" s="440"/>
    </row>
    <row r="6" spans="1:8" ht="16.5" hidden="1" customHeight="1" x14ac:dyDescent="0.3">
      <c r="A6" s="439"/>
      <c r="H6" s="442"/>
    </row>
    <row r="7" spans="1:8" ht="21.75" customHeight="1" thickBot="1" x14ac:dyDescent="0.35">
      <c r="A7" s="439" t="s">
        <v>96</v>
      </c>
      <c r="C7" s="437" t="s">
        <v>4</v>
      </c>
      <c r="E7" s="438" t="s">
        <v>97</v>
      </c>
      <c r="F7" s="438" t="s">
        <v>211</v>
      </c>
      <c r="G7" s="438" t="s">
        <v>200</v>
      </c>
      <c r="H7" s="440"/>
    </row>
    <row r="8" spans="1:8" ht="9.75" hidden="1" customHeight="1" thickBot="1" x14ac:dyDescent="0.35">
      <c r="A8" s="443"/>
      <c r="B8" s="444"/>
      <c r="C8" s="445"/>
      <c r="D8" s="446"/>
      <c r="E8" s="446"/>
      <c r="F8" s="446"/>
      <c r="G8" s="446"/>
      <c r="H8" s="447"/>
    </row>
    <row r="9" spans="1:8" ht="15" thickBot="1" x14ac:dyDescent="0.35">
      <c r="A9" s="448"/>
      <c r="B9" s="449"/>
      <c r="C9" s="450"/>
      <c r="D9" s="451"/>
      <c r="E9" s="451"/>
      <c r="F9" s="451"/>
      <c r="G9" s="451"/>
      <c r="H9" s="452"/>
    </row>
    <row r="10" spans="1:8" ht="39" customHeight="1" thickBot="1" x14ac:dyDescent="0.35">
      <c r="A10" s="453" t="s">
        <v>98</v>
      </c>
      <c r="B10" s="454"/>
      <c r="C10" s="454" t="s">
        <v>99</v>
      </c>
      <c r="D10" s="455" t="s">
        <v>100</v>
      </c>
      <c r="E10" s="455" t="s">
        <v>101</v>
      </c>
      <c r="F10" s="455" t="s">
        <v>102</v>
      </c>
      <c r="G10" s="455" t="s">
        <v>103</v>
      </c>
      <c r="H10" s="456" t="s">
        <v>195</v>
      </c>
    </row>
    <row r="11" spans="1:8" s="462" customFormat="1" ht="16.2" thickBot="1" x14ac:dyDescent="0.35">
      <c r="A11" s="457" t="s">
        <v>12</v>
      </c>
      <c r="B11" s="458"/>
      <c r="C11" s="459" t="s">
        <v>13</v>
      </c>
      <c r="D11" s="460">
        <f>+D12+D58+D111</f>
        <v>73583023604</v>
      </c>
      <c r="E11" s="460">
        <f>+E12+E58+E111</f>
        <v>55806876618.790001</v>
      </c>
      <c r="F11" s="460">
        <f>+F12+F58+F111</f>
        <v>21118269472.790001</v>
      </c>
      <c r="G11" s="460">
        <f>+G12+G58+G111</f>
        <v>14441893876.24</v>
      </c>
      <c r="H11" s="461">
        <f>+H12+H58+H111</f>
        <v>13612529317.24</v>
      </c>
    </row>
    <row r="12" spans="1:8" ht="15.6" x14ac:dyDescent="0.3">
      <c r="A12" s="463">
        <v>1</v>
      </c>
      <c r="B12" s="464"/>
      <c r="C12" s="465" t="s">
        <v>14</v>
      </c>
      <c r="D12" s="466">
        <f>+D13</f>
        <v>53259446191</v>
      </c>
      <c r="E12" s="466">
        <f>+E13</f>
        <v>48048993612</v>
      </c>
      <c r="F12" s="466">
        <f>+F13</f>
        <v>14378709013</v>
      </c>
      <c r="G12" s="466">
        <f>+G13</f>
        <v>10928168177</v>
      </c>
      <c r="H12" s="467">
        <f>+H13</f>
        <v>10098803618</v>
      </c>
    </row>
    <row r="13" spans="1:8" ht="15.6" x14ac:dyDescent="0.3">
      <c r="A13" s="468">
        <v>10</v>
      </c>
      <c r="B13" s="469"/>
      <c r="C13" s="470" t="s">
        <v>14</v>
      </c>
      <c r="D13" s="471">
        <f>+D14+D34+D37</f>
        <v>53259446191</v>
      </c>
      <c r="E13" s="471">
        <f>+E14+E34+E37</f>
        <v>48048993612</v>
      </c>
      <c r="F13" s="471">
        <f>+F14+F34+F37</f>
        <v>14378709013</v>
      </c>
      <c r="G13" s="471">
        <f>+G14+G34+G37</f>
        <v>10928168177</v>
      </c>
      <c r="H13" s="472">
        <f>+H14+H34+H37</f>
        <v>10098803618</v>
      </c>
    </row>
    <row r="14" spans="1:8" ht="14.25" customHeight="1" x14ac:dyDescent="0.3">
      <c r="A14" s="468">
        <v>101</v>
      </c>
      <c r="B14" s="469"/>
      <c r="C14" s="470" t="s">
        <v>15</v>
      </c>
      <c r="D14" s="471">
        <f>+D15+D19+D22+D30+D33</f>
        <v>34140398291</v>
      </c>
      <c r="E14" s="471">
        <f>+E15+E19+E22+E30+E33</f>
        <v>31823315969</v>
      </c>
      <c r="F14" s="471">
        <f>+F15+F19+F22+F30+F33</f>
        <v>7242677602</v>
      </c>
      <c r="G14" s="471">
        <f>+G15+G19+G22+G30+G33</f>
        <v>7235178716</v>
      </c>
      <c r="H14" s="471">
        <f>+H15+H19+H22+H30+H33</f>
        <v>7235178716</v>
      </c>
    </row>
    <row r="15" spans="1:8" ht="15.6" x14ac:dyDescent="0.3">
      <c r="A15" s="468">
        <v>1011</v>
      </c>
      <c r="B15" s="469"/>
      <c r="C15" s="470" t="s">
        <v>104</v>
      </c>
      <c r="D15" s="471">
        <f>SUM(D16:D18)</f>
        <v>22594663000</v>
      </c>
      <c r="E15" s="471">
        <f>SUM(E16:E18)</f>
        <v>22594663000</v>
      </c>
      <c r="F15" s="471">
        <f>SUM(F16:F18)</f>
        <v>5910749313</v>
      </c>
      <c r="G15" s="471">
        <f>SUM(G16:G18)</f>
        <v>5903250427</v>
      </c>
      <c r="H15" s="472">
        <f>SUM(H16:H18)</f>
        <v>5903250427</v>
      </c>
    </row>
    <row r="16" spans="1:8" ht="15.6" x14ac:dyDescent="0.3">
      <c r="A16" s="468">
        <v>10111</v>
      </c>
      <c r="B16" s="469">
        <v>20</v>
      </c>
      <c r="C16" s="470" t="s">
        <v>17</v>
      </c>
      <c r="D16" s="471">
        <v>21143479321</v>
      </c>
      <c r="E16" s="471">
        <v>21143479321</v>
      </c>
      <c r="F16" s="471">
        <v>5671005941</v>
      </c>
      <c r="G16" s="471">
        <v>5671005941</v>
      </c>
      <c r="H16" s="472">
        <v>5671005941</v>
      </c>
    </row>
    <row r="17" spans="1:8" ht="15.6" x14ac:dyDescent="0.3">
      <c r="A17" s="468">
        <v>10112</v>
      </c>
      <c r="B17" s="469">
        <v>20</v>
      </c>
      <c r="C17" s="470" t="s">
        <v>18</v>
      </c>
      <c r="D17" s="471">
        <v>1268319272</v>
      </c>
      <c r="E17" s="471">
        <v>1268319272</v>
      </c>
      <c r="F17" s="471">
        <v>145245220</v>
      </c>
      <c r="G17" s="471">
        <v>145245220</v>
      </c>
      <c r="H17" s="472">
        <v>145245220</v>
      </c>
    </row>
    <row r="18" spans="1:8" ht="20.25" customHeight="1" x14ac:dyDescent="0.3">
      <c r="A18" s="468">
        <v>10114</v>
      </c>
      <c r="B18" s="469">
        <v>20</v>
      </c>
      <c r="C18" s="470" t="s">
        <v>19</v>
      </c>
      <c r="D18" s="473">
        <v>182864407</v>
      </c>
      <c r="E18" s="473">
        <v>182864407</v>
      </c>
      <c r="F18" s="473">
        <v>94498152</v>
      </c>
      <c r="G18" s="471">
        <v>86999266</v>
      </c>
      <c r="H18" s="472">
        <v>86999266</v>
      </c>
    </row>
    <row r="19" spans="1:8" ht="15.6" x14ac:dyDescent="0.3">
      <c r="A19" s="468">
        <v>1014</v>
      </c>
      <c r="B19" s="469"/>
      <c r="C19" s="470" t="s">
        <v>20</v>
      </c>
      <c r="D19" s="473">
        <f>SUM(D20:D21)</f>
        <v>4304408326</v>
      </c>
      <c r="E19" s="473">
        <f>SUM(E20:E21)</f>
        <v>4304408326</v>
      </c>
      <c r="F19" s="473">
        <f>SUM(F20:F21)</f>
        <v>932885596</v>
      </c>
      <c r="G19" s="471">
        <f>SUM(G20:G21)</f>
        <v>932885596</v>
      </c>
      <c r="H19" s="472">
        <f>SUM(H20:H21)</f>
        <v>932885596</v>
      </c>
    </row>
    <row r="20" spans="1:8" ht="15.6" x14ac:dyDescent="0.3">
      <c r="A20" s="468">
        <v>10141</v>
      </c>
      <c r="B20" s="469">
        <v>20</v>
      </c>
      <c r="C20" s="470" t="s">
        <v>21</v>
      </c>
      <c r="D20" s="473">
        <v>1075186180</v>
      </c>
      <c r="E20" s="473">
        <v>1075186180</v>
      </c>
      <c r="F20" s="473">
        <v>269595240</v>
      </c>
      <c r="G20" s="471">
        <v>269595240</v>
      </c>
      <c r="H20" s="472">
        <v>269595240</v>
      </c>
    </row>
    <row r="21" spans="1:8" ht="15.6" x14ac:dyDescent="0.3">
      <c r="A21" s="468">
        <v>10142</v>
      </c>
      <c r="B21" s="469">
        <v>20</v>
      </c>
      <c r="C21" s="470" t="s">
        <v>22</v>
      </c>
      <c r="D21" s="473">
        <v>3229222146</v>
      </c>
      <c r="E21" s="473">
        <v>3229222146</v>
      </c>
      <c r="F21" s="473">
        <v>663290356</v>
      </c>
      <c r="G21" s="471">
        <v>663290356</v>
      </c>
      <c r="H21" s="472">
        <v>663290356</v>
      </c>
    </row>
    <row r="22" spans="1:8" ht="15.75" customHeight="1" x14ac:dyDescent="0.3">
      <c r="A22" s="468">
        <v>1015</v>
      </c>
      <c r="B22" s="469"/>
      <c r="C22" s="470" t="s">
        <v>23</v>
      </c>
      <c r="D22" s="473">
        <f>SUM(D23:D29)</f>
        <v>4721278363</v>
      </c>
      <c r="E22" s="473">
        <f>SUM(E23:E29)</f>
        <v>4721278363</v>
      </c>
      <c r="F22" s="473">
        <f>SUM(F23:F29)</f>
        <v>316601434</v>
      </c>
      <c r="G22" s="471">
        <f>SUM(G23:G29)</f>
        <v>316601434</v>
      </c>
      <c r="H22" s="472">
        <f>SUM(H23:H29)</f>
        <v>316601434</v>
      </c>
    </row>
    <row r="23" spans="1:8" ht="15.6" x14ac:dyDescent="0.3">
      <c r="A23" s="468">
        <v>10152</v>
      </c>
      <c r="B23" s="469">
        <v>20</v>
      </c>
      <c r="C23" s="470" t="s">
        <v>24</v>
      </c>
      <c r="D23" s="473">
        <v>790730085</v>
      </c>
      <c r="E23" s="473">
        <v>790730085</v>
      </c>
      <c r="F23" s="473">
        <v>142158025</v>
      </c>
      <c r="G23" s="471">
        <v>142158025</v>
      </c>
      <c r="H23" s="472">
        <v>142158025</v>
      </c>
    </row>
    <row r="24" spans="1:8" ht="15.6" x14ac:dyDescent="0.3">
      <c r="A24" s="468">
        <v>10155</v>
      </c>
      <c r="B24" s="469">
        <v>20</v>
      </c>
      <c r="C24" s="470" t="s">
        <v>25</v>
      </c>
      <c r="D24" s="473">
        <v>193757002</v>
      </c>
      <c r="E24" s="473">
        <v>193757002</v>
      </c>
      <c r="F24" s="473">
        <v>16978594</v>
      </c>
      <c r="G24" s="471">
        <v>16978594</v>
      </c>
      <c r="H24" s="472">
        <v>16978594</v>
      </c>
    </row>
    <row r="25" spans="1:8" ht="15.6" x14ac:dyDescent="0.3">
      <c r="A25" s="468">
        <v>101512</v>
      </c>
      <c r="B25" s="469">
        <v>20</v>
      </c>
      <c r="C25" s="470" t="s">
        <v>105</v>
      </c>
      <c r="D25" s="473">
        <v>2980139</v>
      </c>
      <c r="E25" s="473">
        <v>2980139</v>
      </c>
      <c r="F25" s="473">
        <v>539524</v>
      </c>
      <c r="G25" s="471">
        <v>539524</v>
      </c>
      <c r="H25" s="472">
        <v>539524</v>
      </c>
    </row>
    <row r="26" spans="1:8" ht="15.6" x14ac:dyDescent="0.3">
      <c r="A26" s="468">
        <v>101514</v>
      </c>
      <c r="B26" s="469">
        <v>20</v>
      </c>
      <c r="C26" s="470" t="s">
        <v>106</v>
      </c>
      <c r="D26" s="471">
        <v>1260827200</v>
      </c>
      <c r="E26" s="471">
        <v>1260827200</v>
      </c>
      <c r="F26" s="473">
        <v>15399388</v>
      </c>
      <c r="G26" s="473">
        <v>15399388</v>
      </c>
      <c r="H26" s="474">
        <v>15399388</v>
      </c>
    </row>
    <row r="27" spans="1:8" ht="15.6" x14ac:dyDescent="0.3">
      <c r="A27" s="468">
        <v>101515</v>
      </c>
      <c r="B27" s="469">
        <v>20</v>
      </c>
      <c r="C27" s="470" t="s">
        <v>26</v>
      </c>
      <c r="D27" s="471">
        <v>1618820500</v>
      </c>
      <c r="E27" s="471">
        <v>1618820500</v>
      </c>
      <c r="F27" s="471">
        <v>136544043</v>
      </c>
      <c r="G27" s="471">
        <v>136544043</v>
      </c>
      <c r="H27" s="472">
        <v>136544043</v>
      </c>
    </row>
    <row r="28" spans="1:8" ht="15.6" x14ac:dyDescent="0.3">
      <c r="A28" s="468">
        <v>101516</v>
      </c>
      <c r="B28" s="469">
        <v>20</v>
      </c>
      <c r="C28" s="470" t="s">
        <v>27</v>
      </c>
      <c r="D28" s="471">
        <v>778296108</v>
      </c>
      <c r="E28" s="471">
        <v>778296108</v>
      </c>
      <c r="F28" s="471">
        <v>4981860</v>
      </c>
      <c r="G28" s="471">
        <v>4981860</v>
      </c>
      <c r="H28" s="472">
        <v>4981860</v>
      </c>
    </row>
    <row r="29" spans="1:8" ht="15.6" x14ac:dyDescent="0.3">
      <c r="A29" s="468">
        <v>101592</v>
      </c>
      <c r="B29" s="469">
        <v>20</v>
      </c>
      <c r="C29" s="470" t="s">
        <v>107</v>
      </c>
      <c r="D29" s="471">
        <v>75867329</v>
      </c>
      <c r="E29" s="471">
        <v>75867329</v>
      </c>
      <c r="F29" s="471">
        <v>0</v>
      </c>
      <c r="G29" s="471">
        <v>0</v>
      </c>
      <c r="H29" s="472">
        <v>0</v>
      </c>
    </row>
    <row r="30" spans="1:8" ht="31.2" x14ac:dyDescent="0.3">
      <c r="A30" s="468">
        <v>1019</v>
      </c>
      <c r="B30" s="469"/>
      <c r="C30" s="470" t="s">
        <v>28</v>
      </c>
      <c r="D30" s="471">
        <f>+D31+D32</f>
        <v>202966280</v>
      </c>
      <c r="E30" s="471">
        <f>+E31+E32</f>
        <v>202966280</v>
      </c>
      <c r="F30" s="471">
        <f>+F31+F32</f>
        <v>82441259</v>
      </c>
      <c r="G30" s="471">
        <f>+G31+G32</f>
        <v>82441259</v>
      </c>
      <c r="H30" s="472">
        <f>+H31+H32</f>
        <v>82441259</v>
      </c>
    </row>
    <row r="31" spans="1:8" ht="15.6" x14ac:dyDescent="0.3">
      <c r="A31" s="468">
        <v>10191</v>
      </c>
      <c r="B31" s="469">
        <v>20</v>
      </c>
      <c r="C31" s="470" t="s">
        <v>29</v>
      </c>
      <c r="D31" s="471">
        <v>105766280</v>
      </c>
      <c r="E31" s="471">
        <v>105766280</v>
      </c>
      <c r="F31" s="471">
        <v>22639340</v>
      </c>
      <c r="G31" s="471">
        <v>22639340</v>
      </c>
      <c r="H31" s="472">
        <v>22639340</v>
      </c>
    </row>
    <row r="32" spans="1:8" ht="15.6" x14ac:dyDescent="0.3">
      <c r="A32" s="468">
        <v>10193</v>
      </c>
      <c r="B32" s="469">
        <v>20</v>
      </c>
      <c r="C32" s="470" t="s">
        <v>30</v>
      </c>
      <c r="D32" s="471">
        <v>97200000</v>
      </c>
      <c r="E32" s="471">
        <v>97200000</v>
      </c>
      <c r="F32" s="471">
        <v>59801919</v>
      </c>
      <c r="G32" s="471">
        <v>59801919</v>
      </c>
      <c r="H32" s="472">
        <v>59801919</v>
      </c>
    </row>
    <row r="33" spans="1:8" ht="30.75" customHeight="1" x14ac:dyDescent="0.3">
      <c r="A33" s="468">
        <v>10110</v>
      </c>
      <c r="B33" s="469">
        <v>20</v>
      </c>
      <c r="C33" s="470" t="s">
        <v>108</v>
      </c>
      <c r="D33" s="475">
        <v>2317082322</v>
      </c>
      <c r="E33" s="471">
        <v>0</v>
      </c>
      <c r="F33" s="471">
        <v>0</v>
      </c>
      <c r="G33" s="471">
        <v>0</v>
      </c>
      <c r="H33" s="472">
        <v>0</v>
      </c>
    </row>
    <row r="34" spans="1:8" ht="15.6" x14ac:dyDescent="0.3">
      <c r="A34" s="468">
        <v>102</v>
      </c>
      <c r="B34" s="469"/>
      <c r="C34" s="470" t="s">
        <v>31</v>
      </c>
      <c r="D34" s="473">
        <f>SUM(D35:D36)</f>
        <v>9178801200</v>
      </c>
      <c r="E34" s="473">
        <f>SUM(E35:E36)</f>
        <v>6285430943</v>
      </c>
      <c r="F34" s="473">
        <f>SUM(F35:F36)</f>
        <v>4353386496</v>
      </c>
      <c r="G34" s="473">
        <f>SUM(G35:G36)</f>
        <v>910344546</v>
      </c>
      <c r="H34" s="474">
        <f>SUM(H35:H36)</f>
        <v>910344546</v>
      </c>
    </row>
    <row r="35" spans="1:8" ht="15.6" x14ac:dyDescent="0.3">
      <c r="A35" s="468">
        <v>10212</v>
      </c>
      <c r="B35" s="469">
        <v>20</v>
      </c>
      <c r="C35" s="470" t="s">
        <v>32</v>
      </c>
      <c r="D35" s="471">
        <v>305000000</v>
      </c>
      <c r="E35" s="471">
        <v>296530764</v>
      </c>
      <c r="F35" s="471">
        <v>138226376</v>
      </c>
      <c r="G35" s="471">
        <v>18226376</v>
      </c>
      <c r="H35" s="472">
        <v>18226376</v>
      </c>
    </row>
    <row r="36" spans="1:8" ht="15.6" x14ac:dyDescent="0.3">
      <c r="A36" s="468">
        <v>10214</v>
      </c>
      <c r="B36" s="469">
        <v>20</v>
      </c>
      <c r="C36" s="470" t="s">
        <v>33</v>
      </c>
      <c r="D36" s="471">
        <v>8873801200</v>
      </c>
      <c r="E36" s="471">
        <f>4215160120+1773740059</f>
        <v>5988900179</v>
      </c>
      <c r="F36" s="471">
        <v>4215160120</v>
      </c>
      <c r="G36" s="471">
        <v>892118170</v>
      </c>
      <c r="H36" s="472">
        <v>892118170</v>
      </c>
    </row>
    <row r="37" spans="1:8" ht="31.5" customHeight="1" x14ac:dyDescent="0.3">
      <c r="A37" s="468">
        <v>105</v>
      </c>
      <c r="B37" s="469"/>
      <c r="C37" s="470" t="s">
        <v>109</v>
      </c>
      <c r="D37" s="471">
        <f>+D38+D42+D46+D47</f>
        <v>9940246700</v>
      </c>
      <c r="E37" s="471">
        <f>+E38+E42+E46+E47</f>
        <v>9940246700</v>
      </c>
      <c r="F37" s="471">
        <f>+F38+F42+F46+F47</f>
        <v>2782644915</v>
      </c>
      <c r="G37" s="471">
        <f>+G38+G42+G46+G47</f>
        <v>2782644915</v>
      </c>
      <c r="H37" s="472">
        <f>+H38+H42+H46+H47</f>
        <v>1953280356</v>
      </c>
    </row>
    <row r="38" spans="1:8" ht="15.6" x14ac:dyDescent="0.3">
      <c r="A38" s="468">
        <v>1051</v>
      </c>
      <c r="B38" s="469"/>
      <c r="C38" s="470" t="s">
        <v>35</v>
      </c>
      <c r="D38" s="471">
        <f>SUM(D39:D41)</f>
        <v>5264556926</v>
      </c>
      <c r="E38" s="471">
        <f>SUM(E39:E41)</f>
        <v>5264556926</v>
      </c>
      <c r="F38" s="471">
        <f>SUM(F39:F41)</f>
        <v>1213629500</v>
      </c>
      <c r="G38" s="471">
        <f>SUM(G39:G41)</f>
        <v>1213629500</v>
      </c>
      <c r="H38" s="472">
        <f>SUM(H39:H41)</f>
        <v>810489800</v>
      </c>
    </row>
    <row r="39" spans="1:8" ht="15.6" x14ac:dyDescent="0.3">
      <c r="A39" s="468">
        <v>10511</v>
      </c>
      <c r="B39" s="469">
        <v>20</v>
      </c>
      <c r="C39" s="470" t="s">
        <v>36</v>
      </c>
      <c r="D39" s="471">
        <v>1297907238</v>
      </c>
      <c r="E39" s="471">
        <v>1297907238</v>
      </c>
      <c r="F39" s="471">
        <v>253404000</v>
      </c>
      <c r="G39" s="471">
        <v>253404000</v>
      </c>
      <c r="H39" s="472">
        <v>168518100</v>
      </c>
    </row>
    <row r="40" spans="1:8" ht="31.2" x14ac:dyDescent="0.3">
      <c r="A40" s="468">
        <v>10513</v>
      </c>
      <c r="B40" s="469">
        <v>20</v>
      </c>
      <c r="C40" s="470" t="s">
        <v>110</v>
      </c>
      <c r="D40" s="471">
        <v>1985792898</v>
      </c>
      <c r="E40" s="471">
        <v>1985792898</v>
      </c>
      <c r="F40" s="471">
        <v>412518200</v>
      </c>
      <c r="G40" s="471">
        <v>412518200</v>
      </c>
      <c r="H40" s="472">
        <v>276746500</v>
      </c>
    </row>
    <row r="41" spans="1:8" ht="15.6" x14ac:dyDescent="0.3">
      <c r="A41" s="468">
        <v>10514</v>
      </c>
      <c r="B41" s="469">
        <v>20</v>
      </c>
      <c r="C41" s="470" t="s">
        <v>38</v>
      </c>
      <c r="D41" s="471">
        <v>1980856790</v>
      </c>
      <c r="E41" s="471">
        <v>1980856790</v>
      </c>
      <c r="F41" s="471">
        <v>547707300</v>
      </c>
      <c r="G41" s="471">
        <v>547707300</v>
      </c>
      <c r="H41" s="472">
        <v>365225200</v>
      </c>
    </row>
    <row r="42" spans="1:8" ht="15.6" x14ac:dyDescent="0.3">
      <c r="A42" s="468">
        <v>1052</v>
      </c>
      <c r="B42" s="469"/>
      <c r="C42" s="470" t="s">
        <v>111</v>
      </c>
      <c r="D42" s="471">
        <f>+D43+D44+D45</f>
        <v>3375854160</v>
      </c>
      <c r="E42" s="471">
        <f>+E43+E44+E45</f>
        <v>3375854160</v>
      </c>
      <c r="F42" s="471">
        <f>+F43+F44+F45</f>
        <v>1252229915</v>
      </c>
      <c r="G42" s="471">
        <f>+G43+G44+G45</f>
        <v>1252229915</v>
      </c>
      <c r="H42" s="472">
        <f>+H43+H44+H45</f>
        <v>932122456</v>
      </c>
    </row>
    <row r="43" spans="1:8" ht="15.6" x14ac:dyDescent="0.3">
      <c r="A43" s="468">
        <v>10522</v>
      </c>
      <c r="B43" s="469">
        <v>20</v>
      </c>
      <c r="C43" s="470" t="s">
        <v>40</v>
      </c>
      <c r="D43" s="471">
        <v>2045759880</v>
      </c>
      <c r="E43" s="471">
        <v>2045759880</v>
      </c>
      <c r="F43" s="471">
        <v>859730915</v>
      </c>
      <c r="G43" s="471">
        <v>859730915</v>
      </c>
      <c r="H43" s="472">
        <v>672132256</v>
      </c>
    </row>
    <row r="44" spans="1:8" ht="31.2" x14ac:dyDescent="0.3">
      <c r="A44" s="468">
        <v>10523</v>
      </c>
      <c r="B44" s="469">
        <v>20</v>
      </c>
      <c r="C44" s="470" t="s">
        <v>41</v>
      </c>
      <c r="D44" s="471">
        <v>1204707636</v>
      </c>
      <c r="E44" s="471">
        <v>1204707636</v>
      </c>
      <c r="F44" s="471">
        <v>360729700</v>
      </c>
      <c r="G44" s="471">
        <v>360729700</v>
      </c>
      <c r="H44" s="472">
        <v>238875100</v>
      </c>
    </row>
    <row r="45" spans="1:8" ht="46.8" x14ac:dyDescent="0.3">
      <c r="A45" s="468">
        <v>10527</v>
      </c>
      <c r="B45" s="469">
        <v>20</v>
      </c>
      <c r="C45" s="470" t="s">
        <v>112</v>
      </c>
      <c r="D45" s="471">
        <v>125386644</v>
      </c>
      <c r="E45" s="471">
        <v>125386644</v>
      </c>
      <c r="F45" s="471">
        <v>31769300</v>
      </c>
      <c r="G45" s="471">
        <v>31769300</v>
      </c>
      <c r="H45" s="472">
        <v>21115100</v>
      </c>
    </row>
    <row r="46" spans="1:8" ht="15.6" x14ac:dyDescent="0.3">
      <c r="A46" s="468">
        <v>1056</v>
      </c>
      <c r="B46" s="469">
        <v>20</v>
      </c>
      <c r="C46" s="470" t="s">
        <v>43</v>
      </c>
      <c r="D46" s="471">
        <v>775448970</v>
      </c>
      <c r="E46" s="471">
        <v>775448970</v>
      </c>
      <c r="F46" s="471">
        <v>190062500</v>
      </c>
      <c r="G46" s="471">
        <v>190062500</v>
      </c>
      <c r="H46" s="472">
        <v>126395000</v>
      </c>
    </row>
    <row r="47" spans="1:8" ht="16.2" thickBot="1" x14ac:dyDescent="0.35">
      <c r="A47" s="476">
        <v>1057</v>
      </c>
      <c r="B47" s="477">
        <v>20</v>
      </c>
      <c r="C47" s="478" t="s">
        <v>44</v>
      </c>
      <c r="D47" s="479">
        <v>524386644</v>
      </c>
      <c r="E47" s="479">
        <v>524386644</v>
      </c>
      <c r="F47" s="479">
        <v>126723000</v>
      </c>
      <c r="G47" s="479">
        <v>126723000</v>
      </c>
      <c r="H47" s="480">
        <v>84273100</v>
      </c>
    </row>
    <row r="48" spans="1:8" ht="6" customHeight="1" thickBot="1" x14ac:dyDescent="0.35">
      <c r="A48" s="481"/>
      <c r="B48" s="482"/>
      <c r="C48" s="483"/>
      <c r="D48" s="484"/>
      <c r="E48" s="484"/>
      <c r="F48" s="485"/>
      <c r="G48" s="484"/>
      <c r="H48" s="486"/>
    </row>
    <row r="49" spans="1:8" x14ac:dyDescent="0.3">
      <c r="A49" s="3657" t="s">
        <v>1</v>
      </c>
      <c r="B49" s="3658"/>
      <c r="C49" s="3658"/>
      <c r="D49" s="3658"/>
      <c r="E49" s="3658"/>
      <c r="F49" s="3658"/>
      <c r="G49" s="3658"/>
      <c r="H49" s="3659"/>
    </row>
    <row r="50" spans="1:8" x14ac:dyDescent="0.3">
      <c r="A50" s="3654" t="s">
        <v>95</v>
      </c>
      <c r="B50" s="3655"/>
      <c r="C50" s="3655"/>
      <c r="D50" s="3655"/>
      <c r="E50" s="3655"/>
      <c r="F50" s="3655"/>
      <c r="G50" s="3655"/>
      <c r="H50" s="3656"/>
    </row>
    <row r="51" spans="1:8" hidden="1" x14ac:dyDescent="0.3">
      <c r="A51" s="439"/>
      <c r="H51" s="440"/>
    </row>
    <row r="52" spans="1:8" x14ac:dyDescent="0.3">
      <c r="A52" s="441" t="s">
        <v>0</v>
      </c>
      <c r="D52" s="487"/>
      <c r="H52" s="440"/>
    </row>
    <row r="53" spans="1:8" ht="1.5" customHeight="1" x14ac:dyDescent="0.3">
      <c r="A53" s="439"/>
      <c r="H53" s="442"/>
    </row>
    <row r="54" spans="1:8" ht="21" customHeight="1" thickBot="1" x14ac:dyDescent="0.35">
      <c r="A54" s="439" t="s">
        <v>96</v>
      </c>
      <c r="C54" s="437" t="s">
        <v>4</v>
      </c>
      <c r="E54" s="438" t="str">
        <f>E7</f>
        <v>MES:</v>
      </c>
      <c r="F54" s="438" t="str">
        <f>F7</f>
        <v>MARZO</v>
      </c>
      <c r="G54" s="438" t="str">
        <f>G7</f>
        <v xml:space="preserve">                                VIGENCIA FISCAL:      2018</v>
      </c>
      <c r="H54" s="440"/>
    </row>
    <row r="55" spans="1:8" ht="28.5" hidden="1" customHeight="1" thickBot="1" x14ac:dyDescent="0.35">
      <c r="A55" s="439"/>
      <c r="H55" s="440"/>
    </row>
    <row r="56" spans="1:8" ht="15" thickBot="1" x14ac:dyDescent="0.35">
      <c r="A56" s="488"/>
      <c r="B56" s="489"/>
      <c r="C56" s="490"/>
      <c r="D56" s="491"/>
      <c r="E56" s="491"/>
      <c r="F56" s="491"/>
      <c r="G56" s="491"/>
      <c r="H56" s="492"/>
    </row>
    <row r="57" spans="1:8" ht="33.75" customHeight="1" thickBot="1" x14ac:dyDescent="0.35">
      <c r="A57" s="493" t="s">
        <v>98</v>
      </c>
      <c r="B57" s="494"/>
      <c r="C57" s="495" t="s">
        <v>99</v>
      </c>
      <c r="D57" s="496" t="s">
        <v>100</v>
      </c>
      <c r="E57" s="496" t="s">
        <v>101</v>
      </c>
      <c r="F57" s="496" t="s">
        <v>102</v>
      </c>
      <c r="G57" s="496" t="s">
        <v>103</v>
      </c>
      <c r="H57" s="456" t="s">
        <v>195</v>
      </c>
    </row>
    <row r="58" spans="1:8" ht="31.5" customHeight="1" x14ac:dyDescent="0.3">
      <c r="A58" s="497">
        <v>2</v>
      </c>
      <c r="B58" s="498"/>
      <c r="C58" s="499" t="s">
        <v>45</v>
      </c>
      <c r="D58" s="500">
        <f>+D59</f>
        <v>8584174910</v>
      </c>
      <c r="E58" s="500">
        <f>+E59</f>
        <v>5791917678.79</v>
      </c>
      <c r="F58" s="500">
        <f>+F59</f>
        <v>4773595131.79</v>
      </c>
      <c r="G58" s="500">
        <f>+G59</f>
        <v>2747760371.2399998</v>
      </c>
      <c r="H58" s="501">
        <f>+H59</f>
        <v>2747760371.2399998</v>
      </c>
    </row>
    <row r="59" spans="1:8" ht="15.6" x14ac:dyDescent="0.3">
      <c r="A59" s="468">
        <v>20</v>
      </c>
      <c r="B59" s="469"/>
      <c r="C59" s="470" t="s">
        <v>45</v>
      </c>
      <c r="D59" s="471">
        <f>+D63+D60</f>
        <v>8584174910</v>
      </c>
      <c r="E59" s="471">
        <f>+E63+E60</f>
        <v>5791917678.79</v>
      </c>
      <c r="F59" s="471">
        <f>+F63+F60</f>
        <v>4773595131.79</v>
      </c>
      <c r="G59" s="471">
        <f>+G63+G60</f>
        <v>2747760371.2399998</v>
      </c>
      <c r="H59" s="472">
        <f>+H63+H60</f>
        <v>2747760371.2399998</v>
      </c>
    </row>
    <row r="60" spans="1:8" ht="20.25" customHeight="1" x14ac:dyDescent="0.3">
      <c r="A60" s="468">
        <v>203</v>
      </c>
      <c r="B60" s="469"/>
      <c r="C60" s="470" t="s">
        <v>113</v>
      </c>
      <c r="D60" s="471">
        <f t="shared" ref="D60:H61" si="0">+D61</f>
        <v>50000000</v>
      </c>
      <c r="E60" s="471">
        <f t="shared" si="0"/>
        <v>50000000</v>
      </c>
      <c r="F60" s="471">
        <f t="shared" si="0"/>
        <v>0</v>
      </c>
      <c r="G60" s="471">
        <f t="shared" si="0"/>
        <v>0</v>
      </c>
      <c r="H60" s="472">
        <f t="shared" si="0"/>
        <v>0</v>
      </c>
    </row>
    <row r="61" spans="1:8" ht="15.6" x14ac:dyDescent="0.3">
      <c r="A61" s="468">
        <v>20350</v>
      </c>
      <c r="B61" s="469"/>
      <c r="C61" s="470" t="s">
        <v>114</v>
      </c>
      <c r="D61" s="473">
        <f t="shared" si="0"/>
        <v>50000000</v>
      </c>
      <c r="E61" s="473">
        <f t="shared" si="0"/>
        <v>50000000</v>
      </c>
      <c r="F61" s="473">
        <f t="shared" si="0"/>
        <v>0</v>
      </c>
      <c r="G61" s="473">
        <f t="shared" si="0"/>
        <v>0</v>
      </c>
      <c r="H61" s="473">
        <f t="shared" si="0"/>
        <v>0</v>
      </c>
    </row>
    <row r="62" spans="1:8" ht="21" customHeight="1" x14ac:dyDescent="0.3">
      <c r="A62" s="468">
        <v>2035090</v>
      </c>
      <c r="B62" s="469">
        <v>20</v>
      </c>
      <c r="C62" s="470" t="s">
        <v>115</v>
      </c>
      <c r="D62" s="473">
        <v>50000000</v>
      </c>
      <c r="E62" s="473">
        <v>50000000</v>
      </c>
      <c r="F62" s="473">
        <v>0</v>
      </c>
      <c r="G62" s="473">
        <v>0</v>
      </c>
      <c r="H62" s="472">
        <v>0</v>
      </c>
    </row>
    <row r="63" spans="1:8" ht="21.75" customHeight="1" x14ac:dyDescent="0.3">
      <c r="A63" s="468">
        <v>204</v>
      </c>
      <c r="B63" s="469"/>
      <c r="C63" s="470" t="s">
        <v>46</v>
      </c>
      <c r="D63" s="473">
        <f>+D66+D64+D71+D87+D90+D92+D97+D101+D106+D107+D109+D103</f>
        <v>8534174910</v>
      </c>
      <c r="E63" s="473">
        <f>+E66+E64+E71+E87+E90+E92+E97+E101+E106+E107+E109+E103</f>
        <v>5741917678.79</v>
      </c>
      <c r="F63" s="473">
        <f>+F66+F64+F71+F87+F90+F92+F97+F101+F106+F107+F109+F103</f>
        <v>4773595131.79</v>
      </c>
      <c r="G63" s="473">
        <f>+G66+G64+G71+G87+G90+G92+G97+G101+G106+G107+G109+G103</f>
        <v>2747760371.2399998</v>
      </c>
      <c r="H63" s="472">
        <f>+H66+H64+H71+H87+H90+H92+H97+H101+H106+H107+H109+H103</f>
        <v>2747760371.2399998</v>
      </c>
    </row>
    <row r="64" spans="1:8" ht="22.5" customHeight="1" x14ac:dyDescent="0.3">
      <c r="A64" s="468">
        <v>2041</v>
      </c>
      <c r="B64" s="469"/>
      <c r="C64" s="470" t="s">
        <v>116</v>
      </c>
      <c r="D64" s="471">
        <f>SUM(D65:D65)</f>
        <v>0</v>
      </c>
      <c r="E64" s="471">
        <f>SUM(E65:E65)</f>
        <v>0</v>
      </c>
      <c r="F64" s="471">
        <f>SUM(F65:F65)</f>
        <v>0</v>
      </c>
      <c r="G64" s="471">
        <f>SUM(G65:G65)</f>
        <v>0</v>
      </c>
      <c r="H64" s="472">
        <f>SUM(H65:H65)</f>
        <v>0</v>
      </c>
    </row>
    <row r="65" spans="1:8" ht="24.75" customHeight="1" x14ac:dyDescent="0.3">
      <c r="A65" s="468">
        <v>20418</v>
      </c>
      <c r="B65" s="469">
        <v>20</v>
      </c>
      <c r="C65" s="470" t="s">
        <v>117</v>
      </c>
      <c r="D65" s="471">
        <v>0</v>
      </c>
      <c r="E65" s="471">
        <v>0</v>
      </c>
      <c r="F65" s="471">
        <v>0</v>
      </c>
      <c r="G65" s="471">
        <v>0</v>
      </c>
      <c r="H65" s="472">
        <v>0</v>
      </c>
    </row>
    <row r="66" spans="1:8" ht="31.5" customHeight="1" x14ac:dyDescent="0.3">
      <c r="A66" s="468">
        <v>2044</v>
      </c>
      <c r="B66" s="469"/>
      <c r="C66" s="470" t="s">
        <v>47</v>
      </c>
      <c r="D66" s="471">
        <f>SUM(D67:D70)</f>
        <v>109500228</v>
      </c>
      <c r="E66" s="471">
        <f>SUM(E67:E70)</f>
        <v>63141682</v>
      </c>
      <c r="F66" s="471">
        <f>SUM(F67:F70)</f>
        <v>63141682</v>
      </c>
      <c r="G66" s="471">
        <f>SUM(G67:G70)</f>
        <v>15178331</v>
      </c>
      <c r="H66" s="472">
        <f>SUM(H67:H70)</f>
        <v>15178331</v>
      </c>
    </row>
    <row r="67" spans="1:8" ht="31.5" customHeight="1" x14ac:dyDescent="0.3">
      <c r="A67" s="468">
        <v>20441</v>
      </c>
      <c r="B67" s="469">
        <v>20</v>
      </c>
      <c r="C67" s="470" t="s">
        <v>48</v>
      </c>
      <c r="D67" s="471">
        <v>67000277</v>
      </c>
      <c r="E67" s="471">
        <v>60704547</v>
      </c>
      <c r="F67" s="471">
        <v>60704547</v>
      </c>
      <c r="G67" s="471">
        <v>12741196</v>
      </c>
      <c r="H67" s="472">
        <v>12741196</v>
      </c>
    </row>
    <row r="68" spans="1:8" ht="31.5" customHeight="1" x14ac:dyDescent="0.3">
      <c r="A68" s="468">
        <v>204415</v>
      </c>
      <c r="B68" s="469">
        <v>20</v>
      </c>
      <c r="C68" s="470" t="s">
        <v>119</v>
      </c>
      <c r="D68" s="471">
        <v>33999951</v>
      </c>
      <c r="E68" s="471">
        <v>777507</v>
      </c>
      <c r="F68" s="471">
        <v>777507</v>
      </c>
      <c r="G68" s="471">
        <v>777507</v>
      </c>
      <c r="H68" s="472">
        <v>777507</v>
      </c>
    </row>
    <row r="69" spans="1:8" ht="31.5" customHeight="1" x14ac:dyDescent="0.3">
      <c r="A69" s="468">
        <v>204418</v>
      </c>
      <c r="B69" s="469">
        <v>20</v>
      </c>
      <c r="C69" s="470" t="s">
        <v>120</v>
      </c>
      <c r="D69" s="471">
        <v>6000000</v>
      </c>
      <c r="E69" s="471">
        <v>1359628</v>
      </c>
      <c r="F69" s="471">
        <v>1359628</v>
      </c>
      <c r="G69" s="471">
        <v>1359628</v>
      </c>
      <c r="H69" s="472">
        <v>1359628</v>
      </c>
    </row>
    <row r="70" spans="1:8" ht="31.5" customHeight="1" x14ac:dyDescent="0.3">
      <c r="A70" s="468">
        <v>204423</v>
      </c>
      <c r="B70" s="469">
        <v>20</v>
      </c>
      <c r="C70" s="470" t="s">
        <v>121</v>
      </c>
      <c r="D70" s="471">
        <v>2500000</v>
      </c>
      <c r="E70" s="471">
        <v>300000</v>
      </c>
      <c r="F70" s="471">
        <v>300000</v>
      </c>
      <c r="G70" s="471">
        <v>300000</v>
      </c>
      <c r="H70" s="472">
        <v>300000</v>
      </c>
    </row>
    <row r="71" spans="1:8" ht="31.5" customHeight="1" x14ac:dyDescent="0.3">
      <c r="A71" s="468">
        <v>2045</v>
      </c>
      <c r="B71" s="469"/>
      <c r="C71" s="470" t="s">
        <v>49</v>
      </c>
      <c r="D71" s="471">
        <f>SUM(D72:D77)</f>
        <v>698200003</v>
      </c>
      <c r="E71" s="471">
        <f>SUM(E72:E77)</f>
        <v>375711588.69999999</v>
      </c>
      <c r="F71" s="471">
        <f>SUM(F72:F77)</f>
        <v>297511588.69999999</v>
      </c>
      <c r="G71" s="471">
        <f>SUM(G72:G77)</f>
        <v>24864085</v>
      </c>
      <c r="H71" s="472">
        <f>SUM(H72:H77)</f>
        <v>24864085</v>
      </c>
    </row>
    <row r="72" spans="1:8" ht="27.75" customHeight="1" x14ac:dyDescent="0.3">
      <c r="A72" s="468">
        <v>20451</v>
      </c>
      <c r="B72" s="469">
        <v>20</v>
      </c>
      <c r="C72" s="470" t="s">
        <v>50</v>
      </c>
      <c r="D72" s="471">
        <v>25000001</v>
      </c>
      <c r="E72" s="471">
        <v>25000000</v>
      </c>
      <c r="F72" s="471">
        <v>25000000</v>
      </c>
      <c r="G72" s="471">
        <v>0</v>
      </c>
      <c r="H72" s="472">
        <v>0</v>
      </c>
    </row>
    <row r="73" spans="1:8" ht="29.25" customHeight="1" x14ac:dyDescent="0.3">
      <c r="A73" s="468">
        <v>20452</v>
      </c>
      <c r="B73" s="469">
        <v>20</v>
      </c>
      <c r="C73" s="470" t="s">
        <v>122</v>
      </c>
      <c r="D73" s="471">
        <v>25000002</v>
      </c>
      <c r="E73" s="471">
        <v>25000000</v>
      </c>
      <c r="F73" s="471">
        <v>25000000</v>
      </c>
      <c r="G73" s="471">
        <v>0</v>
      </c>
      <c r="H73" s="472">
        <v>0</v>
      </c>
    </row>
    <row r="74" spans="1:8" ht="30.6" customHeight="1" x14ac:dyDescent="0.3">
      <c r="A74" s="468">
        <v>20456</v>
      </c>
      <c r="B74" s="469">
        <v>20</v>
      </c>
      <c r="C74" s="502" t="s">
        <v>123</v>
      </c>
      <c r="D74" s="471">
        <v>78200000</v>
      </c>
      <c r="E74" s="471">
        <v>78200000</v>
      </c>
      <c r="F74" s="471">
        <v>0</v>
      </c>
      <c r="G74" s="471">
        <v>0</v>
      </c>
      <c r="H74" s="472">
        <v>0</v>
      </c>
    </row>
    <row r="75" spans="1:8" ht="27.75" customHeight="1" x14ac:dyDescent="0.3">
      <c r="A75" s="468">
        <v>20458</v>
      </c>
      <c r="B75" s="469">
        <v>20</v>
      </c>
      <c r="C75" s="470" t="s">
        <v>124</v>
      </c>
      <c r="D75" s="471">
        <v>170000000</v>
      </c>
      <c r="E75" s="471">
        <v>51511588.700000003</v>
      </c>
      <c r="F75" s="471">
        <v>51511588.700000003</v>
      </c>
      <c r="G75" s="471">
        <v>24864085</v>
      </c>
      <c r="H75" s="472">
        <v>24864085</v>
      </c>
    </row>
    <row r="76" spans="1:8" ht="27.75" customHeight="1" x14ac:dyDescent="0.3">
      <c r="A76" s="468">
        <v>204510</v>
      </c>
      <c r="B76" s="469">
        <v>20</v>
      </c>
      <c r="C76" s="470" t="s">
        <v>53</v>
      </c>
      <c r="D76" s="471">
        <v>400000000</v>
      </c>
      <c r="E76" s="471">
        <v>196000000</v>
      </c>
      <c r="F76" s="471">
        <v>196000000</v>
      </c>
      <c r="G76" s="471">
        <v>0</v>
      </c>
      <c r="H76" s="472">
        <v>0</v>
      </c>
    </row>
    <row r="77" spans="1:8" ht="27.75" customHeight="1" thickBot="1" x14ac:dyDescent="0.35">
      <c r="A77" s="476">
        <v>204513</v>
      </c>
      <c r="B77" s="477">
        <v>20</v>
      </c>
      <c r="C77" s="478" t="s">
        <v>125</v>
      </c>
      <c r="D77" s="479">
        <v>0</v>
      </c>
      <c r="E77" s="479">
        <v>0</v>
      </c>
      <c r="F77" s="479">
        <v>0</v>
      </c>
      <c r="G77" s="479">
        <v>0</v>
      </c>
      <c r="H77" s="480">
        <v>0</v>
      </c>
    </row>
    <row r="78" spans="1:8" ht="16.2" thickBot="1" x14ac:dyDescent="0.35">
      <c r="A78" s="481"/>
      <c r="B78" s="482"/>
      <c r="C78" s="483"/>
      <c r="D78" s="484"/>
      <c r="E78" s="484"/>
      <c r="F78" s="484"/>
      <c r="G78" s="484"/>
      <c r="H78" s="484"/>
    </row>
    <row r="79" spans="1:8" x14ac:dyDescent="0.3">
      <c r="A79" s="3657" t="s">
        <v>1</v>
      </c>
      <c r="B79" s="3658"/>
      <c r="C79" s="3658"/>
      <c r="D79" s="3658"/>
      <c r="E79" s="3658"/>
      <c r="F79" s="3658"/>
      <c r="G79" s="3658"/>
      <c r="H79" s="3659"/>
    </row>
    <row r="80" spans="1:8" x14ac:dyDescent="0.3">
      <c r="A80" s="3654" t="s">
        <v>95</v>
      </c>
      <c r="B80" s="3655"/>
      <c r="C80" s="3655"/>
      <c r="D80" s="3655"/>
      <c r="E80" s="3655"/>
      <c r="F80" s="3655"/>
      <c r="G80" s="3655"/>
      <c r="H80" s="3656"/>
    </row>
    <row r="81" spans="1:8" x14ac:dyDescent="0.3">
      <c r="A81" s="441" t="s">
        <v>0</v>
      </c>
      <c r="H81" s="440"/>
    </row>
    <row r="82" spans="1:8" ht="3.75" customHeight="1" x14ac:dyDescent="0.3">
      <c r="A82" s="439"/>
      <c r="H82" s="442"/>
    </row>
    <row r="83" spans="1:8" ht="15" thickBot="1" x14ac:dyDescent="0.35">
      <c r="A83" s="439" t="s">
        <v>96</v>
      </c>
      <c r="C83" s="437" t="s">
        <v>4</v>
      </c>
      <c r="E83" s="438" t="str">
        <f>E54</f>
        <v>MES:</v>
      </c>
      <c r="F83" s="438" t="str">
        <f>F7</f>
        <v>MARZO</v>
      </c>
      <c r="G83" s="438" t="str">
        <f>G54</f>
        <v xml:space="preserve">                                VIGENCIA FISCAL:      2018</v>
      </c>
      <c r="H83" s="440"/>
    </row>
    <row r="84" spans="1:8" ht="6.75" hidden="1" customHeight="1" thickBot="1" x14ac:dyDescent="0.35">
      <c r="A84" s="439"/>
      <c r="H84" s="440"/>
    </row>
    <row r="85" spans="1:8" ht="15" thickBot="1" x14ac:dyDescent="0.35">
      <c r="A85" s="488"/>
      <c r="B85" s="489"/>
      <c r="C85" s="490"/>
      <c r="D85" s="491"/>
      <c r="E85" s="491"/>
      <c r="F85" s="491"/>
      <c r="G85" s="491"/>
      <c r="H85" s="492"/>
    </row>
    <row r="86" spans="1:8" ht="36" customHeight="1" thickBot="1" x14ac:dyDescent="0.35">
      <c r="A86" s="503" t="s">
        <v>98</v>
      </c>
      <c r="B86" s="453"/>
      <c r="C86" s="454" t="s">
        <v>99</v>
      </c>
      <c r="D86" s="455" t="s">
        <v>100</v>
      </c>
      <c r="E86" s="455" t="s">
        <v>101</v>
      </c>
      <c r="F86" s="455" t="s">
        <v>102</v>
      </c>
      <c r="G86" s="455" t="s">
        <v>103</v>
      </c>
      <c r="H86" s="456" t="s">
        <v>195</v>
      </c>
    </row>
    <row r="87" spans="1:8" ht="18.75" customHeight="1" x14ac:dyDescent="0.3">
      <c r="A87" s="468">
        <v>2046</v>
      </c>
      <c r="B87" s="469"/>
      <c r="C87" s="470" t="s">
        <v>55</v>
      </c>
      <c r="D87" s="471">
        <f>+D88+D89</f>
        <v>61000000</v>
      </c>
      <c r="E87" s="471">
        <f>+E88+E89</f>
        <v>15624377.960000001</v>
      </c>
      <c r="F87" s="471">
        <f>+F88+F89</f>
        <v>15624377.960000001</v>
      </c>
      <c r="G87" s="471">
        <f>+G88+G89</f>
        <v>4654304.1100000003</v>
      </c>
      <c r="H87" s="471">
        <f>+H88+H89</f>
        <v>4654304.1100000003</v>
      </c>
    </row>
    <row r="88" spans="1:8" ht="18.75" customHeight="1" x14ac:dyDescent="0.3">
      <c r="A88" s="468">
        <v>20465</v>
      </c>
      <c r="B88" s="469">
        <v>20</v>
      </c>
      <c r="C88" s="470" t="s">
        <v>57</v>
      </c>
      <c r="D88" s="471">
        <v>60000000</v>
      </c>
      <c r="E88" s="471">
        <v>15491948.960000001</v>
      </c>
      <c r="F88" s="471">
        <v>15491948.960000001</v>
      </c>
      <c r="G88" s="471">
        <v>4521875.1100000003</v>
      </c>
      <c r="H88" s="472">
        <v>4521875.1100000003</v>
      </c>
    </row>
    <row r="89" spans="1:8" ht="18.75" customHeight="1" x14ac:dyDescent="0.3">
      <c r="A89" s="468">
        <v>20467</v>
      </c>
      <c r="B89" s="469">
        <v>20</v>
      </c>
      <c r="C89" s="470" t="s">
        <v>126</v>
      </c>
      <c r="D89" s="471">
        <v>1000000</v>
      </c>
      <c r="E89" s="471">
        <v>132429</v>
      </c>
      <c r="F89" s="471">
        <v>132429</v>
      </c>
      <c r="G89" s="471">
        <v>132429</v>
      </c>
      <c r="H89" s="472">
        <v>132429</v>
      </c>
    </row>
    <row r="90" spans="1:8" ht="18.75" customHeight="1" x14ac:dyDescent="0.3">
      <c r="A90" s="468">
        <v>2047</v>
      </c>
      <c r="B90" s="469"/>
      <c r="C90" s="470" t="s">
        <v>58</v>
      </c>
      <c r="D90" s="471">
        <f>+D91</f>
        <v>50000001</v>
      </c>
      <c r="E90" s="471">
        <f>+E91</f>
        <v>17265952</v>
      </c>
      <c r="F90" s="471">
        <f>+F91</f>
        <v>17265952</v>
      </c>
      <c r="G90" s="471">
        <f>+G91</f>
        <v>3265952</v>
      </c>
      <c r="H90" s="472">
        <f>+H91</f>
        <v>3265952</v>
      </c>
    </row>
    <row r="91" spans="1:8" ht="18.75" customHeight="1" x14ac:dyDescent="0.3">
      <c r="A91" s="468">
        <v>20476</v>
      </c>
      <c r="B91" s="469">
        <v>20</v>
      </c>
      <c r="C91" s="470" t="s">
        <v>59</v>
      </c>
      <c r="D91" s="471">
        <v>50000001</v>
      </c>
      <c r="E91" s="471">
        <v>17265952</v>
      </c>
      <c r="F91" s="471">
        <v>17265952</v>
      </c>
      <c r="G91" s="471">
        <v>3265952</v>
      </c>
      <c r="H91" s="472">
        <v>3265952</v>
      </c>
    </row>
    <row r="92" spans="1:8" ht="18.75" customHeight="1" x14ac:dyDescent="0.3">
      <c r="A92" s="468">
        <v>2048</v>
      </c>
      <c r="B92" s="469"/>
      <c r="C92" s="470" t="s">
        <v>60</v>
      </c>
      <c r="D92" s="471">
        <f>SUM(D93:D96)</f>
        <v>381000001</v>
      </c>
      <c r="E92" s="471">
        <f>SUM(E93:E96)</f>
        <v>315809702.13</v>
      </c>
      <c r="F92" s="471">
        <f>SUM(F93:F96)</f>
        <v>113768312.13</v>
      </c>
      <c r="G92" s="471">
        <f>SUM(G93:G96)</f>
        <v>113768312.13</v>
      </c>
      <c r="H92" s="472">
        <f>SUM(H93:H96)</f>
        <v>113768312.13</v>
      </c>
    </row>
    <row r="93" spans="1:8" ht="18.75" customHeight="1" x14ac:dyDescent="0.3">
      <c r="A93" s="468">
        <v>20481</v>
      </c>
      <c r="B93" s="469">
        <v>20</v>
      </c>
      <c r="C93" s="470" t="s">
        <v>127</v>
      </c>
      <c r="D93" s="471">
        <v>5000000</v>
      </c>
      <c r="E93" s="471">
        <v>275967</v>
      </c>
      <c r="F93" s="471">
        <v>275967</v>
      </c>
      <c r="G93" s="471">
        <v>275967</v>
      </c>
      <c r="H93" s="472">
        <v>275967</v>
      </c>
    </row>
    <row r="94" spans="1:8" ht="18.75" customHeight="1" x14ac:dyDescent="0.3">
      <c r="A94" s="468">
        <v>20482</v>
      </c>
      <c r="B94" s="469">
        <v>20</v>
      </c>
      <c r="C94" s="470" t="s">
        <v>128</v>
      </c>
      <c r="D94" s="471">
        <v>300000000</v>
      </c>
      <c r="E94" s="471">
        <v>300000000</v>
      </c>
      <c r="F94" s="471">
        <v>97958610</v>
      </c>
      <c r="G94" s="471">
        <v>97958610</v>
      </c>
      <c r="H94" s="472">
        <v>97958610</v>
      </c>
    </row>
    <row r="95" spans="1:8" ht="18.75" customHeight="1" x14ac:dyDescent="0.3">
      <c r="A95" s="468">
        <v>20485</v>
      </c>
      <c r="B95" s="469">
        <v>20</v>
      </c>
      <c r="C95" s="470" t="s">
        <v>129</v>
      </c>
      <c r="D95" s="471">
        <v>16000000</v>
      </c>
      <c r="E95" s="471">
        <v>2461884.13</v>
      </c>
      <c r="F95" s="471">
        <v>2461884.13</v>
      </c>
      <c r="G95" s="471">
        <v>2461884.13</v>
      </c>
      <c r="H95" s="472">
        <v>2461884.13</v>
      </c>
    </row>
    <row r="96" spans="1:8" ht="18.75" customHeight="1" x14ac:dyDescent="0.3">
      <c r="A96" s="468">
        <v>20486</v>
      </c>
      <c r="B96" s="469">
        <v>20</v>
      </c>
      <c r="C96" s="470" t="s">
        <v>61</v>
      </c>
      <c r="D96" s="471">
        <v>60000001</v>
      </c>
      <c r="E96" s="471">
        <v>13071851</v>
      </c>
      <c r="F96" s="471">
        <v>13071851</v>
      </c>
      <c r="G96" s="471">
        <v>13071851</v>
      </c>
      <c r="H96" s="472">
        <v>13071851</v>
      </c>
    </row>
    <row r="97" spans="1:8" ht="18.75" customHeight="1" x14ac:dyDescent="0.3">
      <c r="A97" s="468">
        <v>2049</v>
      </c>
      <c r="B97" s="469"/>
      <c r="C97" s="470" t="s">
        <v>62</v>
      </c>
      <c r="D97" s="471">
        <f>SUM(D98:D100)</f>
        <v>950000000</v>
      </c>
      <c r="E97" s="471">
        <f>SUM(E98:E100)</f>
        <v>947454376</v>
      </c>
      <c r="F97" s="471">
        <f>SUM(F98:F100)</f>
        <v>709145401</v>
      </c>
      <c r="G97" s="471">
        <f>SUM(G98:G100)</f>
        <v>709145400</v>
      </c>
      <c r="H97" s="472">
        <f>SUM(H98:H100)</f>
        <v>709145400</v>
      </c>
    </row>
    <row r="98" spans="1:8" ht="18.75" customHeight="1" x14ac:dyDescent="0.3">
      <c r="A98" s="468">
        <v>20495</v>
      </c>
      <c r="B98" s="469">
        <v>20</v>
      </c>
      <c r="C98" s="470" t="s">
        <v>130</v>
      </c>
      <c r="D98" s="471">
        <v>90000000</v>
      </c>
      <c r="E98" s="471">
        <v>88308975</v>
      </c>
      <c r="F98" s="471">
        <v>0</v>
      </c>
      <c r="G98" s="471">
        <v>0</v>
      </c>
      <c r="H98" s="472">
        <v>0</v>
      </c>
    </row>
    <row r="99" spans="1:8" ht="18.75" customHeight="1" x14ac:dyDescent="0.3">
      <c r="A99" s="468">
        <v>204911</v>
      </c>
      <c r="B99" s="469">
        <v>20</v>
      </c>
      <c r="C99" s="470" t="s">
        <v>131</v>
      </c>
      <c r="D99" s="471">
        <v>232000000</v>
      </c>
      <c r="E99" s="473">
        <v>231939606</v>
      </c>
      <c r="F99" s="471">
        <v>81939606</v>
      </c>
      <c r="G99" s="471">
        <v>81939605</v>
      </c>
      <c r="H99" s="472">
        <v>81939605</v>
      </c>
    </row>
    <row r="100" spans="1:8" ht="18.75" customHeight="1" x14ac:dyDescent="0.3">
      <c r="A100" s="468">
        <v>204913</v>
      </c>
      <c r="B100" s="469">
        <v>20</v>
      </c>
      <c r="C100" s="470" t="s">
        <v>132</v>
      </c>
      <c r="D100" s="471">
        <v>628000000</v>
      </c>
      <c r="E100" s="471">
        <v>627205795</v>
      </c>
      <c r="F100" s="471">
        <v>627205795</v>
      </c>
      <c r="G100" s="471">
        <v>627205795</v>
      </c>
      <c r="H100" s="472">
        <v>627205795</v>
      </c>
    </row>
    <row r="101" spans="1:8" ht="18.75" customHeight="1" x14ac:dyDescent="0.3">
      <c r="A101" s="468">
        <v>20410</v>
      </c>
      <c r="B101" s="469"/>
      <c r="C101" s="470" t="s">
        <v>133</v>
      </c>
      <c r="D101" s="471">
        <f>+D102</f>
        <v>5200542025</v>
      </c>
      <c r="E101" s="471">
        <f>+E102</f>
        <v>3106210000</v>
      </c>
      <c r="F101" s="471">
        <f>+F102</f>
        <v>3106210000</v>
      </c>
      <c r="G101" s="471">
        <f>+G102</f>
        <v>1507348870</v>
      </c>
      <c r="H101" s="472">
        <f>+H102</f>
        <v>1507348870</v>
      </c>
    </row>
    <row r="102" spans="1:8" ht="18.75" customHeight="1" x14ac:dyDescent="0.3">
      <c r="A102" s="468">
        <v>204102</v>
      </c>
      <c r="B102" s="469">
        <v>20</v>
      </c>
      <c r="C102" s="470" t="s">
        <v>134</v>
      </c>
      <c r="D102" s="471">
        <v>5200542025</v>
      </c>
      <c r="E102" s="471">
        <v>3106210000</v>
      </c>
      <c r="F102" s="471">
        <v>3106210000</v>
      </c>
      <c r="G102" s="471">
        <v>1507348870</v>
      </c>
      <c r="H102" s="472">
        <v>1507348870</v>
      </c>
    </row>
    <row r="103" spans="1:8" ht="18.75" customHeight="1" x14ac:dyDescent="0.3">
      <c r="A103" s="468">
        <v>20411</v>
      </c>
      <c r="B103" s="469"/>
      <c r="C103" s="470" t="s">
        <v>135</v>
      </c>
      <c r="D103" s="471">
        <f>+D104+D105</f>
        <v>40000001</v>
      </c>
      <c r="E103" s="471">
        <f>+E104+E105</f>
        <v>3000000</v>
      </c>
      <c r="F103" s="471">
        <f>+F104+F105</f>
        <v>0</v>
      </c>
      <c r="G103" s="471">
        <f>+G104+G105</f>
        <v>0</v>
      </c>
      <c r="H103" s="471">
        <f>+H104+H105</f>
        <v>0</v>
      </c>
    </row>
    <row r="104" spans="1:8" ht="18.75" customHeight="1" x14ac:dyDescent="0.3">
      <c r="A104" s="468">
        <v>204111</v>
      </c>
      <c r="B104" s="469">
        <v>20</v>
      </c>
      <c r="C104" s="470" t="s">
        <v>136</v>
      </c>
      <c r="D104" s="471">
        <v>20000001</v>
      </c>
      <c r="E104" s="471">
        <v>0</v>
      </c>
      <c r="F104" s="471">
        <v>0</v>
      </c>
      <c r="G104" s="471">
        <v>0</v>
      </c>
      <c r="H104" s="472">
        <v>0</v>
      </c>
    </row>
    <row r="105" spans="1:8" ht="18.75" customHeight="1" x14ac:dyDescent="0.3">
      <c r="A105" s="468">
        <v>204112</v>
      </c>
      <c r="B105" s="469">
        <v>20</v>
      </c>
      <c r="C105" s="470" t="s">
        <v>137</v>
      </c>
      <c r="D105" s="471">
        <v>20000000</v>
      </c>
      <c r="E105" s="471">
        <v>3000000</v>
      </c>
      <c r="F105" s="471">
        <v>0</v>
      </c>
      <c r="G105" s="471">
        <v>0</v>
      </c>
      <c r="H105" s="472">
        <v>0</v>
      </c>
    </row>
    <row r="106" spans="1:8" ht="18.75" customHeight="1" x14ac:dyDescent="0.3">
      <c r="A106" s="468">
        <v>20414</v>
      </c>
      <c r="B106" s="469">
        <v>20</v>
      </c>
      <c r="C106" s="470" t="s">
        <v>63</v>
      </c>
      <c r="D106" s="471">
        <v>5000000</v>
      </c>
      <c r="E106" s="471">
        <v>2500000</v>
      </c>
      <c r="F106" s="471">
        <v>0</v>
      </c>
      <c r="G106" s="471">
        <v>0</v>
      </c>
      <c r="H106" s="472">
        <v>0</v>
      </c>
    </row>
    <row r="107" spans="1:8" ht="18.75" customHeight="1" x14ac:dyDescent="0.3">
      <c r="A107" s="468">
        <v>20421</v>
      </c>
      <c r="B107" s="469"/>
      <c r="C107" s="470" t="s">
        <v>138</v>
      </c>
      <c r="D107" s="471">
        <f>+D108</f>
        <v>20000000</v>
      </c>
      <c r="E107" s="471">
        <f>+E108</f>
        <v>20000000</v>
      </c>
      <c r="F107" s="471">
        <f>+F108</f>
        <v>20000000</v>
      </c>
      <c r="G107" s="471">
        <f>+G108</f>
        <v>0</v>
      </c>
      <c r="H107" s="471">
        <f>+H108</f>
        <v>0</v>
      </c>
    </row>
    <row r="108" spans="1:8" ht="18.75" customHeight="1" x14ac:dyDescent="0.3">
      <c r="A108" s="468">
        <v>204214</v>
      </c>
      <c r="B108" s="469">
        <v>20</v>
      </c>
      <c r="C108" s="470" t="s">
        <v>65</v>
      </c>
      <c r="D108" s="471">
        <v>20000000</v>
      </c>
      <c r="E108" s="471">
        <v>20000000</v>
      </c>
      <c r="F108" s="471">
        <v>20000000</v>
      </c>
      <c r="G108" s="471">
        <v>0</v>
      </c>
      <c r="H108" s="472">
        <v>0</v>
      </c>
    </row>
    <row r="109" spans="1:8" ht="18.75" customHeight="1" x14ac:dyDescent="0.3">
      <c r="A109" s="468">
        <v>20441</v>
      </c>
      <c r="B109" s="469"/>
      <c r="C109" s="470" t="s">
        <v>66</v>
      </c>
      <c r="D109" s="471">
        <f>+D110</f>
        <v>1018932651</v>
      </c>
      <c r="E109" s="471">
        <f>+E110</f>
        <v>875200000</v>
      </c>
      <c r="F109" s="471">
        <f>+F110</f>
        <v>430927818</v>
      </c>
      <c r="G109" s="471">
        <f>+G110</f>
        <v>369535117</v>
      </c>
      <c r="H109" s="472">
        <f>+H110</f>
        <v>369535117</v>
      </c>
    </row>
    <row r="110" spans="1:8" ht="18.75" customHeight="1" x14ac:dyDescent="0.3">
      <c r="A110" s="468">
        <v>2044113</v>
      </c>
      <c r="B110" s="469">
        <v>20</v>
      </c>
      <c r="C110" s="470" t="s">
        <v>66</v>
      </c>
      <c r="D110" s="471">
        <v>1018932651</v>
      </c>
      <c r="E110" s="471">
        <v>875200000</v>
      </c>
      <c r="F110" s="471">
        <v>430927818</v>
      </c>
      <c r="G110" s="471">
        <v>369535117</v>
      </c>
      <c r="H110" s="472">
        <v>369535117</v>
      </c>
    </row>
    <row r="111" spans="1:8" ht="18.75" customHeight="1" x14ac:dyDescent="0.3">
      <c r="A111" s="468">
        <v>3</v>
      </c>
      <c r="B111" s="469"/>
      <c r="C111" s="470" t="s">
        <v>67</v>
      </c>
      <c r="D111" s="471">
        <f>+D112+D115</f>
        <v>11739402503</v>
      </c>
      <c r="E111" s="471">
        <f>+E112+E115</f>
        <v>1965965328</v>
      </c>
      <c r="F111" s="471">
        <f>+F112+F115</f>
        <v>1965965328</v>
      </c>
      <c r="G111" s="471">
        <f>+G112+G115</f>
        <v>765965328</v>
      </c>
      <c r="H111" s="472">
        <f>+H112+H115</f>
        <v>765965328</v>
      </c>
    </row>
    <row r="112" spans="1:8" ht="18.75" customHeight="1" x14ac:dyDescent="0.3">
      <c r="A112" s="468">
        <v>32</v>
      </c>
      <c r="B112" s="469"/>
      <c r="C112" s="470" t="s">
        <v>140</v>
      </c>
      <c r="D112" s="471">
        <f t="shared" ref="D112:H113" si="1">+D113</f>
        <v>3471400000</v>
      </c>
      <c r="E112" s="471">
        <f t="shared" si="1"/>
        <v>0</v>
      </c>
      <c r="F112" s="471">
        <f t="shared" si="1"/>
        <v>0</v>
      </c>
      <c r="G112" s="471">
        <f t="shared" si="1"/>
        <v>0</v>
      </c>
      <c r="H112" s="472">
        <f t="shared" si="1"/>
        <v>0</v>
      </c>
    </row>
    <row r="113" spans="1:8" ht="18.75" customHeight="1" x14ac:dyDescent="0.3">
      <c r="A113" s="468">
        <v>321</v>
      </c>
      <c r="B113" s="469"/>
      <c r="C113" s="470" t="s">
        <v>141</v>
      </c>
      <c r="D113" s="471">
        <f t="shared" si="1"/>
        <v>3471400000</v>
      </c>
      <c r="E113" s="471">
        <f t="shared" si="1"/>
        <v>0</v>
      </c>
      <c r="F113" s="471">
        <f t="shared" si="1"/>
        <v>0</v>
      </c>
      <c r="G113" s="471">
        <f t="shared" si="1"/>
        <v>0</v>
      </c>
      <c r="H113" s="472">
        <f t="shared" si="1"/>
        <v>0</v>
      </c>
    </row>
    <row r="114" spans="1:8" ht="18.75" customHeight="1" x14ac:dyDescent="0.3">
      <c r="A114" s="468">
        <v>3211</v>
      </c>
      <c r="B114" s="469">
        <v>20</v>
      </c>
      <c r="C114" s="470" t="s">
        <v>142</v>
      </c>
      <c r="D114" s="471">
        <v>3471400000</v>
      </c>
      <c r="E114" s="471">
        <v>0</v>
      </c>
      <c r="F114" s="471">
        <v>0</v>
      </c>
      <c r="G114" s="471">
        <v>0</v>
      </c>
      <c r="H114" s="472">
        <v>0</v>
      </c>
    </row>
    <row r="115" spans="1:8" ht="18.75" customHeight="1" thickBot="1" x14ac:dyDescent="0.35">
      <c r="A115" s="476">
        <v>36</v>
      </c>
      <c r="B115" s="477"/>
      <c r="C115" s="478" t="s">
        <v>68</v>
      </c>
      <c r="D115" s="479">
        <f>+D126</f>
        <v>8268002503</v>
      </c>
      <c r="E115" s="479">
        <f>+E126</f>
        <v>1965965328</v>
      </c>
      <c r="F115" s="479">
        <f>+F126</f>
        <v>1965965328</v>
      </c>
      <c r="G115" s="479">
        <f>+G126</f>
        <v>765965328</v>
      </c>
      <c r="H115" s="480">
        <f>+H126</f>
        <v>765965328</v>
      </c>
    </row>
    <row r="116" spans="1:8" ht="16.2" thickBot="1" x14ac:dyDescent="0.35">
      <c r="A116" s="481"/>
      <c r="B116" s="482"/>
      <c r="C116" s="483"/>
      <c r="D116" s="485"/>
      <c r="E116" s="485"/>
      <c r="F116" s="485"/>
      <c r="G116" s="485"/>
      <c r="H116" s="485"/>
    </row>
    <row r="117" spans="1:8" x14ac:dyDescent="0.3">
      <c r="A117" s="3657" t="s">
        <v>1</v>
      </c>
      <c r="B117" s="3658"/>
      <c r="C117" s="3658"/>
      <c r="D117" s="3658"/>
      <c r="E117" s="3658"/>
      <c r="F117" s="3658"/>
      <c r="G117" s="3658"/>
      <c r="H117" s="3659"/>
    </row>
    <row r="118" spans="1:8" ht="12" customHeight="1" x14ac:dyDescent="0.3">
      <c r="A118" s="3654" t="s">
        <v>95</v>
      </c>
      <c r="B118" s="3655"/>
      <c r="C118" s="3655"/>
      <c r="D118" s="3655"/>
      <c r="E118" s="3655"/>
      <c r="F118" s="3655"/>
      <c r="G118" s="3655"/>
      <c r="H118" s="3656"/>
    </row>
    <row r="119" spans="1:8" ht="3" hidden="1" customHeight="1" x14ac:dyDescent="0.3">
      <c r="A119" s="439"/>
      <c r="H119" s="440"/>
    </row>
    <row r="120" spans="1:8" ht="14.25" customHeight="1" x14ac:dyDescent="0.3">
      <c r="A120" s="441" t="s">
        <v>0</v>
      </c>
      <c r="H120" s="440"/>
    </row>
    <row r="121" spans="1:8" ht="9.75" hidden="1" customHeight="1" x14ac:dyDescent="0.3">
      <c r="A121" s="439"/>
      <c r="H121" s="442"/>
    </row>
    <row r="122" spans="1:8" x14ac:dyDescent="0.3">
      <c r="A122" s="439" t="s">
        <v>96</v>
      </c>
      <c r="C122" s="437" t="s">
        <v>4</v>
      </c>
      <c r="E122" s="438" t="str">
        <f>E83</f>
        <v>MES:</v>
      </c>
      <c r="F122" s="438" t="str">
        <f>F7</f>
        <v>MARZO</v>
      </c>
      <c r="G122" s="438" t="str">
        <f>G83:H83</f>
        <v xml:space="preserve">                                VIGENCIA FISCAL:      2018</v>
      </c>
      <c r="H122" s="440"/>
    </row>
    <row r="123" spans="1:8" ht="1.5" customHeight="1" thickBot="1" x14ac:dyDescent="0.35">
      <c r="A123" s="439"/>
      <c r="H123" s="440"/>
    </row>
    <row r="124" spans="1:8" ht="15" thickBot="1" x14ac:dyDescent="0.35">
      <c r="A124" s="488"/>
      <c r="B124" s="489"/>
      <c r="C124" s="490"/>
      <c r="D124" s="491"/>
      <c r="E124" s="491"/>
      <c r="F124" s="491"/>
      <c r="G124" s="491"/>
      <c r="H124" s="492"/>
    </row>
    <row r="125" spans="1:8" ht="27" customHeight="1" thickBot="1" x14ac:dyDescent="0.35">
      <c r="A125" s="503" t="s">
        <v>98</v>
      </c>
      <c r="B125" s="453"/>
      <c r="C125" s="454" t="s">
        <v>99</v>
      </c>
      <c r="D125" s="455" t="s">
        <v>100</v>
      </c>
      <c r="E125" s="455" t="s">
        <v>101</v>
      </c>
      <c r="F125" s="455" t="s">
        <v>102</v>
      </c>
      <c r="G125" s="455" t="s">
        <v>103</v>
      </c>
      <c r="H125" s="456" t="s">
        <v>195</v>
      </c>
    </row>
    <row r="126" spans="1:8" ht="15.6" x14ac:dyDescent="0.3">
      <c r="A126" s="463">
        <v>361</v>
      </c>
      <c r="B126" s="464"/>
      <c r="C126" s="465" t="s">
        <v>69</v>
      </c>
      <c r="D126" s="504">
        <f>+D127+D128</f>
        <v>8268002503</v>
      </c>
      <c r="E126" s="504">
        <f>+E127+E128</f>
        <v>1965965328</v>
      </c>
      <c r="F126" s="504">
        <f>+F127+F128</f>
        <v>1965965328</v>
      </c>
      <c r="G126" s="504">
        <f>+G127+G128</f>
        <v>765965328</v>
      </c>
      <c r="H126" s="505">
        <f>+H127+H128</f>
        <v>765965328</v>
      </c>
    </row>
    <row r="127" spans="1:8" ht="15.6" x14ac:dyDescent="0.3">
      <c r="A127" s="506">
        <v>3611</v>
      </c>
      <c r="B127" s="507">
        <v>10</v>
      </c>
      <c r="C127" s="508" t="s">
        <v>69</v>
      </c>
      <c r="D127" s="509">
        <f t="shared" ref="D127:H128" si="2">+D129+D131</f>
        <v>1741080189</v>
      </c>
      <c r="E127" s="509">
        <f t="shared" si="2"/>
        <v>1200000000</v>
      </c>
      <c r="F127" s="509">
        <f t="shared" si="2"/>
        <v>1200000000</v>
      </c>
      <c r="G127" s="509">
        <f t="shared" si="2"/>
        <v>0</v>
      </c>
      <c r="H127" s="509">
        <f t="shared" si="2"/>
        <v>0</v>
      </c>
    </row>
    <row r="128" spans="1:8" ht="15.6" x14ac:dyDescent="0.3">
      <c r="A128" s="468">
        <v>3611</v>
      </c>
      <c r="B128" s="469">
        <v>20</v>
      </c>
      <c r="C128" s="470" t="s">
        <v>69</v>
      </c>
      <c r="D128" s="510">
        <f t="shared" si="2"/>
        <v>6526922314</v>
      </c>
      <c r="E128" s="510">
        <f t="shared" si="2"/>
        <v>765965328</v>
      </c>
      <c r="F128" s="510">
        <f t="shared" si="2"/>
        <v>765965328</v>
      </c>
      <c r="G128" s="510">
        <f t="shared" si="2"/>
        <v>765965328</v>
      </c>
      <c r="H128" s="510">
        <f t="shared" si="2"/>
        <v>765965328</v>
      </c>
    </row>
    <row r="129" spans="1:9" ht="15.6" x14ac:dyDescent="0.3">
      <c r="A129" s="468">
        <v>36111</v>
      </c>
      <c r="B129" s="469">
        <v>10</v>
      </c>
      <c r="C129" s="470" t="s">
        <v>143</v>
      </c>
      <c r="D129" s="510">
        <v>541080189</v>
      </c>
      <c r="E129" s="510">
        <v>0</v>
      </c>
      <c r="F129" s="510">
        <v>0</v>
      </c>
      <c r="G129" s="510">
        <v>0</v>
      </c>
      <c r="H129" s="511">
        <v>0</v>
      </c>
    </row>
    <row r="130" spans="1:9" ht="15.6" x14ac:dyDescent="0.3">
      <c r="A130" s="468">
        <v>36112</v>
      </c>
      <c r="B130" s="469">
        <v>20</v>
      </c>
      <c r="C130" s="470" t="s">
        <v>144</v>
      </c>
      <c r="D130" s="510">
        <v>1526922314</v>
      </c>
      <c r="E130" s="510">
        <v>0</v>
      </c>
      <c r="F130" s="510">
        <v>0</v>
      </c>
      <c r="G130" s="510">
        <v>0</v>
      </c>
      <c r="H130" s="511">
        <v>0</v>
      </c>
    </row>
    <row r="131" spans="1:9" ht="15.6" x14ac:dyDescent="0.3">
      <c r="A131" s="468">
        <v>36113</v>
      </c>
      <c r="B131" s="469">
        <v>10</v>
      </c>
      <c r="C131" s="470" t="s">
        <v>70</v>
      </c>
      <c r="D131" s="510">
        <v>1200000000</v>
      </c>
      <c r="E131" s="510">
        <v>1200000000</v>
      </c>
      <c r="F131" s="510">
        <v>1200000000</v>
      </c>
      <c r="G131" s="510">
        <v>0</v>
      </c>
      <c r="H131" s="511">
        <v>0</v>
      </c>
    </row>
    <row r="132" spans="1:9" ht="16.2" thickBot="1" x14ac:dyDescent="0.35">
      <c r="A132" s="506">
        <v>36113</v>
      </c>
      <c r="B132" s="507">
        <v>20</v>
      </c>
      <c r="C132" s="508" t="s">
        <v>70</v>
      </c>
      <c r="D132" s="509">
        <v>5000000000</v>
      </c>
      <c r="E132" s="509">
        <v>765965328</v>
      </c>
      <c r="F132" s="509">
        <v>765965328</v>
      </c>
      <c r="G132" s="509">
        <v>765965328</v>
      </c>
      <c r="H132" s="512">
        <v>765965328</v>
      </c>
    </row>
    <row r="133" spans="1:9" ht="16.5" customHeight="1" thickBot="1" x14ac:dyDescent="0.35">
      <c r="A133" s="457" t="s">
        <v>145</v>
      </c>
      <c r="B133" s="513"/>
      <c r="C133" s="514" t="s">
        <v>146</v>
      </c>
      <c r="D133" s="460">
        <f>+D134</f>
        <v>666693528550</v>
      </c>
      <c r="E133" s="460">
        <f t="shared" ref="E133:H135" si="3">+E134</f>
        <v>168646168124</v>
      </c>
      <c r="F133" s="460">
        <f t="shared" si="3"/>
        <v>168646168124</v>
      </c>
      <c r="G133" s="460">
        <f t="shared" si="3"/>
        <v>168646168124</v>
      </c>
      <c r="H133" s="461">
        <f t="shared" si="3"/>
        <v>168646168124</v>
      </c>
    </row>
    <row r="134" spans="1:9" ht="15.6" x14ac:dyDescent="0.3">
      <c r="A134" s="463">
        <v>7</v>
      </c>
      <c r="B134" s="464"/>
      <c r="C134" s="465" t="s">
        <v>146</v>
      </c>
      <c r="D134" s="504">
        <f>+D135</f>
        <v>666693528550</v>
      </c>
      <c r="E134" s="504">
        <f t="shared" si="3"/>
        <v>168646168124</v>
      </c>
      <c r="F134" s="504">
        <f t="shared" si="3"/>
        <v>168646168124</v>
      </c>
      <c r="G134" s="504">
        <f t="shared" si="3"/>
        <v>168646168124</v>
      </c>
      <c r="H134" s="505">
        <f t="shared" si="3"/>
        <v>168646168124</v>
      </c>
    </row>
    <row r="135" spans="1:9" ht="15.6" x14ac:dyDescent="0.3">
      <c r="A135" s="468">
        <v>71</v>
      </c>
      <c r="B135" s="469"/>
      <c r="C135" s="470" t="s">
        <v>147</v>
      </c>
      <c r="D135" s="510">
        <f>+D136</f>
        <v>666693528550</v>
      </c>
      <c r="E135" s="510">
        <f t="shared" si="3"/>
        <v>168646168124</v>
      </c>
      <c r="F135" s="510">
        <f t="shared" si="3"/>
        <v>168646168124</v>
      </c>
      <c r="G135" s="510">
        <f t="shared" si="3"/>
        <v>168646168124</v>
      </c>
      <c r="H135" s="511">
        <f t="shared" si="3"/>
        <v>168646168124</v>
      </c>
    </row>
    <row r="136" spans="1:9" ht="16.5" customHeight="1" thickBot="1" x14ac:dyDescent="0.35">
      <c r="A136" s="476">
        <v>711</v>
      </c>
      <c r="B136" s="477">
        <v>11</v>
      </c>
      <c r="C136" s="478" t="s">
        <v>148</v>
      </c>
      <c r="D136" s="515">
        <f>549000000000+117693528550</f>
        <v>666693528550</v>
      </c>
      <c r="E136" s="515">
        <v>168646168124</v>
      </c>
      <c r="F136" s="515">
        <v>168646168124</v>
      </c>
      <c r="G136" s="515">
        <v>168646168124</v>
      </c>
      <c r="H136" s="516">
        <v>168646168124</v>
      </c>
      <c r="I136" s="517"/>
    </row>
    <row r="137" spans="1:9" ht="14.25" customHeight="1" thickBot="1" x14ac:dyDescent="0.35">
      <c r="A137" s="457" t="s">
        <v>71</v>
      </c>
      <c r="B137" s="513"/>
      <c r="C137" s="514" t="s">
        <v>72</v>
      </c>
      <c r="D137" s="460">
        <f>+D138+D171+D175+D188</f>
        <v>1505964091635</v>
      </c>
      <c r="E137" s="460">
        <f>+E138+E171+E175+E188</f>
        <v>1271889699397.78</v>
      </c>
      <c r="F137" s="460">
        <f>+F138+F171+F175+F188</f>
        <v>1263814160930.3398</v>
      </c>
      <c r="G137" s="460">
        <f>+G138+G171+G175+G188</f>
        <v>4695278462.9499998</v>
      </c>
      <c r="H137" s="461">
        <f>+H138+H171+H175+H188</f>
        <v>4695278462.9499998</v>
      </c>
    </row>
    <row r="138" spans="1:9" ht="21.75" customHeight="1" x14ac:dyDescent="0.3">
      <c r="A138" s="463">
        <v>2401</v>
      </c>
      <c r="B138" s="464"/>
      <c r="C138" s="465" t="s">
        <v>149</v>
      </c>
      <c r="D138" s="471">
        <f>+D139</f>
        <v>1304760244384</v>
      </c>
      <c r="E138" s="471">
        <f>+E139</f>
        <v>1131533212606.78</v>
      </c>
      <c r="F138" s="471">
        <f>+F139</f>
        <v>1129402498329.3398</v>
      </c>
      <c r="G138" s="471">
        <f>+G139</f>
        <v>0</v>
      </c>
      <c r="H138" s="472">
        <f>+H139</f>
        <v>0</v>
      </c>
    </row>
    <row r="139" spans="1:9" ht="15.6" x14ac:dyDescent="0.3">
      <c r="A139" s="468">
        <v>24010600</v>
      </c>
      <c r="B139" s="469"/>
      <c r="C139" s="470" t="s">
        <v>73</v>
      </c>
      <c r="D139" s="471">
        <f>+D140+D141+D142+D143+D144+D145+D146+D147+D148+D149+D159+D160+D161+D162+D163+D164+D165+D166+D167+D168+D169+D170</f>
        <v>1304760244384</v>
      </c>
      <c r="E139" s="471">
        <f>+E140+E141+E142+E143+E144+E145+E146+E147+E148+E149+E159+E160+E161+E162+E163+E164+E165+E166+E167+E168+E169+E170</f>
        <v>1131533212606.78</v>
      </c>
      <c r="F139" s="471">
        <f>+F140+F141+F142+F143+F144+F145+F146+F147+F148+F149+F159+F160+F161+F162+F163+F164+F165+F166+F167+F168+F169+F170</f>
        <v>1129402498329.3398</v>
      </c>
      <c r="G139" s="471">
        <f>+G140+G141+G142+G143+G144+G145+G146+G147+G148+G149+G159+G160+G161+G162+G163+G164+G165+G166+G167+G168+G169+G170</f>
        <v>0</v>
      </c>
      <c r="H139" s="471">
        <f>+H140+H141+H142+H143+H144+H145+H146+H147+H148+H149+H159+H160+H161+H162+H163+H164+H165+H166+H167+H168+H169+H170</f>
        <v>0</v>
      </c>
    </row>
    <row r="140" spans="1:9" ht="31.5" customHeight="1" x14ac:dyDescent="0.3">
      <c r="A140" s="468">
        <v>240106002</v>
      </c>
      <c r="B140" s="469">
        <v>10</v>
      </c>
      <c r="C140" s="470" t="s">
        <v>150</v>
      </c>
      <c r="D140" s="471">
        <v>5000000000</v>
      </c>
      <c r="E140" s="471">
        <v>5000000000</v>
      </c>
      <c r="F140" s="471">
        <v>5000000000</v>
      </c>
      <c r="G140" s="471">
        <v>0</v>
      </c>
      <c r="H140" s="472">
        <v>0</v>
      </c>
    </row>
    <row r="141" spans="1:9" ht="46.5" customHeight="1" x14ac:dyDescent="0.3">
      <c r="A141" s="468">
        <v>240106003</v>
      </c>
      <c r="B141" s="469">
        <v>10</v>
      </c>
      <c r="C141" s="470" t="s">
        <v>81</v>
      </c>
      <c r="D141" s="471">
        <v>38623567574</v>
      </c>
      <c r="E141" s="471">
        <v>36897553256.779999</v>
      </c>
      <c r="F141" s="471">
        <v>36865838979.339996</v>
      </c>
      <c r="G141" s="471">
        <v>0</v>
      </c>
      <c r="H141" s="472">
        <v>0</v>
      </c>
    </row>
    <row r="142" spans="1:9" ht="47.25" customHeight="1" x14ac:dyDescent="0.3">
      <c r="A142" s="518">
        <v>240106003</v>
      </c>
      <c r="B142" s="519">
        <v>11</v>
      </c>
      <c r="C142" s="520" t="s">
        <v>81</v>
      </c>
      <c r="D142" s="473">
        <v>10500000000</v>
      </c>
      <c r="E142" s="473">
        <v>2099000000</v>
      </c>
      <c r="F142" s="473">
        <v>0</v>
      </c>
      <c r="G142" s="473">
        <v>0</v>
      </c>
      <c r="H142" s="474">
        <v>0</v>
      </c>
    </row>
    <row r="143" spans="1:9" ht="45" customHeight="1" x14ac:dyDescent="0.3">
      <c r="A143" s="518">
        <v>240106003</v>
      </c>
      <c r="B143" s="519">
        <v>20</v>
      </c>
      <c r="C143" s="520" t="s">
        <v>81</v>
      </c>
      <c r="D143" s="471">
        <v>1236952000</v>
      </c>
      <c r="E143" s="471">
        <v>1231657498</v>
      </c>
      <c r="F143" s="471">
        <v>1231657498</v>
      </c>
      <c r="G143" s="471">
        <v>0</v>
      </c>
      <c r="H143" s="472">
        <v>0</v>
      </c>
    </row>
    <row r="144" spans="1:9" ht="31.5" customHeight="1" x14ac:dyDescent="0.3">
      <c r="A144" s="468">
        <v>240106004</v>
      </c>
      <c r="B144" s="469">
        <v>10</v>
      </c>
      <c r="C144" s="470" t="s">
        <v>74</v>
      </c>
      <c r="D144" s="471">
        <v>2361342060</v>
      </c>
      <c r="E144" s="471">
        <v>2361342060</v>
      </c>
      <c r="F144" s="471">
        <v>2361342060</v>
      </c>
      <c r="G144" s="471">
        <v>0</v>
      </c>
      <c r="H144" s="472">
        <v>0</v>
      </c>
      <c r="I144" s="521"/>
    </row>
    <row r="145" spans="1:188" ht="35.25" customHeight="1" x14ac:dyDescent="0.3">
      <c r="A145" s="468">
        <v>240106005</v>
      </c>
      <c r="B145" s="469">
        <v>10</v>
      </c>
      <c r="C145" s="470" t="s">
        <v>151</v>
      </c>
      <c r="D145" s="471">
        <v>179597709468</v>
      </c>
      <c r="E145" s="471">
        <v>179597709468</v>
      </c>
      <c r="F145" s="471">
        <v>179597709468</v>
      </c>
      <c r="G145" s="471">
        <v>0</v>
      </c>
      <c r="H145" s="472">
        <v>0</v>
      </c>
    </row>
    <row r="146" spans="1:188" ht="60.75" customHeight="1" x14ac:dyDescent="0.3">
      <c r="A146" s="468">
        <v>240106006</v>
      </c>
      <c r="B146" s="469">
        <v>10</v>
      </c>
      <c r="C146" s="470" t="s">
        <v>152</v>
      </c>
      <c r="D146" s="471">
        <v>110755182462</v>
      </c>
      <c r="E146" s="471">
        <v>110755182462</v>
      </c>
      <c r="F146" s="471">
        <v>110755182462</v>
      </c>
      <c r="G146" s="471">
        <v>0</v>
      </c>
      <c r="H146" s="472">
        <v>0</v>
      </c>
    </row>
    <row r="147" spans="1:188" ht="45.75" customHeight="1" x14ac:dyDescent="0.3">
      <c r="A147" s="468">
        <v>240106007</v>
      </c>
      <c r="B147" s="469">
        <v>10</v>
      </c>
      <c r="C147" s="470" t="s">
        <v>201</v>
      </c>
      <c r="D147" s="471">
        <v>47858530962</v>
      </c>
      <c r="E147" s="471">
        <v>47858530962</v>
      </c>
      <c r="F147" s="471">
        <v>47858530962</v>
      </c>
      <c r="G147" s="471">
        <v>0</v>
      </c>
      <c r="H147" s="472">
        <v>0</v>
      </c>
    </row>
    <row r="148" spans="1:188" ht="62.25" customHeight="1" x14ac:dyDescent="0.3">
      <c r="A148" s="468">
        <v>240106008</v>
      </c>
      <c r="B148" s="469">
        <v>10</v>
      </c>
      <c r="C148" s="470" t="s">
        <v>153</v>
      </c>
      <c r="D148" s="471">
        <v>10125416669</v>
      </c>
      <c r="E148" s="471">
        <v>10125416669</v>
      </c>
      <c r="F148" s="471">
        <v>10125416669</v>
      </c>
      <c r="G148" s="471">
        <v>0</v>
      </c>
      <c r="H148" s="472">
        <v>0</v>
      </c>
    </row>
    <row r="149" spans="1:188" ht="96.75" customHeight="1" thickBot="1" x14ac:dyDescent="0.35">
      <c r="A149" s="476">
        <v>240106009</v>
      </c>
      <c r="B149" s="477">
        <v>11</v>
      </c>
      <c r="C149" s="478" t="s">
        <v>154</v>
      </c>
      <c r="D149" s="479">
        <v>138954184228</v>
      </c>
      <c r="E149" s="471">
        <v>138954184228</v>
      </c>
      <c r="F149" s="479">
        <v>138954184228</v>
      </c>
      <c r="G149" s="479">
        <v>0</v>
      </c>
      <c r="H149" s="480">
        <v>0</v>
      </c>
    </row>
    <row r="150" spans="1:188" ht="8.25" customHeight="1" thickBot="1" x14ac:dyDescent="0.35">
      <c r="A150" s="481"/>
      <c r="B150" s="482"/>
      <c r="C150" s="483"/>
      <c r="D150" s="484"/>
      <c r="E150" s="484"/>
      <c r="F150" s="484"/>
      <c r="G150" s="484"/>
      <c r="H150" s="484"/>
    </row>
    <row r="151" spans="1:188" x14ac:dyDescent="0.3">
      <c r="A151" s="3657" t="s">
        <v>1</v>
      </c>
      <c r="B151" s="3658"/>
      <c r="C151" s="3658"/>
      <c r="D151" s="3658"/>
      <c r="E151" s="3658"/>
      <c r="F151" s="3658"/>
      <c r="G151" s="3658"/>
      <c r="H151" s="3659"/>
    </row>
    <row r="152" spans="1:188" ht="14.25" customHeight="1" x14ac:dyDescent="0.3">
      <c r="A152" s="3654" t="s">
        <v>95</v>
      </c>
      <c r="B152" s="3655"/>
      <c r="C152" s="3655"/>
      <c r="D152" s="3655"/>
      <c r="E152" s="3655"/>
      <c r="F152" s="3655"/>
      <c r="G152" s="3655"/>
      <c r="H152" s="3656"/>
      <c r="I152" s="522"/>
      <c r="J152" s="3655"/>
      <c r="K152" s="3655"/>
      <c r="L152" s="3656"/>
      <c r="M152" s="3654"/>
      <c r="N152" s="3655"/>
      <c r="O152" s="3655"/>
      <c r="P152" s="3655"/>
      <c r="Q152" s="3655"/>
      <c r="R152" s="3655"/>
      <c r="S152" s="3655"/>
      <c r="T152" s="3656"/>
      <c r="U152" s="3654"/>
      <c r="V152" s="3655"/>
      <c r="W152" s="3655"/>
      <c r="X152" s="3655"/>
      <c r="Y152" s="3655"/>
      <c r="Z152" s="3655"/>
      <c r="AA152" s="3655"/>
      <c r="AB152" s="3656"/>
      <c r="AC152" s="3654"/>
      <c r="AD152" s="3655"/>
      <c r="AE152" s="3655"/>
      <c r="AF152" s="3655"/>
      <c r="AG152" s="3655"/>
      <c r="AH152" s="3655"/>
      <c r="AI152" s="3655"/>
      <c r="AJ152" s="3656"/>
      <c r="AK152" s="3654"/>
      <c r="AL152" s="3655"/>
      <c r="AM152" s="3655"/>
      <c r="AN152" s="3655"/>
      <c r="AO152" s="3655"/>
      <c r="AP152" s="3655"/>
      <c r="AQ152" s="3655"/>
      <c r="AR152" s="3656"/>
      <c r="AS152" s="3654"/>
      <c r="AT152" s="3655"/>
      <c r="AU152" s="3655"/>
      <c r="AV152" s="3655"/>
      <c r="AW152" s="3655"/>
      <c r="AX152" s="3655"/>
      <c r="AY152" s="3655"/>
      <c r="AZ152" s="3656"/>
      <c r="BA152" s="3654"/>
      <c r="BB152" s="3655"/>
      <c r="BC152" s="3655"/>
      <c r="BD152" s="3655"/>
      <c r="BE152" s="3655"/>
      <c r="BF152" s="3655"/>
      <c r="BG152" s="3655"/>
      <c r="BH152" s="3656"/>
      <c r="BI152" s="3654"/>
      <c r="BJ152" s="3655"/>
      <c r="BK152" s="3655"/>
      <c r="BL152" s="3655"/>
      <c r="BM152" s="3655"/>
      <c r="BN152" s="3655"/>
      <c r="BO152" s="3655"/>
      <c r="BP152" s="3656"/>
      <c r="BQ152" s="3654"/>
      <c r="BR152" s="3655"/>
      <c r="BS152" s="3655"/>
      <c r="BT152" s="3655"/>
      <c r="BU152" s="3655"/>
      <c r="BV152" s="3655"/>
      <c r="BW152" s="3655"/>
      <c r="BX152" s="3656"/>
      <c r="BY152" s="3654"/>
      <c r="BZ152" s="3655"/>
      <c r="CA152" s="3655"/>
      <c r="CB152" s="3655"/>
      <c r="CC152" s="3655"/>
      <c r="CD152" s="3655"/>
      <c r="CE152" s="3655"/>
      <c r="CF152" s="3656"/>
      <c r="CG152" s="3654"/>
      <c r="CH152" s="3655"/>
      <c r="CI152" s="3655"/>
      <c r="CJ152" s="3655"/>
      <c r="CK152" s="3655"/>
      <c r="CL152" s="3655"/>
      <c r="CM152" s="3655"/>
      <c r="CN152" s="3656"/>
      <c r="CO152" s="3654"/>
      <c r="CP152" s="3655"/>
      <c r="CQ152" s="3655"/>
      <c r="CR152" s="3655"/>
      <c r="CS152" s="3655"/>
      <c r="CT152" s="3655"/>
      <c r="CU152" s="3655"/>
      <c r="CV152" s="3656"/>
      <c r="CW152" s="3654"/>
      <c r="CX152" s="3655"/>
      <c r="CY152" s="3655"/>
      <c r="CZ152" s="3655"/>
      <c r="DA152" s="3655"/>
      <c r="DB152" s="3655"/>
      <c r="DC152" s="3655"/>
      <c r="DD152" s="3656"/>
      <c r="DE152" s="3654"/>
      <c r="DF152" s="3655"/>
      <c r="DG152" s="3655"/>
      <c r="DH152" s="3655"/>
      <c r="DI152" s="3655"/>
      <c r="DJ152" s="3655"/>
      <c r="DK152" s="3655"/>
      <c r="DL152" s="3656"/>
      <c r="DM152" s="3654"/>
      <c r="DN152" s="3655"/>
      <c r="DO152" s="3655"/>
      <c r="DP152" s="3655"/>
      <c r="DQ152" s="3655"/>
      <c r="DR152" s="3655"/>
      <c r="DS152" s="3655"/>
      <c r="DT152" s="3656"/>
      <c r="DU152" s="3654"/>
      <c r="DV152" s="3655"/>
      <c r="DW152" s="3655"/>
      <c r="DX152" s="3655"/>
      <c r="DY152" s="3655"/>
      <c r="DZ152" s="3655"/>
      <c r="EA152" s="3655"/>
      <c r="EB152" s="3656"/>
      <c r="EC152" s="3654"/>
      <c r="ED152" s="3655"/>
      <c r="EE152" s="3655"/>
      <c r="EF152" s="3655"/>
      <c r="EG152" s="3655"/>
      <c r="EH152" s="3655"/>
      <c r="EI152" s="3655"/>
      <c r="EJ152" s="3656"/>
      <c r="EK152" s="3654"/>
      <c r="EL152" s="3655"/>
      <c r="EM152" s="3655"/>
      <c r="EN152" s="3655"/>
      <c r="EO152" s="3655"/>
      <c r="EP152" s="3655"/>
      <c r="EQ152" s="3655"/>
      <c r="ER152" s="3656"/>
      <c r="ES152" s="3654"/>
      <c r="ET152" s="3655"/>
      <c r="EU152" s="3655"/>
      <c r="EV152" s="3655"/>
      <c r="EW152" s="3655"/>
      <c r="EX152" s="3655"/>
      <c r="EY152" s="3655"/>
      <c r="EZ152" s="3656"/>
      <c r="FA152" s="3654"/>
      <c r="FB152" s="3655"/>
      <c r="FC152" s="3655"/>
      <c r="FD152" s="3655"/>
      <c r="FE152" s="3655"/>
      <c r="FF152" s="3655"/>
      <c r="FG152" s="3655"/>
      <c r="FH152" s="3656"/>
      <c r="FI152" s="3654"/>
      <c r="FJ152" s="3655"/>
      <c r="FK152" s="3655"/>
      <c r="FL152" s="3655"/>
      <c r="FM152" s="3655"/>
      <c r="FN152" s="3655"/>
      <c r="FO152" s="3655"/>
      <c r="FP152" s="3656"/>
      <c r="FQ152" s="3654"/>
      <c r="FR152" s="3655"/>
      <c r="FS152" s="3655"/>
      <c r="FT152" s="3655"/>
      <c r="FU152" s="3655"/>
      <c r="FV152" s="3655"/>
      <c r="FW152" s="3655"/>
      <c r="FX152" s="3656"/>
      <c r="FY152" s="3654"/>
      <c r="FZ152" s="3655"/>
      <c r="GA152" s="3655"/>
      <c r="GB152" s="3655"/>
      <c r="GC152" s="3655"/>
      <c r="GD152" s="3655"/>
      <c r="GE152" s="3655"/>
      <c r="GF152" s="3656"/>
    </row>
    <row r="153" spans="1:188" ht="3.75" customHeight="1" x14ac:dyDescent="0.3">
      <c r="A153" s="439"/>
      <c r="H153" s="440"/>
      <c r="J153" s="438"/>
      <c r="K153" s="438"/>
      <c r="L153" s="440"/>
      <c r="M153" s="439"/>
      <c r="O153" s="437"/>
      <c r="P153" s="438"/>
      <c r="Q153" s="438"/>
      <c r="R153" s="438"/>
      <c r="S153" s="438"/>
      <c r="T153" s="440"/>
      <c r="U153" s="439"/>
      <c r="W153" s="437"/>
      <c r="X153" s="438"/>
      <c r="Y153" s="438"/>
      <c r="Z153" s="438"/>
      <c r="AA153" s="438"/>
      <c r="AB153" s="440"/>
      <c r="AC153" s="439"/>
      <c r="AE153" s="437"/>
      <c r="AF153" s="438"/>
      <c r="AG153" s="438"/>
      <c r="AH153" s="438"/>
      <c r="AI153" s="438"/>
      <c r="AJ153" s="440"/>
      <c r="AK153" s="439"/>
      <c r="AM153" s="437"/>
      <c r="AN153" s="438"/>
      <c r="AO153" s="438"/>
      <c r="AP153" s="438"/>
      <c r="AQ153" s="438"/>
      <c r="AR153" s="440"/>
      <c r="AS153" s="439"/>
      <c r="AU153" s="437"/>
      <c r="AV153" s="438"/>
      <c r="AW153" s="438"/>
      <c r="AX153" s="438"/>
      <c r="AY153" s="438"/>
      <c r="AZ153" s="440"/>
      <c r="BA153" s="439"/>
      <c r="BC153" s="437"/>
      <c r="BD153" s="438"/>
      <c r="BE153" s="438"/>
      <c r="BF153" s="438"/>
      <c r="BG153" s="438"/>
      <c r="BH153" s="440"/>
      <c r="BI153" s="439"/>
      <c r="BK153" s="437"/>
      <c r="BL153" s="438"/>
      <c r="BM153" s="438"/>
      <c r="BN153" s="438"/>
      <c r="BO153" s="438"/>
      <c r="BP153" s="440"/>
      <c r="BQ153" s="439"/>
      <c r="BS153" s="437"/>
      <c r="BT153" s="438"/>
      <c r="BU153" s="438"/>
      <c r="BV153" s="438"/>
      <c r="BW153" s="438"/>
      <c r="BX153" s="440"/>
      <c r="BY153" s="439"/>
      <c r="CA153" s="437"/>
      <c r="CB153" s="438"/>
      <c r="CC153" s="438"/>
      <c r="CD153" s="438"/>
      <c r="CE153" s="438"/>
      <c r="CF153" s="440"/>
      <c r="CG153" s="439"/>
      <c r="CI153" s="437"/>
      <c r="CJ153" s="438"/>
      <c r="CK153" s="438"/>
      <c r="CL153" s="438"/>
      <c r="CM153" s="438"/>
      <c r="CN153" s="440"/>
      <c r="CO153" s="439"/>
      <c r="CQ153" s="437"/>
      <c r="CR153" s="438"/>
      <c r="CS153" s="438"/>
      <c r="CT153" s="438"/>
      <c r="CU153" s="438"/>
      <c r="CV153" s="440"/>
      <c r="CW153" s="439"/>
      <c r="CY153" s="437"/>
      <c r="CZ153" s="438"/>
      <c r="DA153" s="438"/>
      <c r="DB153" s="438"/>
      <c r="DC153" s="438"/>
      <c r="DD153" s="440"/>
      <c r="DE153" s="439"/>
      <c r="DG153" s="437"/>
      <c r="DH153" s="438"/>
      <c r="DI153" s="438"/>
      <c r="DJ153" s="438"/>
      <c r="DK153" s="438"/>
      <c r="DL153" s="440"/>
      <c r="DM153" s="439"/>
      <c r="DO153" s="437"/>
      <c r="DP153" s="438"/>
      <c r="DQ153" s="438"/>
      <c r="DR153" s="438"/>
      <c r="DS153" s="438"/>
      <c r="DT153" s="440"/>
      <c r="DU153" s="439"/>
      <c r="DW153" s="437"/>
      <c r="DX153" s="438"/>
      <c r="DY153" s="438"/>
      <c r="DZ153" s="438"/>
      <c r="EA153" s="438"/>
      <c r="EB153" s="440"/>
      <c r="EC153" s="439"/>
      <c r="EE153" s="437"/>
      <c r="EF153" s="438"/>
      <c r="EG153" s="438"/>
      <c r="EH153" s="438"/>
      <c r="EI153" s="438"/>
      <c r="EJ153" s="440"/>
      <c r="EK153" s="439"/>
      <c r="EM153" s="437"/>
      <c r="EN153" s="438"/>
      <c r="EO153" s="438"/>
      <c r="EP153" s="438"/>
      <c r="EQ153" s="438"/>
      <c r="ER153" s="440"/>
      <c r="ES153" s="439"/>
      <c r="EU153" s="437"/>
      <c r="EV153" s="438"/>
      <c r="EW153" s="438"/>
      <c r="EX153" s="438"/>
      <c r="EY153" s="438"/>
      <c r="EZ153" s="440"/>
      <c r="FA153" s="439"/>
      <c r="FC153" s="437"/>
      <c r="FD153" s="438"/>
      <c r="FE153" s="438"/>
      <c r="FF153" s="438"/>
      <c r="FG153" s="438"/>
      <c r="FH153" s="440"/>
      <c r="FI153" s="439"/>
      <c r="FK153" s="437"/>
      <c r="FL153" s="438"/>
      <c r="FM153" s="438"/>
      <c r="FN153" s="438"/>
      <c r="FO153" s="438"/>
      <c r="FP153" s="440"/>
      <c r="FQ153" s="439"/>
      <c r="FS153" s="437"/>
      <c r="FT153" s="438"/>
      <c r="FU153" s="438"/>
      <c r="FV153" s="438"/>
      <c r="FW153" s="438"/>
      <c r="FX153" s="440"/>
      <c r="FY153" s="439"/>
      <c r="GA153" s="437"/>
      <c r="GB153" s="438"/>
      <c r="GC153" s="438"/>
      <c r="GD153" s="438"/>
      <c r="GE153" s="438"/>
      <c r="GF153" s="440"/>
    </row>
    <row r="154" spans="1:188" ht="11.25" customHeight="1" x14ac:dyDescent="0.3">
      <c r="A154" s="441" t="s">
        <v>0</v>
      </c>
      <c r="H154" s="440"/>
      <c r="I154" s="462"/>
      <c r="J154" s="438"/>
      <c r="K154" s="438"/>
      <c r="L154" s="440"/>
      <c r="M154" s="441"/>
      <c r="O154" s="437"/>
      <c r="P154" s="438"/>
      <c r="Q154" s="438"/>
      <c r="R154" s="438"/>
      <c r="S154" s="438"/>
      <c r="T154" s="440"/>
      <c r="U154" s="441"/>
      <c r="W154" s="437"/>
      <c r="X154" s="438"/>
      <c r="Y154" s="438"/>
      <c r="Z154" s="438"/>
      <c r="AA154" s="438"/>
      <c r="AB154" s="440"/>
      <c r="AC154" s="441"/>
      <c r="AE154" s="437"/>
      <c r="AF154" s="438"/>
      <c r="AG154" s="438"/>
      <c r="AH154" s="438"/>
      <c r="AI154" s="438"/>
      <c r="AJ154" s="440"/>
      <c r="AK154" s="441"/>
      <c r="AM154" s="437"/>
      <c r="AN154" s="438"/>
      <c r="AO154" s="438"/>
      <c r="AP154" s="438"/>
      <c r="AQ154" s="438"/>
      <c r="AR154" s="440"/>
      <c r="AS154" s="441"/>
      <c r="AU154" s="437"/>
      <c r="AV154" s="438"/>
      <c r="AW154" s="438"/>
      <c r="AX154" s="438"/>
      <c r="AY154" s="438"/>
      <c r="AZ154" s="440"/>
      <c r="BA154" s="441"/>
      <c r="BC154" s="437"/>
      <c r="BD154" s="438"/>
      <c r="BE154" s="438"/>
      <c r="BF154" s="438"/>
      <c r="BG154" s="438"/>
      <c r="BH154" s="440"/>
      <c r="BI154" s="441"/>
      <c r="BK154" s="437"/>
      <c r="BL154" s="438"/>
      <c r="BM154" s="438"/>
      <c r="BN154" s="438"/>
      <c r="BO154" s="438"/>
      <c r="BP154" s="440"/>
      <c r="BQ154" s="441"/>
      <c r="BS154" s="437"/>
      <c r="BT154" s="438"/>
      <c r="BU154" s="438"/>
      <c r="BV154" s="438"/>
      <c r="BW154" s="438"/>
      <c r="BX154" s="440"/>
      <c r="BY154" s="441"/>
      <c r="CA154" s="437"/>
      <c r="CB154" s="438"/>
      <c r="CC154" s="438"/>
      <c r="CD154" s="438"/>
      <c r="CE154" s="438"/>
      <c r="CF154" s="440"/>
      <c r="CG154" s="441"/>
      <c r="CI154" s="437"/>
      <c r="CJ154" s="438"/>
      <c r="CK154" s="438"/>
      <c r="CL154" s="438"/>
      <c r="CM154" s="438"/>
      <c r="CN154" s="440"/>
      <c r="CO154" s="441"/>
      <c r="CQ154" s="437"/>
      <c r="CR154" s="438"/>
      <c r="CS154" s="438"/>
      <c r="CT154" s="438"/>
      <c r="CU154" s="438"/>
      <c r="CV154" s="440"/>
      <c r="CW154" s="441"/>
      <c r="CY154" s="437"/>
      <c r="CZ154" s="438"/>
      <c r="DA154" s="438"/>
      <c r="DB154" s="438"/>
      <c r="DC154" s="438"/>
      <c r="DD154" s="440"/>
      <c r="DE154" s="441"/>
      <c r="DG154" s="437"/>
      <c r="DH154" s="438"/>
      <c r="DI154" s="438"/>
      <c r="DJ154" s="438"/>
      <c r="DK154" s="438"/>
      <c r="DL154" s="440"/>
      <c r="DM154" s="441"/>
      <c r="DO154" s="437"/>
      <c r="DP154" s="438"/>
      <c r="DQ154" s="438"/>
      <c r="DR154" s="438"/>
      <c r="DS154" s="438"/>
      <c r="DT154" s="440"/>
      <c r="DU154" s="441"/>
      <c r="DW154" s="437"/>
      <c r="DX154" s="438"/>
      <c r="DY154" s="438"/>
      <c r="DZ154" s="438"/>
      <c r="EA154" s="438"/>
      <c r="EB154" s="440"/>
      <c r="EC154" s="441"/>
      <c r="EE154" s="437"/>
      <c r="EF154" s="438"/>
      <c r="EG154" s="438"/>
      <c r="EH154" s="438"/>
      <c r="EI154" s="438"/>
      <c r="EJ154" s="440"/>
      <c r="EK154" s="441"/>
      <c r="EM154" s="437"/>
      <c r="EN154" s="438"/>
      <c r="EO154" s="438"/>
      <c r="EP154" s="438"/>
      <c r="EQ154" s="438"/>
      <c r="ER154" s="440"/>
      <c r="ES154" s="441"/>
      <c r="EU154" s="437"/>
      <c r="EV154" s="438"/>
      <c r="EW154" s="438"/>
      <c r="EX154" s="438"/>
      <c r="EY154" s="438"/>
      <c r="EZ154" s="440"/>
      <c r="FA154" s="441"/>
      <c r="FC154" s="437"/>
      <c r="FD154" s="438"/>
      <c r="FE154" s="438"/>
      <c r="FF154" s="438"/>
      <c r="FG154" s="438"/>
      <c r="FH154" s="440"/>
      <c r="FI154" s="441"/>
      <c r="FK154" s="437"/>
      <c r="FL154" s="438"/>
      <c r="FM154" s="438"/>
      <c r="FN154" s="438"/>
      <c r="FO154" s="438"/>
      <c r="FP154" s="440"/>
      <c r="FQ154" s="441"/>
      <c r="FS154" s="437"/>
      <c r="FT154" s="438"/>
      <c r="FU154" s="438"/>
      <c r="FV154" s="438"/>
      <c r="FW154" s="438"/>
      <c r="FX154" s="440"/>
      <c r="FY154" s="441"/>
      <c r="GA154" s="437"/>
      <c r="GB154" s="438"/>
      <c r="GC154" s="438"/>
      <c r="GD154" s="438"/>
      <c r="GE154" s="438"/>
      <c r="GF154" s="440"/>
    </row>
    <row r="155" spans="1:188" ht="3.75" customHeight="1" x14ac:dyDescent="0.3">
      <c r="A155" s="439"/>
      <c r="H155" s="442"/>
      <c r="J155" s="438"/>
      <c r="K155" s="438"/>
      <c r="L155" s="442"/>
      <c r="M155" s="439"/>
      <c r="O155" s="437"/>
      <c r="P155" s="438"/>
      <c r="Q155" s="438"/>
      <c r="R155" s="438"/>
      <c r="S155" s="438"/>
      <c r="T155" s="442"/>
      <c r="U155" s="439"/>
      <c r="W155" s="437"/>
      <c r="X155" s="438"/>
      <c r="Y155" s="438"/>
      <c r="Z155" s="438"/>
      <c r="AA155" s="438"/>
      <c r="AB155" s="442"/>
      <c r="AC155" s="439"/>
      <c r="AE155" s="437"/>
      <c r="AF155" s="438"/>
      <c r="AG155" s="438"/>
      <c r="AH155" s="438"/>
      <c r="AI155" s="438"/>
      <c r="AJ155" s="442"/>
      <c r="AK155" s="439"/>
      <c r="AM155" s="437"/>
      <c r="AN155" s="438"/>
      <c r="AO155" s="438"/>
      <c r="AP155" s="438"/>
      <c r="AQ155" s="438"/>
      <c r="AR155" s="442"/>
      <c r="AS155" s="439"/>
      <c r="AU155" s="437"/>
      <c r="AV155" s="438"/>
      <c r="AW155" s="438"/>
      <c r="AX155" s="438"/>
      <c r="AY155" s="438"/>
      <c r="AZ155" s="442"/>
      <c r="BA155" s="439"/>
      <c r="BC155" s="437"/>
      <c r="BD155" s="438"/>
      <c r="BE155" s="438"/>
      <c r="BF155" s="438"/>
      <c r="BG155" s="438"/>
      <c r="BH155" s="442"/>
      <c r="BI155" s="439"/>
      <c r="BK155" s="437"/>
      <c r="BL155" s="438"/>
      <c r="BM155" s="438"/>
      <c r="BN155" s="438"/>
      <c r="BO155" s="438"/>
      <c r="BP155" s="442"/>
      <c r="BQ155" s="439"/>
      <c r="BS155" s="437"/>
      <c r="BT155" s="438"/>
      <c r="BU155" s="438"/>
      <c r="BV155" s="438"/>
      <c r="BW155" s="438"/>
      <c r="BX155" s="442"/>
      <c r="BY155" s="439"/>
      <c r="CA155" s="437"/>
      <c r="CB155" s="438"/>
      <c r="CC155" s="438"/>
      <c r="CD155" s="438"/>
      <c r="CE155" s="438"/>
      <c r="CF155" s="442"/>
      <c r="CG155" s="439"/>
      <c r="CI155" s="437"/>
      <c r="CJ155" s="438"/>
      <c r="CK155" s="438"/>
      <c r="CL155" s="438"/>
      <c r="CM155" s="438"/>
      <c r="CN155" s="442"/>
      <c r="CO155" s="439"/>
      <c r="CQ155" s="437"/>
      <c r="CR155" s="438"/>
      <c r="CS155" s="438"/>
      <c r="CT155" s="438"/>
      <c r="CU155" s="438"/>
      <c r="CV155" s="442"/>
      <c r="CW155" s="439"/>
      <c r="CY155" s="437"/>
      <c r="CZ155" s="438"/>
      <c r="DA155" s="438"/>
      <c r="DB155" s="438"/>
      <c r="DC155" s="438"/>
      <c r="DD155" s="442"/>
      <c r="DE155" s="439"/>
      <c r="DG155" s="437"/>
      <c r="DH155" s="438"/>
      <c r="DI155" s="438"/>
      <c r="DJ155" s="438"/>
      <c r="DK155" s="438"/>
      <c r="DL155" s="442"/>
      <c r="DM155" s="439"/>
      <c r="DO155" s="437"/>
      <c r="DP155" s="438"/>
      <c r="DQ155" s="438"/>
      <c r="DR155" s="438"/>
      <c r="DS155" s="438"/>
      <c r="DT155" s="442"/>
      <c r="DU155" s="439"/>
      <c r="DW155" s="437"/>
      <c r="DX155" s="438"/>
      <c r="DY155" s="438"/>
      <c r="DZ155" s="438"/>
      <c r="EA155" s="438"/>
      <c r="EB155" s="442"/>
      <c r="EC155" s="439"/>
      <c r="EE155" s="437"/>
      <c r="EF155" s="438"/>
      <c r="EG155" s="438"/>
      <c r="EH155" s="438"/>
      <c r="EI155" s="438"/>
      <c r="EJ155" s="442"/>
      <c r="EK155" s="439"/>
      <c r="EM155" s="437"/>
      <c r="EN155" s="438"/>
      <c r="EO155" s="438"/>
      <c r="EP155" s="438"/>
      <c r="EQ155" s="438"/>
      <c r="ER155" s="442"/>
      <c r="ES155" s="439"/>
      <c r="EU155" s="437"/>
      <c r="EV155" s="438"/>
      <c r="EW155" s="438"/>
      <c r="EX155" s="438"/>
      <c r="EY155" s="438"/>
      <c r="EZ155" s="442"/>
      <c r="FA155" s="439"/>
      <c r="FC155" s="437"/>
      <c r="FD155" s="438"/>
      <c r="FE155" s="438"/>
      <c r="FF155" s="438"/>
      <c r="FG155" s="438"/>
      <c r="FH155" s="442"/>
      <c r="FI155" s="439"/>
      <c r="FK155" s="437"/>
      <c r="FL155" s="438"/>
      <c r="FM155" s="438"/>
      <c r="FN155" s="438"/>
      <c r="FO155" s="438"/>
      <c r="FP155" s="442"/>
      <c r="FQ155" s="439"/>
      <c r="FS155" s="437"/>
      <c r="FT155" s="438"/>
      <c r="FU155" s="438"/>
      <c r="FV155" s="438"/>
      <c r="FW155" s="438"/>
      <c r="FX155" s="442"/>
      <c r="FY155" s="439"/>
      <c r="GA155" s="437"/>
      <c r="GB155" s="438"/>
      <c r="GC155" s="438"/>
      <c r="GD155" s="438"/>
      <c r="GE155" s="438"/>
      <c r="GF155" s="442"/>
    </row>
    <row r="156" spans="1:188" ht="13.5" customHeight="1" x14ac:dyDescent="0.3">
      <c r="A156" s="439" t="s">
        <v>96</v>
      </c>
      <c r="C156" s="437" t="s">
        <v>4</v>
      </c>
      <c r="E156" s="438" t="str">
        <f>E7</f>
        <v>MES:</v>
      </c>
      <c r="F156" s="438" t="str">
        <f>F7</f>
        <v>MARZO</v>
      </c>
      <c r="G156" s="438" t="str">
        <f>G122</f>
        <v xml:space="preserve">                                VIGENCIA FISCAL:      2018</v>
      </c>
      <c r="H156" s="440"/>
      <c r="J156" s="438"/>
      <c r="K156" s="438"/>
      <c r="L156" s="440"/>
      <c r="M156" s="439"/>
      <c r="O156" s="437"/>
      <c r="P156" s="438"/>
      <c r="Q156" s="438"/>
      <c r="R156" s="438"/>
      <c r="S156" s="438"/>
      <c r="T156" s="440"/>
      <c r="U156" s="439"/>
      <c r="W156" s="437"/>
      <c r="X156" s="438"/>
      <c r="Y156" s="438"/>
      <c r="Z156" s="438"/>
      <c r="AA156" s="438"/>
      <c r="AB156" s="440"/>
      <c r="AC156" s="439"/>
      <c r="AE156" s="437"/>
      <c r="AF156" s="438"/>
      <c r="AG156" s="438"/>
      <c r="AH156" s="438"/>
      <c r="AI156" s="438"/>
      <c r="AJ156" s="440"/>
      <c r="AK156" s="439"/>
      <c r="AM156" s="437"/>
      <c r="AN156" s="438"/>
      <c r="AO156" s="438"/>
      <c r="AP156" s="438"/>
      <c r="AQ156" s="438"/>
      <c r="AR156" s="440"/>
      <c r="AS156" s="439"/>
      <c r="AU156" s="437"/>
      <c r="AV156" s="438"/>
      <c r="AW156" s="438"/>
      <c r="AX156" s="438"/>
      <c r="AY156" s="438"/>
      <c r="AZ156" s="440"/>
      <c r="BA156" s="439"/>
      <c r="BC156" s="437"/>
      <c r="BD156" s="438"/>
      <c r="BE156" s="438"/>
      <c r="BF156" s="438"/>
      <c r="BG156" s="438"/>
      <c r="BH156" s="440"/>
      <c r="BI156" s="439"/>
      <c r="BK156" s="437"/>
      <c r="BL156" s="438"/>
      <c r="BM156" s="438"/>
      <c r="BN156" s="438"/>
      <c r="BO156" s="438"/>
      <c r="BP156" s="440"/>
      <c r="BQ156" s="439"/>
      <c r="BS156" s="437"/>
      <c r="BT156" s="438"/>
      <c r="BU156" s="438"/>
      <c r="BV156" s="438"/>
      <c r="BW156" s="438"/>
      <c r="BX156" s="440"/>
      <c r="BY156" s="439"/>
      <c r="CA156" s="437"/>
      <c r="CB156" s="438"/>
      <c r="CC156" s="438"/>
      <c r="CD156" s="438"/>
      <c r="CE156" s="438"/>
      <c r="CF156" s="440"/>
      <c r="CG156" s="439"/>
      <c r="CI156" s="437"/>
      <c r="CJ156" s="438"/>
      <c r="CK156" s="438"/>
      <c r="CL156" s="438"/>
      <c r="CM156" s="438"/>
      <c r="CN156" s="440"/>
      <c r="CO156" s="439"/>
      <c r="CQ156" s="437"/>
      <c r="CR156" s="438"/>
      <c r="CS156" s="438"/>
      <c r="CT156" s="438"/>
      <c r="CU156" s="438"/>
      <c r="CV156" s="440"/>
      <c r="CW156" s="439"/>
      <c r="CY156" s="437"/>
      <c r="CZ156" s="438"/>
      <c r="DA156" s="438"/>
      <c r="DB156" s="438"/>
      <c r="DC156" s="438"/>
      <c r="DD156" s="440"/>
      <c r="DE156" s="439"/>
      <c r="DG156" s="437"/>
      <c r="DH156" s="438"/>
      <c r="DI156" s="438"/>
      <c r="DJ156" s="438"/>
      <c r="DK156" s="438"/>
      <c r="DL156" s="440"/>
      <c r="DM156" s="439"/>
      <c r="DO156" s="437"/>
      <c r="DP156" s="438"/>
      <c r="DQ156" s="438"/>
      <c r="DR156" s="438"/>
      <c r="DS156" s="438"/>
      <c r="DT156" s="440"/>
      <c r="DU156" s="439"/>
      <c r="DW156" s="437"/>
      <c r="DX156" s="438"/>
      <c r="DY156" s="438"/>
      <c r="DZ156" s="438"/>
      <c r="EA156" s="438"/>
      <c r="EB156" s="440"/>
      <c r="EC156" s="439"/>
      <c r="EE156" s="437"/>
      <c r="EF156" s="438"/>
      <c r="EG156" s="438"/>
      <c r="EH156" s="438"/>
      <c r="EI156" s="438"/>
      <c r="EJ156" s="440"/>
      <c r="EK156" s="439"/>
      <c r="EM156" s="437"/>
      <c r="EN156" s="438"/>
      <c r="EO156" s="438"/>
      <c r="EP156" s="438"/>
      <c r="EQ156" s="438"/>
      <c r="ER156" s="440"/>
      <c r="ES156" s="439"/>
      <c r="EU156" s="437"/>
      <c r="EV156" s="438"/>
      <c r="EW156" s="438"/>
      <c r="EX156" s="438"/>
      <c r="EY156" s="438"/>
      <c r="EZ156" s="440"/>
      <c r="FA156" s="439"/>
      <c r="FC156" s="437"/>
      <c r="FD156" s="438"/>
      <c r="FE156" s="438"/>
      <c r="FF156" s="438"/>
      <c r="FG156" s="438"/>
      <c r="FH156" s="440"/>
      <c r="FI156" s="439"/>
      <c r="FK156" s="437"/>
      <c r="FL156" s="438"/>
      <c r="FM156" s="438"/>
      <c r="FN156" s="438"/>
      <c r="FO156" s="438"/>
      <c r="FP156" s="440"/>
      <c r="FQ156" s="439"/>
      <c r="FS156" s="437"/>
      <c r="FT156" s="438"/>
      <c r="FU156" s="438"/>
      <c r="FV156" s="438"/>
      <c r="FW156" s="438"/>
      <c r="FX156" s="440"/>
      <c r="FY156" s="439"/>
      <c r="GA156" s="437"/>
      <c r="GB156" s="438"/>
      <c r="GC156" s="438"/>
      <c r="GD156" s="438"/>
      <c r="GE156" s="438"/>
      <c r="GF156" s="440"/>
    </row>
    <row r="157" spans="1:188" ht="11.25" customHeight="1" thickBot="1" x14ac:dyDescent="0.35">
      <c r="A157" s="439"/>
      <c r="H157" s="440"/>
      <c r="J157" s="438"/>
      <c r="K157" s="438"/>
      <c r="L157" s="440"/>
      <c r="M157" s="439"/>
      <c r="O157" s="437"/>
      <c r="P157" s="438"/>
      <c r="Q157" s="438"/>
      <c r="R157" s="438"/>
      <c r="S157" s="438"/>
      <c r="T157" s="440"/>
      <c r="U157" s="439"/>
      <c r="W157" s="437"/>
      <c r="X157" s="438"/>
      <c r="Y157" s="438"/>
      <c r="Z157" s="438"/>
      <c r="AA157" s="438"/>
      <c r="AB157" s="440"/>
      <c r="AC157" s="439"/>
      <c r="AE157" s="437"/>
      <c r="AF157" s="438"/>
      <c r="AG157" s="438"/>
      <c r="AH157" s="438"/>
      <c r="AI157" s="438"/>
      <c r="AJ157" s="440"/>
      <c r="AK157" s="439"/>
      <c r="AM157" s="437"/>
      <c r="AN157" s="438"/>
      <c r="AO157" s="438"/>
      <c r="AP157" s="438"/>
      <c r="AQ157" s="438"/>
      <c r="AR157" s="440"/>
      <c r="AS157" s="439"/>
      <c r="AU157" s="437"/>
      <c r="AV157" s="438"/>
      <c r="AW157" s="438"/>
      <c r="AX157" s="438"/>
      <c r="AY157" s="438"/>
      <c r="AZ157" s="440"/>
      <c r="BA157" s="439"/>
      <c r="BC157" s="437"/>
      <c r="BD157" s="438"/>
      <c r="BE157" s="438"/>
      <c r="BF157" s="438"/>
      <c r="BG157" s="438"/>
      <c r="BH157" s="440"/>
      <c r="BI157" s="439"/>
      <c r="BK157" s="437"/>
      <c r="BL157" s="438"/>
      <c r="BM157" s="438"/>
      <c r="BN157" s="438"/>
      <c r="BO157" s="438"/>
      <c r="BP157" s="440"/>
      <c r="BQ157" s="439"/>
      <c r="BS157" s="437"/>
      <c r="BT157" s="438"/>
      <c r="BU157" s="438"/>
      <c r="BV157" s="438"/>
      <c r="BW157" s="438"/>
      <c r="BX157" s="440"/>
      <c r="BY157" s="439"/>
      <c r="CA157" s="437"/>
      <c r="CB157" s="438"/>
      <c r="CC157" s="438"/>
      <c r="CD157" s="438"/>
      <c r="CE157" s="438"/>
      <c r="CF157" s="440"/>
      <c r="CG157" s="439"/>
      <c r="CI157" s="437"/>
      <c r="CJ157" s="438"/>
      <c r="CK157" s="438"/>
      <c r="CL157" s="438"/>
      <c r="CM157" s="438"/>
      <c r="CN157" s="440"/>
      <c r="CO157" s="439"/>
      <c r="CQ157" s="437"/>
      <c r="CR157" s="438"/>
      <c r="CS157" s="438"/>
      <c r="CT157" s="438"/>
      <c r="CU157" s="438"/>
      <c r="CV157" s="440"/>
      <c r="CW157" s="439"/>
      <c r="CY157" s="437"/>
      <c r="CZ157" s="438"/>
      <c r="DA157" s="438"/>
      <c r="DB157" s="438"/>
      <c r="DC157" s="438"/>
      <c r="DD157" s="440"/>
      <c r="DE157" s="439"/>
      <c r="DG157" s="437"/>
      <c r="DH157" s="438"/>
      <c r="DI157" s="438"/>
      <c r="DJ157" s="438"/>
      <c r="DK157" s="438"/>
      <c r="DL157" s="440"/>
      <c r="DM157" s="439"/>
      <c r="DO157" s="437"/>
      <c r="DP157" s="438"/>
      <c r="DQ157" s="438"/>
      <c r="DR157" s="438"/>
      <c r="DS157" s="438"/>
      <c r="DT157" s="440"/>
      <c r="DU157" s="439"/>
      <c r="DW157" s="437"/>
      <c r="DX157" s="438"/>
      <c r="DY157" s="438"/>
      <c r="DZ157" s="438"/>
      <c r="EA157" s="438"/>
      <c r="EB157" s="440"/>
      <c r="EC157" s="439"/>
      <c r="EE157" s="437"/>
      <c r="EF157" s="438"/>
      <c r="EG157" s="438"/>
      <c r="EH157" s="438"/>
      <c r="EI157" s="438"/>
      <c r="EJ157" s="440"/>
      <c r="EK157" s="439"/>
      <c r="EM157" s="437"/>
      <c r="EN157" s="438"/>
      <c r="EO157" s="438"/>
      <c r="EP157" s="438"/>
      <c r="EQ157" s="438"/>
      <c r="ER157" s="440"/>
      <c r="ES157" s="439"/>
      <c r="EU157" s="437"/>
      <c r="EV157" s="438"/>
      <c r="EW157" s="438"/>
      <c r="EX157" s="438"/>
      <c r="EY157" s="438"/>
      <c r="EZ157" s="440"/>
      <c r="FA157" s="439"/>
      <c r="FC157" s="437"/>
      <c r="FD157" s="438"/>
      <c r="FE157" s="438"/>
      <c r="FF157" s="438"/>
      <c r="FG157" s="438"/>
      <c r="FH157" s="440"/>
      <c r="FI157" s="439"/>
      <c r="FK157" s="437"/>
      <c r="FL157" s="438"/>
      <c r="FM157" s="438"/>
      <c r="FN157" s="438"/>
      <c r="FO157" s="438"/>
      <c r="FP157" s="440"/>
      <c r="FQ157" s="439"/>
      <c r="FS157" s="437"/>
      <c r="FT157" s="438"/>
      <c r="FU157" s="438"/>
      <c r="FV157" s="438"/>
      <c r="FW157" s="438"/>
      <c r="FX157" s="440"/>
      <c r="FY157" s="439"/>
      <c r="GA157" s="437"/>
      <c r="GB157" s="438"/>
      <c r="GC157" s="438"/>
      <c r="GD157" s="438"/>
      <c r="GE157" s="438"/>
      <c r="GF157" s="440"/>
    </row>
    <row r="158" spans="1:188" ht="27" customHeight="1" thickBot="1" x14ac:dyDescent="0.35">
      <c r="A158" s="503" t="s">
        <v>98</v>
      </c>
      <c r="B158" s="453"/>
      <c r="C158" s="454" t="s">
        <v>99</v>
      </c>
      <c r="D158" s="455" t="s">
        <v>100</v>
      </c>
      <c r="E158" s="455" t="s">
        <v>101</v>
      </c>
      <c r="F158" s="455" t="s">
        <v>102</v>
      </c>
      <c r="G158" s="455" t="s">
        <v>103</v>
      </c>
      <c r="H158" s="456" t="s">
        <v>195</v>
      </c>
    </row>
    <row r="159" spans="1:188" ht="48" customHeight="1" x14ac:dyDescent="0.3">
      <c r="A159" s="468">
        <v>2401060010</v>
      </c>
      <c r="B159" s="469">
        <v>11</v>
      </c>
      <c r="C159" s="470" t="s">
        <v>155</v>
      </c>
      <c r="D159" s="471">
        <v>212606904462</v>
      </c>
      <c r="E159" s="471">
        <v>212606904462</v>
      </c>
      <c r="F159" s="471">
        <v>212606904462</v>
      </c>
      <c r="G159" s="471">
        <v>0</v>
      </c>
      <c r="H159" s="472">
        <v>0</v>
      </c>
    </row>
    <row r="160" spans="1:188" ht="79.5" customHeight="1" x14ac:dyDescent="0.3">
      <c r="A160" s="468">
        <v>2401060011</v>
      </c>
      <c r="B160" s="469">
        <v>10</v>
      </c>
      <c r="C160" s="470" t="s">
        <v>156</v>
      </c>
      <c r="D160" s="471">
        <v>33978918312</v>
      </c>
      <c r="E160" s="471">
        <v>33978918312</v>
      </c>
      <c r="F160" s="471">
        <v>33978918312</v>
      </c>
      <c r="G160" s="471">
        <v>0</v>
      </c>
      <c r="H160" s="472">
        <v>0</v>
      </c>
    </row>
    <row r="161" spans="1:8" ht="79.5" customHeight="1" x14ac:dyDescent="0.3">
      <c r="A161" s="468">
        <v>2401060011</v>
      </c>
      <c r="B161" s="469">
        <v>11</v>
      </c>
      <c r="C161" s="470" t="s">
        <v>156</v>
      </c>
      <c r="D161" s="471">
        <v>53538055370</v>
      </c>
      <c r="E161" s="471">
        <v>53538055370</v>
      </c>
      <c r="F161" s="471">
        <v>53538055370</v>
      </c>
      <c r="G161" s="471">
        <v>0</v>
      </c>
      <c r="H161" s="472">
        <v>0</v>
      </c>
    </row>
    <row r="162" spans="1:8" ht="33.75" customHeight="1" x14ac:dyDescent="0.3">
      <c r="A162" s="468">
        <v>2401060012</v>
      </c>
      <c r="B162" s="469">
        <v>11</v>
      </c>
      <c r="C162" s="470" t="s">
        <v>76</v>
      </c>
      <c r="D162" s="473">
        <v>125048722958</v>
      </c>
      <c r="E162" s="471">
        <v>0</v>
      </c>
      <c r="F162" s="471">
        <v>0</v>
      </c>
      <c r="G162" s="471">
        <v>0</v>
      </c>
      <c r="H162" s="472">
        <v>0</v>
      </c>
    </row>
    <row r="163" spans="1:8" ht="63.6" customHeight="1" x14ac:dyDescent="0.3">
      <c r="A163" s="468">
        <v>2401060015</v>
      </c>
      <c r="B163" s="469">
        <v>10</v>
      </c>
      <c r="C163" s="470" t="s">
        <v>202</v>
      </c>
      <c r="D163" s="473">
        <v>63211773697</v>
      </c>
      <c r="E163" s="471">
        <v>63211773697</v>
      </c>
      <c r="F163" s="471">
        <v>63211773697</v>
      </c>
      <c r="G163" s="471">
        <v>0</v>
      </c>
      <c r="H163" s="472">
        <v>0</v>
      </c>
    </row>
    <row r="164" spans="1:8" ht="49.2" customHeight="1" x14ac:dyDescent="0.3">
      <c r="A164" s="468">
        <v>2401060016</v>
      </c>
      <c r="B164" s="469">
        <v>10</v>
      </c>
      <c r="C164" s="470" t="s">
        <v>203</v>
      </c>
      <c r="D164" s="473">
        <v>96414711092</v>
      </c>
      <c r="E164" s="471">
        <v>96414711092</v>
      </c>
      <c r="F164" s="471">
        <v>96414711092</v>
      </c>
      <c r="G164" s="471">
        <v>0</v>
      </c>
      <c r="H164" s="472">
        <v>0</v>
      </c>
    </row>
    <row r="165" spans="1:8" ht="82.5" customHeight="1" x14ac:dyDescent="0.3">
      <c r="A165" s="468">
        <v>2401060017</v>
      </c>
      <c r="B165" s="469">
        <v>10</v>
      </c>
      <c r="C165" s="470" t="s">
        <v>204</v>
      </c>
      <c r="D165" s="473">
        <v>44822399836</v>
      </c>
      <c r="E165" s="471">
        <v>44822399836</v>
      </c>
      <c r="F165" s="471">
        <v>44822399836</v>
      </c>
      <c r="G165" s="471">
        <v>0</v>
      </c>
      <c r="H165" s="472">
        <v>0</v>
      </c>
    </row>
    <row r="166" spans="1:8" ht="48.75" customHeight="1" x14ac:dyDescent="0.3">
      <c r="A166" s="468">
        <v>2401060018</v>
      </c>
      <c r="B166" s="469">
        <v>10</v>
      </c>
      <c r="C166" s="470" t="s">
        <v>205</v>
      </c>
      <c r="D166" s="473">
        <v>19917325962</v>
      </c>
      <c r="E166" s="471">
        <v>19917325962</v>
      </c>
      <c r="F166" s="471">
        <v>19917325962</v>
      </c>
      <c r="G166" s="471">
        <v>0</v>
      </c>
      <c r="H166" s="472">
        <v>0</v>
      </c>
    </row>
    <row r="167" spans="1:8" ht="51" customHeight="1" x14ac:dyDescent="0.3">
      <c r="A167" s="468">
        <v>2401060025</v>
      </c>
      <c r="B167" s="469">
        <v>10</v>
      </c>
      <c r="C167" s="470" t="s">
        <v>206</v>
      </c>
      <c r="D167" s="473">
        <v>35168493659</v>
      </c>
      <c r="E167" s="471">
        <v>35168493659</v>
      </c>
      <c r="F167" s="471">
        <v>35168493659</v>
      </c>
      <c r="G167" s="471">
        <v>0</v>
      </c>
      <c r="H167" s="472">
        <v>0</v>
      </c>
    </row>
    <row r="168" spans="1:8" ht="69" customHeight="1" x14ac:dyDescent="0.3">
      <c r="A168" s="468">
        <v>2401060026</v>
      </c>
      <c r="B168" s="469">
        <v>10</v>
      </c>
      <c r="C168" s="470" t="s">
        <v>207</v>
      </c>
      <c r="D168" s="473">
        <v>23977095422</v>
      </c>
      <c r="E168" s="471">
        <v>23977095422</v>
      </c>
      <c r="F168" s="471">
        <v>23977095422</v>
      </c>
      <c r="G168" s="471">
        <v>0</v>
      </c>
      <c r="H168" s="472">
        <v>0</v>
      </c>
    </row>
    <row r="169" spans="1:8" ht="43.5" customHeight="1" x14ac:dyDescent="0.3">
      <c r="A169" s="468">
        <v>240160031</v>
      </c>
      <c r="B169" s="469">
        <v>20</v>
      </c>
      <c r="C169" s="470" t="s">
        <v>75</v>
      </c>
      <c r="D169" s="473">
        <v>38046000000</v>
      </c>
      <c r="E169" s="471">
        <v>0</v>
      </c>
      <c r="F169" s="471">
        <v>0</v>
      </c>
      <c r="G169" s="471">
        <v>0</v>
      </c>
      <c r="H169" s="472">
        <v>0</v>
      </c>
    </row>
    <row r="170" spans="1:8" ht="69.75" customHeight="1" x14ac:dyDescent="0.3">
      <c r="A170" s="468">
        <v>2401060032</v>
      </c>
      <c r="B170" s="469">
        <v>10</v>
      </c>
      <c r="C170" s="470" t="s">
        <v>208</v>
      </c>
      <c r="D170" s="473">
        <v>13016958191</v>
      </c>
      <c r="E170" s="471">
        <v>13016958191</v>
      </c>
      <c r="F170" s="471">
        <v>13016958191</v>
      </c>
      <c r="G170" s="471">
        <v>0</v>
      </c>
      <c r="H170" s="472">
        <v>0</v>
      </c>
    </row>
    <row r="171" spans="1:8" ht="13.5" customHeight="1" x14ac:dyDescent="0.3">
      <c r="A171" s="468">
        <v>2404</v>
      </c>
      <c r="B171" s="469"/>
      <c r="C171" s="470" t="s">
        <v>157</v>
      </c>
      <c r="D171" s="471">
        <f>+D172</f>
        <v>143833689253</v>
      </c>
      <c r="E171" s="471">
        <f>+E172</f>
        <v>92371881587</v>
      </c>
      <c r="F171" s="471">
        <f>+F172</f>
        <v>91967975360</v>
      </c>
      <c r="G171" s="471">
        <f>+G172</f>
        <v>2481563</v>
      </c>
      <c r="H171" s="472">
        <f>+H172</f>
        <v>2481563</v>
      </c>
    </row>
    <row r="172" spans="1:8" ht="13.5" customHeight="1" x14ac:dyDescent="0.3">
      <c r="A172" s="468">
        <v>24040600</v>
      </c>
      <c r="B172" s="469"/>
      <c r="C172" s="470" t="s">
        <v>73</v>
      </c>
      <c r="D172" s="471">
        <f>SUM(D173:D174)</f>
        <v>143833689253</v>
      </c>
      <c r="E172" s="471">
        <f>SUM(E173:E174)</f>
        <v>92371881587</v>
      </c>
      <c r="F172" s="471">
        <f>SUM(F173:F174)</f>
        <v>91967975360</v>
      </c>
      <c r="G172" s="471">
        <f>SUM(G173:G174)</f>
        <v>2481563</v>
      </c>
      <c r="H172" s="472">
        <f>SUM(H173:H174)</f>
        <v>2481563</v>
      </c>
    </row>
    <row r="173" spans="1:8" ht="47.25" customHeight="1" x14ac:dyDescent="0.3">
      <c r="A173" s="468">
        <v>240406001</v>
      </c>
      <c r="B173" s="469">
        <v>11</v>
      </c>
      <c r="C173" s="470" t="s">
        <v>77</v>
      </c>
      <c r="D173" s="471">
        <v>41383000000</v>
      </c>
      <c r="E173" s="471">
        <v>0</v>
      </c>
      <c r="F173" s="471">
        <v>0</v>
      </c>
      <c r="G173" s="471">
        <v>0</v>
      </c>
      <c r="H173" s="472">
        <v>0</v>
      </c>
    </row>
    <row r="174" spans="1:8" ht="45" customHeight="1" x14ac:dyDescent="0.3">
      <c r="A174" s="468">
        <v>240406001</v>
      </c>
      <c r="B174" s="469">
        <v>20</v>
      </c>
      <c r="C174" s="470" t="s">
        <v>77</v>
      </c>
      <c r="D174" s="471">
        <v>102450689253</v>
      </c>
      <c r="E174" s="471">
        <v>92371881587</v>
      </c>
      <c r="F174" s="471">
        <v>91967975360</v>
      </c>
      <c r="G174" s="473">
        <v>2481563</v>
      </c>
      <c r="H174" s="474">
        <v>2481563</v>
      </c>
    </row>
    <row r="175" spans="1:8" ht="15.6" x14ac:dyDescent="0.3">
      <c r="A175" s="468">
        <v>2405</v>
      </c>
      <c r="B175" s="469"/>
      <c r="C175" s="470" t="s">
        <v>158</v>
      </c>
      <c r="D175" s="471">
        <f>+D176</f>
        <v>1872000000</v>
      </c>
      <c r="E175" s="471">
        <f>+E176</f>
        <v>999090321</v>
      </c>
      <c r="F175" s="471">
        <f>+F176</f>
        <v>920966121</v>
      </c>
      <c r="G175" s="471">
        <f>+G176</f>
        <v>88263754.109999999</v>
      </c>
      <c r="H175" s="472">
        <f>+H176</f>
        <v>88263754.109999999</v>
      </c>
    </row>
    <row r="176" spans="1:8" ht="16.5" customHeight="1" thickBot="1" x14ac:dyDescent="0.35">
      <c r="A176" s="476">
        <v>24050600</v>
      </c>
      <c r="B176" s="477"/>
      <c r="C176" s="478" t="s">
        <v>73</v>
      </c>
      <c r="D176" s="479">
        <f>+D187</f>
        <v>1872000000</v>
      </c>
      <c r="E176" s="479">
        <f>+E187</f>
        <v>999090321</v>
      </c>
      <c r="F176" s="479">
        <f>+F187</f>
        <v>920966121</v>
      </c>
      <c r="G176" s="479">
        <f>+G187</f>
        <v>88263754.109999999</v>
      </c>
      <c r="H176" s="480">
        <f>+H187</f>
        <v>88263754.109999999</v>
      </c>
    </row>
    <row r="177" spans="1:8" ht="6" customHeight="1" thickBot="1" x14ac:dyDescent="0.35">
      <c r="A177" s="523"/>
      <c r="B177" s="523"/>
      <c r="C177" s="524"/>
      <c r="D177" s="525"/>
      <c r="E177" s="525"/>
      <c r="F177" s="525"/>
      <c r="G177" s="525"/>
      <c r="H177" s="525"/>
    </row>
    <row r="178" spans="1:8" x14ac:dyDescent="0.3">
      <c r="A178" s="3657" t="s">
        <v>1</v>
      </c>
      <c r="B178" s="3658"/>
      <c r="C178" s="3658"/>
      <c r="D178" s="3658"/>
      <c r="E178" s="3658"/>
      <c r="F178" s="3658"/>
      <c r="G178" s="3658"/>
      <c r="H178" s="3659"/>
    </row>
    <row r="179" spans="1:8" ht="12" customHeight="1" x14ac:dyDescent="0.3">
      <c r="A179" s="3654" t="s">
        <v>95</v>
      </c>
      <c r="B179" s="3655"/>
      <c r="C179" s="3655"/>
      <c r="D179" s="3655"/>
      <c r="E179" s="3655"/>
      <c r="F179" s="3655"/>
      <c r="G179" s="3655"/>
      <c r="H179" s="3656"/>
    </row>
    <row r="180" spans="1:8" ht="1.5" hidden="1" customHeight="1" x14ac:dyDescent="0.3">
      <c r="A180" s="439"/>
      <c r="H180" s="440"/>
    </row>
    <row r="181" spans="1:8" ht="12" customHeight="1" x14ac:dyDescent="0.3">
      <c r="A181" s="441" t="s">
        <v>0</v>
      </c>
      <c r="H181" s="440"/>
    </row>
    <row r="182" spans="1:8" ht="2.25" hidden="1" customHeight="1" x14ac:dyDescent="0.3">
      <c r="A182" s="439"/>
      <c r="H182" s="442"/>
    </row>
    <row r="183" spans="1:8" ht="15.75" customHeight="1" thickBot="1" x14ac:dyDescent="0.35">
      <c r="A183" s="439" t="s">
        <v>96</v>
      </c>
      <c r="C183" s="437" t="s">
        <v>4</v>
      </c>
      <c r="E183" s="438" t="str">
        <f>E122</f>
        <v>MES:</v>
      </c>
      <c r="F183" s="438" t="str">
        <f>F7</f>
        <v>MARZO</v>
      </c>
      <c r="G183" s="438" t="str">
        <f>G156</f>
        <v xml:space="preserve">                                VIGENCIA FISCAL:      2018</v>
      </c>
      <c r="H183" s="440"/>
    </row>
    <row r="184" spans="1:8" ht="3" hidden="1" customHeight="1" thickBot="1" x14ac:dyDescent="0.35">
      <c r="A184" s="439"/>
      <c r="H184" s="440"/>
    </row>
    <row r="185" spans="1:8" ht="15" customHeight="1" thickBot="1" x14ac:dyDescent="0.35">
      <c r="A185" s="488"/>
      <c r="B185" s="489"/>
      <c r="C185" s="490"/>
      <c r="D185" s="491"/>
      <c r="E185" s="491"/>
      <c r="F185" s="491"/>
      <c r="G185" s="491"/>
      <c r="H185" s="492"/>
    </row>
    <row r="186" spans="1:8" ht="27.75" customHeight="1" thickBot="1" x14ac:dyDescent="0.35">
      <c r="A186" s="503" t="s">
        <v>98</v>
      </c>
      <c r="B186" s="453"/>
      <c r="C186" s="454" t="s">
        <v>99</v>
      </c>
      <c r="D186" s="455" t="s">
        <v>100</v>
      </c>
      <c r="E186" s="455" t="s">
        <v>101</v>
      </c>
      <c r="F186" s="455" t="s">
        <v>102</v>
      </c>
      <c r="G186" s="455" t="s">
        <v>103</v>
      </c>
      <c r="H186" s="456" t="s">
        <v>195</v>
      </c>
    </row>
    <row r="187" spans="1:8" ht="29.4" customHeight="1" x14ac:dyDescent="0.3">
      <c r="A187" s="468">
        <v>240506001</v>
      </c>
      <c r="B187" s="469">
        <v>20</v>
      </c>
      <c r="C187" s="465" t="s">
        <v>78</v>
      </c>
      <c r="D187" s="471">
        <v>1872000000</v>
      </c>
      <c r="E187" s="471">
        <v>999090321</v>
      </c>
      <c r="F187" s="471">
        <v>920966121</v>
      </c>
      <c r="G187" s="471">
        <v>88263754.109999999</v>
      </c>
      <c r="H187" s="472">
        <v>88263754.109999999</v>
      </c>
    </row>
    <row r="188" spans="1:8" ht="29.25" customHeight="1" x14ac:dyDescent="0.3">
      <c r="A188" s="468">
        <v>2499</v>
      </c>
      <c r="B188" s="469"/>
      <c r="C188" s="470" t="s">
        <v>159</v>
      </c>
      <c r="D188" s="471">
        <f>+D189</f>
        <v>55498157998</v>
      </c>
      <c r="E188" s="471">
        <f>+E189</f>
        <v>46985514883</v>
      </c>
      <c r="F188" s="471">
        <f>+F189</f>
        <v>41522721120</v>
      </c>
      <c r="G188" s="471">
        <f>+G189</f>
        <v>4604533145.8400002</v>
      </c>
      <c r="H188" s="472">
        <f>+H189</f>
        <v>4604533145.8400002</v>
      </c>
    </row>
    <row r="189" spans="1:8" ht="16.5" customHeight="1" x14ac:dyDescent="0.3">
      <c r="A189" s="468">
        <v>24990600</v>
      </c>
      <c r="B189" s="469"/>
      <c r="C189" s="470" t="s">
        <v>73</v>
      </c>
      <c r="D189" s="471">
        <f>SUM(D190:D194)</f>
        <v>55498157998</v>
      </c>
      <c r="E189" s="471">
        <f>SUM(E190:E194)</f>
        <v>46985514883</v>
      </c>
      <c r="F189" s="471">
        <f>SUM(F190:F194)</f>
        <v>41522721120</v>
      </c>
      <c r="G189" s="471">
        <f>SUM(G190:G194)</f>
        <v>4604533145.8400002</v>
      </c>
      <c r="H189" s="472">
        <f>SUM(H190:H194)</f>
        <v>4604533145.8400002</v>
      </c>
    </row>
    <row r="190" spans="1:8" ht="30.75" customHeight="1" x14ac:dyDescent="0.3">
      <c r="A190" s="468">
        <v>249906001</v>
      </c>
      <c r="B190" s="469">
        <v>20</v>
      </c>
      <c r="C190" s="470" t="s">
        <v>80</v>
      </c>
      <c r="D190" s="471">
        <v>7072782774</v>
      </c>
      <c r="E190" s="471">
        <v>6815522764</v>
      </c>
      <c r="F190" s="471">
        <v>6524736693</v>
      </c>
      <c r="G190" s="471">
        <v>601276541</v>
      </c>
      <c r="H190" s="472">
        <v>601276541</v>
      </c>
    </row>
    <row r="191" spans="1:8" ht="33.75" customHeight="1" x14ac:dyDescent="0.3">
      <c r="A191" s="468">
        <v>249906001</v>
      </c>
      <c r="B191" s="469">
        <v>21</v>
      </c>
      <c r="C191" s="470" t="s">
        <v>80</v>
      </c>
      <c r="D191" s="471">
        <v>17400000000</v>
      </c>
      <c r="E191" s="471">
        <v>16349024176</v>
      </c>
      <c r="F191" s="471">
        <v>16349024176</v>
      </c>
      <c r="G191" s="471">
        <v>151012216</v>
      </c>
      <c r="H191" s="472">
        <v>151012216</v>
      </c>
    </row>
    <row r="192" spans="1:8" ht="47.4" customHeight="1" x14ac:dyDescent="0.3">
      <c r="A192" s="468">
        <v>249906002</v>
      </c>
      <c r="B192" s="469">
        <v>20</v>
      </c>
      <c r="C192" s="470" t="s">
        <v>160</v>
      </c>
      <c r="D192" s="471">
        <v>150000000</v>
      </c>
      <c r="E192" s="471">
        <v>0</v>
      </c>
      <c r="F192" s="471">
        <v>0</v>
      </c>
      <c r="G192" s="471">
        <v>0</v>
      </c>
      <c r="H192" s="472">
        <v>0</v>
      </c>
    </row>
    <row r="193" spans="1:8" ht="61.95" customHeight="1" x14ac:dyDescent="0.3">
      <c r="A193" s="468">
        <v>249906003</v>
      </c>
      <c r="B193" s="469">
        <v>21</v>
      </c>
      <c r="C193" s="470" t="s">
        <v>79</v>
      </c>
      <c r="D193" s="471">
        <v>5772038700</v>
      </c>
      <c r="E193" s="471">
        <v>3873535354</v>
      </c>
      <c r="F193" s="471">
        <v>1473458902</v>
      </c>
      <c r="G193" s="471">
        <v>291909345</v>
      </c>
      <c r="H193" s="472">
        <v>291909345</v>
      </c>
    </row>
    <row r="194" spans="1:8" ht="33.6" customHeight="1" thickBot="1" x14ac:dyDescent="0.35">
      <c r="A194" s="468">
        <v>249906004</v>
      </c>
      <c r="B194" s="469">
        <v>20</v>
      </c>
      <c r="C194" s="470" t="s">
        <v>161</v>
      </c>
      <c r="D194" s="471">
        <v>25103336524</v>
      </c>
      <c r="E194" s="471">
        <v>19947432589</v>
      </c>
      <c r="F194" s="471">
        <v>17175501349</v>
      </c>
      <c r="G194" s="471">
        <v>3560335043.8400002</v>
      </c>
      <c r="H194" s="472">
        <v>3560335043.8400002</v>
      </c>
    </row>
    <row r="195" spans="1:8" ht="15" customHeight="1" thickBot="1" x14ac:dyDescent="0.35">
      <c r="A195" s="3660" t="s">
        <v>162</v>
      </c>
      <c r="B195" s="3661"/>
      <c r="C195" s="3662"/>
      <c r="D195" s="526">
        <f>+D137+D133+D11</f>
        <v>2246240643789</v>
      </c>
      <c r="E195" s="526">
        <f>+E137+E133+E11</f>
        <v>1496342744140.5701</v>
      </c>
      <c r="F195" s="526">
        <f>+F11+F133+F137</f>
        <v>1453578598527.1299</v>
      </c>
      <c r="G195" s="526">
        <f>+G137+G133+G11</f>
        <v>187783340463.19</v>
      </c>
      <c r="H195" s="527">
        <f>+H137+H133+H11</f>
        <v>186953975904.19</v>
      </c>
    </row>
    <row r="196" spans="1:8" ht="12" customHeight="1" x14ac:dyDescent="0.3">
      <c r="A196" s="528"/>
      <c r="B196" s="449"/>
      <c r="C196" s="450"/>
      <c r="D196" s="451"/>
      <c r="E196" s="529"/>
      <c r="F196" s="530"/>
      <c r="G196" s="530"/>
      <c r="H196" s="452"/>
    </row>
    <row r="197" spans="1:8" s="719" customFormat="1" ht="18.600000000000001" customHeight="1" x14ac:dyDescent="0.3">
      <c r="A197" s="713" t="s">
        <v>212</v>
      </c>
      <c r="B197" s="714"/>
      <c r="C197" s="715"/>
      <c r="D197" s="716"/>
      <c r="E197" s="716"/>
      <c r="F197" s="717"/>
      <c r="G197" s="717"/>
      <c r="H197" s="718"/>
    </row>
    <row r="198" spans="1:8" s="719" customFormat="1" ht="18.600000000000001" customHeight="1" x14ac:dyDescent="0.3">
      <c r="A198" s="713" t="s">
        <v>213</v>
      </c>
      <c r="B198" s="714"/>
      <c r="C198" s="715"/>
      <c r="D198" s="716"/>
      <c r="E198" s="716"/>
      <c r="F198" s="717"/>
      <c r="G198" s="717"/>
      <c r="H198" s="718"/>
    </row>
    <row r="199" spans="1:8" s="719" customFormat="1" ht="18.600000000000001" customHeight="1" x14ac:dyDescent="0.3">
      <c r="A199" s="720" t="s">
        <v>214</v>
      </c>
      <c r="B199" s="721"/>
      <c r="C199" s="722"/>
      <c r="D199" s="723"/>
      <c r="E199" s="723"/>
      <c r="F199" s="724"/>
      <c r="G199" s="724"/>
      <c r="H199" s="725"/>
    </row>
    <row r="200" spans="1:8" ht="18.600000000000001" customHeight="1" x14ac:dyDescent="0.3">
      <c r="A200" s="439"/>
      <c r="F200" s="525"/>
      <c r="G200" s="525"/>
      <c r="H200" s="440"/>
    </row>
    <row r="201" spans="1:8" ht="30.6" customHeight="1" x14ac:dyDescent="0.3">
      <c r="A201" s="439"/>
      <c r="C201" s="437" t="s">
        <v>163</v>
      </c>
      <c r="D201" s="537"/>
      <c r="E201" s="436"/>
      <c r="F201" s="525" t="s">
        <v>164</v>
      </c>
      <c r="G201" s="525"/>
      <c r="H201" s="440"/>
    </row>
    <row r="202" spans="1:8" x14ac:dyDescent="0.3">
      <c r="A202" s="441"/>
      <c r="C202" s="538" t="s">
        <v>192</v>
      </c>
      <c r="D202" s="436"/>
      <c r="E202" s="537"/>
      <c r="F202" s="539" t="s">
        <v>165</v>
      </c>
      <c r="H202" s="440"/>
    </row>
    <row r="203" spans="1:8" x14ac:dyDescent="0.3">
      <c r="A203" s="441"/>
      <c r="C203" s="538" t="s">
        <v>166</v>
      </c>
      <c r="D203" s="537"/>
      <c r="E203" s="436"/>
      <c r="F203" s="539" t="s">
        <v>167</v>
      </c>
      <c r="H203" s="540"/>
    </row>
    <row r="204" spans="1:8" x14ac:dyDescent="0.3">
      <c r="A204" s="441"/>
      <c r="C204" s="538"/>
      <c r="D204" s="436"/>
      <c r="E204" s="436"/>
      <c r="F204" s="539"/>
      <c r="H204" s="540"/>
    </row>
    <row r="205" spans="1:8" ht="16.5" hidden="1" customHeight="1" x14ac:dyDescent="0.3">
      <c r="A205" s="439"/>
      <c r="D205" s="539"/>
      <c r="H205" s="440"/>
    </row>
    <row r="206" spans="1:8" ht="16.5" hidden="1" customHeight="1" thickBot="1" x14ac:dyDescent="0.35">
      <c r="A206" s="439"/>
      <c r="D206" s="539"/>
      <c r="E206" s="436"/>
      <c r="H206" s="440"/>
    </row>
    <row r="207" spans="1:8" ht="16.5" customHeight="1" x14ac:dyDescent="0.3">
      <c r="A207" s="439"/>
      <c r="D207" s="539"/>
      <c r="E207" s="436"/>
      <c r="H207" s="440"/>
    </row>
    <row r="208" spans="1:8" ht="16.5" customHeight="1" x14ac:dyDescent="0.3">
      <c r="A208" s="439"/>
      <c r="D208" s="539"/>
      <c r="E208" s="436"/>
      <c r="H208" s="440"/>
    </row>
    <row r="209" spans="1:8" x14ac:dyDescent="0.3">
      <c r="A209" s="439"/>
      <c r="D209" s="539"/>
      <c r="E209" s="436"/>
      <c r="H209" s="440"/>
    </row>
    <row r="210" spans="1:8" ht="2.25" customHeight="1" x14ac:dyDescent="0.3">
      <c r="A210" s="439"/>
      <c r="D210" s="539"/>
      <c r="E210" s="436"/>
      <c r="H210" s="440"/>
    </row>
    <row r="211" spans="1:8" x14ac:dyDescent="0.3">
      <c r="A211" s="439"/>
      <c r="C211" s="541" t="s">
        <v>164</v>
      </c>
      <c r="D211" s="539" t="s">
        <v>164</v>
      </c>
      <c r="E211" s="436"/>
      <c r="F211" s="539" t="s">
        <v>164</v>
      </c>
      <c r="H211" s="440"/>
    </row>
    <row r="212" spans="1:8" ht="12.75" customHeight="1" x14ac:dyDescent="0.3">
      <c r="A212" s="439"/>
      <c r="C212" s="538" t="s">
        <v>168</v>
      </c>
      <c r="D212" s="539" t="s">
        <v>169</v>
      </c>
      <c r="E212" s="436"/>
      <c r="F212" s="539" t="s">
        <v>91</v>
      </c>
      <c r="H212" s="440"/>
    </row>
    <row r="213" spans="1:8" ht="17.25" customHeight="1" thickBot="1" x14ac:dyDescent="0.35">
      <c r="A213" s="443"/>
      <c r="B213" s="444"/>
      <c r="C213" s="542" t="s">
        <v>170</v>
      </c>
      <c r="D213" s="543" t="s">
        <v>171</v>
      </c>
      <c r="E213" s="444"/>
      <c r="F213" s="543" t="s">
        <v>172</v>
      </c>
      <c r="G213" s="446"/>
      <c r="H213" s="447"/>
    </row>
  </sheetData>
  <mergeCells count="36">
    <mergeCell ref="A80:H80"/>
    <mergeCell ref="A2:H2"/>
    <mergeCell ref="A3:H3"/>
    <mergeCell ref="A49:H49"/>
    <mergeCell ref="A50:H50"/>
    <mergeCell ref="A79:H79"/>
    <mergeCell ref="A117:H117"/>
    <mergeCell ref="A118:H118"/>
    <mergeCell ref="A151:H151"/>
    <mergeCell ref="A152:H152"/>
    <mergeCell ref="J152:L152"/>
    <mergeCell ref="A195:C195"/>
    <mergeCell ref="DM152:DT152"/>
    <mergeCell ref="DU152:EB152"/>
    <mergeCell ref="EC152:EJ152"/>
    <mergeCell ref="EK152:ER152"/>
    <mergeCell ref="BQ152:BX152"/>
    <mergeCell ref="BY152:CF152"/>
    <mergeCell ref="CG152:CN152"/>
    <mergeCell ref="CO152:CV152"/>
    <mergeCell ref="CW152:DD152"/>
    <mergeCell ref="DE152:DL152"/>
    <mergeCell ref="U152:AB152"/>
    <mergeCell ref="AC152:AJ152"/>
    <mergeCell ref="AK152:AR152"/>
    <mergeCell ref="AS152:AZ152"/>
    <mergeCell ref="BA152:BH152"/>
    <mergeCell ref="FI152:FP152"/>
    <mergeCell ref="FQ152:FX152"/>
    <mergeCell ref="FY152:GF152"/>
    <mergeCell ref="A178:H178"/>
    <mergeCell ref="A179:H179"/>
    <mergeCell ref="ES152:EZ152"/>
    <mergeCell ref="FA152:FH152"/>
    <mergeCell ref="BI152:BP152"/>
    <mergeCell ref="M152:T152"/>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78" max="7" man="1"/>
    <brk id="116" max="16383" man="1"/>
    <brk id="149" max="7" man="1"/>
    <brk id="176" max="7"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U129"/>
  <sheetViews>
    <sheetView zoomScaleNormal="100" workbookViewId="0">
      <selection activeCell="A36" sqref="A36:G36"/>
    </sheetView>
  </sheetViews>
  <sheetFormatPr baseColWidth="10" defaultRowHeight="14.4" x14ac:dyDescent="0.3"/>
  <cols>
    <col min="1" max="1" width="20.33203125" style="1511" customWidth="1"/>
    <col min="2" max="2" width="7.33203125" style="1621" customWidth="1"/>
    <col min="3" max="3" width="51.44140625" style="1511" customWidth="1"/>
    <col min="4" max="4" width="23.44140625" style="1513" customWidth="1"/>
    <col min="5" max="5" width="19.44140625" style="1623" customWidth="1"/>
    <col min="6" max="6" width="20" style="1513" customWidth="1"/>
    <col min="7" max="7" width="25.109375" style="1513" customWidth="1"/>
    <col min="8" max="8" width="4.44140625" style="1511" customWidth="1"/>
    <col min="9" max="9" width="11.44140625" style="1511"/>
    <col min="10" max="10" width="19.33203125" style="1511" customWidth="1"/>
    <col min="11" max="11" width="19.6640625" style="1511" customWidth="1"/>
    <col min="12" max="12" width="14.44140625" style="1511" customWidth="1"/>
    <col min="13" max="13" width="18.44140625" style="1511" customWidth="1"/>
    <col min="14" max="14" width="11.44140625" style="1511"/>
    <col min="15" max="15" width="17.44140625" style="1511" customWidth="1"/>
    <col min="16" max="256" width="11.44140625" style="1511"/>
    <col min="257" max="257" width="20.33203125" style="1511" customWidth="1"/>
    <col min="258" max="258" width="7.33203125" style="1511" customWidth="1"/>
    <col min="259" max="259" width="51.44140625" style="1511" customWidth="1"/>
    <col min="260" max="260" width="23.44140625" style="1511" customWidth="1"/>
    <col min="261" max="261" width="19.44140625" style="1511" customWidth="1"/>
    <col min="262" max="262" width="20" style="1511" customWidth="1"/>
    <col min="263" max="263" width="25.109375" style="1511" customWidth="1"/>
    <col min="264" max="264" width="4.44140625" style="1511" customWidth="1"/>
    <col min="265" max="265" width="11.44140625" style="1511"/>
    <col min="266" max="266" width="19.33203125" style="1511" customWidth="1"/>
    <col min="267" max="267" width="19.6640625" style="1511" customWidth="1"/>
    <col min="268" max="268" width="14.44140625" style="1511" customWidth="1"/>
    <col min="269" max="269" width="18.44140625" style="1511" customWidth="1"/>
    <col min="270" max="270" width="11.44140625" style="1511"/>
    <col min="271" max="271" width="17.44140625" style="1511" customWidth="1"/>
    <col min="272" max="512" width="11.44140625" style="1511"/>
    <col min="513" max="513" width="20.33203125" style="1511" customWidth="1"/>
    <col min="514" max="514" width="7.33203125" style="1511" customWidth="1"/>
    <col min="515" max="515" width="51.44140625" style="1511" customWidth="1"/>
    <col min="516" max="516" width="23.44140625" style="1511" customWidth="1"/>
    <col min="517" max="517" width="19.44140625" style="1511" customWidth="1"/>
    <col min="518" max="518" width="20" style="1511" customWidth="1"/>
    <col min="519" max="519" width="25.109375" style="1511" customWidth="1"/>
    <col min="520" max="520" width="4.44140625" style="1511" customWidth="1"/>
    <col min="521" max="521" width="11.44140625" style="1511"/>
    <col min="522" max="522" width="19.33203125" style="1511" customWidth="1"/>
    <col min="523" max="523" width="19.6640625" style="1511" customWidth="1"/>
    <col min="524" max="524" width="14.44140625" style="1511" customWidth="1"/>
    <col min="525" max="525" width="18.44140625" style="1511" customWidth="1"/>
    <col min="526" max="526" width="11.44140625" style="1511"/>
    <col min="527" max="527" width="17.44140625" style="1511" customWidth="1"/>
    <col min="528" max="768" width="11.44140625" style="1511"/>
    <col min="769" max="769" width="20.33203125" style="1511" customWidth="1"/>
    <col min="770" max="770" width="7.33203125" style="1511" customWidth="1"/>
    <col min="771" max="771" width="51.44140625" style="1511" customWidth="1"/>
    <col min="772" max="772" width="23.44140625" style="1511" customWidth="1"/>
    <col min="773" max="773" width="19.44140625" style="1511" customWidth="1"/>
    <col min="774" max="774" width="20" style="1511" customWidth="1"/>
    <col min="775" max="775" width="25.109375" style="1511" customWidth="1"/>
    <col min="776" max="776" width="4.44140625" style="1511" customWidth="1"/>
    <col min="777" max="777" width="11.44140625" style="1511"/>
    <col min="778" max="778" width="19.33203125" style="1511" customWidth="1"/>
    <col min="779" max="779" width="19.6640625" style="1511" customWidth="1"/>
    <col min="780" max="780" width="14.44140625" style="1511" customWidth="1"/>
    <col min="781" max="781" width="18.44140625" style="1511" customWidth="1"/>
    <col min="782" max="782" width="11.44140625" style="1511"/>
    <col min="783" max="783" width="17.44140625" style="1511" customWidth="1"/>
    <col min="784" max="1024" width="11.44140625" style="1511"/>
    <col min="1025" max="1025" width="20.33203125" style="1511" customWidth="1"/>
    <col min="1026" max="1026" width="7.33203125" style="1511" customWidth="1"/>
    <col min="1027" max="1027" width="51.44140625" style="1511" customWidth="1"/>
    <col min="1028" max="1028" width="23.44140625" style="1511" customWidth="1"/>
    <col min="1029" max="1029" width="19.44140625" style="1511" customWidth="1"/>
    <col min="1030" max="1030" width="20" style="1511" customWidth="1"/>
    <col min="1031" max="1031" width="25.109375" style="1511" customWidth="1"/>
    <col min="1032" max="1032" width="4.44140625" style="1511" customWidth="1"/>
    <col min="1033" max="1033" width="11.44140625" style="1511"/>
    <col min="1034" max="1034" width="19.33203125" style="1511" customWidth="1"/>
    <col min="1035" max="1035" width="19.6640625" style="1511" customWidth="1"/>
    <col min="1036" max="1036" width="14.44140625" style="1511" customWidth="1"/>
    <col min="1037" max="1037" width="18.44140625" style="1511" customWidth="1"/>
    <col min="1038" max="1038" width="11.44140625" style="1511"/>
    <col min="1039" max="1039" width="17.44140625" style="1511" customWidth="1"/>
    <col min="1040" max="1280" width="11.44140625" style="1511"/>
    <col min="1281" max="1281" width="20.33203125" style="1511" customWidth="1"/>
    <col min="1282" max="1282" width="7.33203125" style="1511" customWidth="1"/>
    <col min="1283" max="1283" width="51.44140625" style="1511" customWidth="1"/>
    <col min="1284" max="1284" width="23.44140625" style="1511" customWidth="1"/>
    <col min="1285" max="1285" width="19.44140625" style="1511" customWidth="1"/>
    <col min="1286" max="1286" width="20" style="1511" customWidth="1"/>
    <col min="1287" max="1287" width="25.109375" style="1511" customWidth="1"/>
    <col min="1288" max="1288" width="4.44140625" style="1511" customWidth="1"/>
    <col min="1289" max="1289" width="11.44140625" style="1511"/>
    <col min="1290" max="1290" width="19.33203125" style="1511" customWidth="1"/>
    <col min="1291" max="1291" width="19.6640625" style="1511" customWidth="1"/>
    <col min="1292" max="1292" width="14.44140625" style="1511" customWidth="1"/>
    <col min="1293" max="1293" width="18.44140625" style="1511" customWidth="1"/>
    <col min="1294" max="1294" width="11.44140625" style="1511"/>
    <col min="1295" max="1295" width="17.44140625" style="1511" customWidth="1"/>
    <col min="1296" max="1536" width="11.44140625" style="1511"/>
    <col min="1537" max="1537" width="20.33203125" style="1511" customWidth="1"/>
    <col min="1538" max="1538" width="7.33203125" style="1511" customWidth="1"/>
    <col min="1539" max="1539" width="51.44140625" style="1511" customWidth="1"/>
    <col min="1540" max="1540" width="23.44140625" style="1511" customWidth="1"/>
    <col min="1541" max="1541" width="19.44140625" style="1511" customWidth="1"/>
    <col min="1542" max="1542" width="20" style="1511" customWidth="1"/>
    <col min="1543" max="1543" width="25.109375" style="1511" customWidth="1"/>
    <col min="1544" max="1544" width="4.44140625" style="1511" customWidth="1"/>
    <col min="1545" max="1545" width="11.44140625" style="1511"/>
    <col min="1546" max="1546" width="19.33203125" style="1511" customWidth="1"/>
    <col min="1547" max="1547" width="19.6640625" style="1511" customWidth="1"/>
    <col min="1548" max="1548" width="14.44140625" style="1511" customWidth="1"/>
    <col min="1549" max="1549" width="18.44140625" style="1511" customWidth="1"/>
    <col min="1550" max="1550" width="11.44140625" style="1511"/>
    <col min="1551" max="1551" width="17.44140625" style="1511" customWidth="1"/>
    <col min="1552" max="1792" width="11.44140625" style="1511"/>
    <col min="1793" max="1793" width="20.33203125" style="1511" customWidth="1"/>
    <col min="1794" max="1794" width="7.33203125" style="1511" customWidth="1"/>
    <col min="1795" max="1795" width="51.44140625" style="1511" customWidth="1"/>
    <col min="1796" max="1796" width="23.44140625" style="1511" customWidth="1"/>
    <col min="1797" max="1797" width="19.44140625" style="1511" customWidth="1"/>
    <col min="1798" max="1798" width="20" style="1511" customWidth="1"/>
    <col min="1799" max="1799" width="25.109375" style="1511" customWidth="1"/>
    <col min="1800" max="1800" width="4.44140625" style="1511" customWidth="1"/>
    <col min="1801" max="1801" width="11.44140625" style="1511"/>
    <col min="1802" max="1802" width="19.33203125" style="1511" customWidth="1"/>
    <col min="1803" max="1803" width="19.6640625" style="1511" customWidth="1"/>
    <col min="1804" max="1804" width="14.44140625" style="1511" customWidth="1"/>
    <col min="1805" max="1805" width="18.44140625" style="1511" customWidth="1"/>
    <col min="1806" max="1806" width="11.44140625" style="1511"/>
    <col min="1807" max="1807" width="17.44140625" style="1511" customWidth="1"/>
    <col min="1808" max="2048" width="11.44140625" style="1511"/>
    <col min="2049" max="2049" width="20.33203125" style="1511" customWidth="1"/>
    <col min="2050" max="2050" width="7.33203125" style="1511" customWidth="1"/>
    <col min="2051" max="2051" width="51.44140625" style="1511" customWidth="1"/>
    <col min="2052" max="2052" width="23.44140625" style="1511" customWidth="1"/>
    <col min="2053" max="2053" width="19.44140625" style="1511" customWidth="1"/>
    <col min="2054" max="2054" width="20" style="1511" customWidth="1"/>
    <col min="2055" max="2055" width="25.109375" style="1511" customWidth="1"/>
    <col min="2056" max="2056" width="4.44140625" style="1511" customWidth="1"/>
    <col min="2057" max="2057" width="11.44140625" style="1511"/>
    <col min="2058" max="2058" width="19.33203125" style="1511" customWidth="1"/>
    <col min="2059" max="2059" width="19.6640625" style="1511" customWidth="1"/>
    <col min="2060" max="2060" width="14.44140625" style="1511" customWidth="1"/>
    <col min="2061" max="2061" width="18.44140625" style="1511" customWidth="1"/>
    <col min="2062" max="2062" width="11.44140625" style="1511"/>
    <col min="2063" max="2063" width="17.44140625" style="1511" customWidth="1"/>
    <col min="2064" max="2304" width="11.44140625" style="1511"/>
    <col min="2305" max="2305" width="20.33203125" style="1511" customWidth="1"/>
    <col min="2306" max="2306" width="7.33203125" style="1511" customWidth="1"/>
    <col min="2307" max="2307" width="51.44140625" style="1511" customWidth="1"/>
    <col min="2308" max="2308" width="23.44140625" style="1511" customWidth="1"/>
    <col min="2309" max="2309" width="19.44140625" style="1511" customWidth="1"/>
    <col min="2310" max="2310" width="20" style="1511" customWidth="1"/>
    <col min="2311" max="2311" width="25.109375" style="1511" customWidth="1"/>
    <col min="2312" max="2312" width="4.44140625" style="1511" customWidth="1"/>
    <col min="2313" max="2313" width="11.44140625" style="1511"/>
    <col min="2314" max="2314" width="19.33203125" style="1511" customWidth="1"/>
    <col min="2315" max="2315" width="19.6640625" style="1511" customWidth="1"/>
    <col min="2316" max="2316" width="14.44140625" style="1511" customWidth="1"/>
    <col min="2317" max="2317" width="18.44140625" style="1511" customWidth="1"/>
    <col min="2318" max="2318" width="11.44140625" style="1511"/>
    <col min="2319" max="2319" width="17.44140625" style="1511" customWidth="1"/>
    <col min="2320" max="2560" width="11.44140625" style="1511"/>
    <col min="2561" max="2561" width="20.33203125" style="1511" customWidth="1"/>
    <col min="2562" max="2562" width="7.33203125" style="1511" customWidth="1"/>
    <col min="2563" max="2563" width="51.44140625" style="1511" customWidth="1"/>
    <col min="2564" max="2564" width="23.44140625" style="1511" customWidth="1"/>
    <col min="2565" max="2565" width="19.44140625" style="1511" customWidth="1"/>
    <col min="2566" max="2566" width="20" style="1511" customWidth="1"/>
    <col min="2567" max="2567" width="25.109375" style="1511" customWidth="1"/>
    <col min="2568" max="2568" width="4.44140625" style="1511" customWidth="1"/>
    <col min="2569" max="2569" width="11.44140625" style="1511"/>
    <col min="2570" max="2570" width="19.33203125" style="1511" customWidth="1"/>
    <col min="2571" max="2571" width="19.6640625" style="1511" customWidth="1"/>
    <col min="2572" max="2572" width="14.44140625" style="1511" customWidth="1"/>
    <col min="2573" max="2573" width="18.44140625" style="1511" customWidth="1"/>
    <col min="2574" max="2574" width="11.44140625" style="1511"/>
    <col min="2575" max="2575" width="17.44140625" style="1511" customWidth="1"/>
    <col min="2576" max="2816" width="11.44140625" style="1511"/>
    <col min="2817" max="2817" width="20.33203125" style="1511" customWidth="1"/>
    <col min="2818" max="2818" width="7.33203125" style="1511" customWidth="1"/>
    <col min="2819" max="2819" width="51.44140625" style="1511" customWidth="1"/>
    <col min="2820" max="2820" width="23.44140625" style="1511" customWidth="1"/>
    <col min="2821" max="2821" width="19.44140625" style="1511" customWidth="1"/>
    <col min="2822" max="2822" width="20" style="1511" customWidth="1"/>
    <col min="2823" max="2823" width="25.109375" style="1511" customWidth="1"/>
    <col min="2824" max="2824" width="4.44140625" style="1511" customWidth="1"/>
    <col min="2825" max="2825" width="11.44140625" style="1511"/>
    <col min="2826" max="2826" width="19.33203125" style="1511" customWidth="1"/>
    <col min="2827" max="2827" width="19.6640625" style="1511" customWidth="1"/>
    <col min="2828" max="2828" width="14.44140625" style="1511" customWidth="1"/>
    <col min="2829" max="2829" width="18.44140625" style="1511" customWidth="1"/>
    <col min="2830" max="2830" width="11.44140625" style="1511"/>
    <col min="2831" max="2831" width="17.44140625" style="1511" customWidth="1"/>
    <col min="2832" max="3072" width="11.44140625" style="1511"/>
    <col min="3073" max="3073" width="20.33203125" style="1511" customWidth="1"/>
    <col min="3074" max="3074" width="7.33203125" style="1511" customWidth="1"/>
    <col min="3075" max="3075" width="51.44140625" style="1511" customWidth="1"/>
    <col min="3076" max="3076" width="23.44140625" style="1511" customWidth="1"/>
    <col min="3077" max="3077" width="19.44140625" style="1511" customWidth="1"/>
    <col min="3078" max="3078" width="20" style="1511" customWidth="1"/>
    <col min="3079" max="3079" width="25.109375" style="1511" customWidth="1"/>
    <col min="3080" max="3080" width="4.44140625" style="1511" customWidth="1"/>
    <col min="3081" max="3081" width="11.44140625" style="1511"/>
    <col min="3082" max="3082" width="19.33203125" style="1511" customWidth="1"/>
    <col min="3083" max="3083" width="19.6640625" style="1511" customWidth="1"/>
    <col min="3084" max="3084" width="14.44140625" style="1511" customWidth="1"/>
    <col min="3085" max="3085" width="18.44140625" style="1511" customWidth="1"/>
    <col min="3086" max="3086" width="11.44140625" style="1511"/>
    <col min="3087" max="3087" width="17.44140625" style="1511" customWidth="1"/>
    <col min="3088" max="3328" width="11.44140625" style="1511"/>
    <col min="3329" max="3329" width="20.33203125" style="1511" customWidth="1"/>
    <col min="3330" max="3330" width="7.33203125" style="1511" customWidth="1"/>
    <col min="3331" max="3331" width="51.44140625" style="1511" customWidth="1"/>
    <col min="3332" max="3332" width="23.44140625" style="1511" customWidth="1"/>
    <col min="3333" max="3333" width="19.44140625" style="1511" customWidth="1"/>
    <col min="3334" max="3334" width="20" style="1511" customWidth="1"/>
    <col min="3335" max="3335" width="25.109375" style="1511" customWidth="1"/>
    <col min="3336" max="3336" width="4.44140625" style="1511" customWidth="1"/>
    <col min="3337" max="3337" width="11.44140625" style="1511"/>
    <col min="3338" max="3338" width="19.33203125" style="1511" customWidth="1"/>
    <col min="3339" max="3339" width="19.6640625" style="1511" customWidth="1"/>
    <col min="3340" max="3340" width="14.44140625" style="1511" customWidth="1"/>
    <col min="3341" max="3341" width="18.44140625" style="1511" customWidth="1"/>
    <col min="3342" max="3342" width="11.44140625" style="1511"/>
    <col min="3343" max="3343" width="17.44140625" style="1511" customWidth="1"/>
    <col min="3344" max="3584" width="11.44140625" style="1511"/>
    <col min="3585" max="3585" width="20.33203125" style="1511" customWidth="1"/>
    <col min="3586" max="3586" width="7.33203125" style="1511" customWidth="1"/>
    <col min="3587" max="3587" width="51.44140625" style="1511" customWidth="1"/>
    <col min="3588" max="3588" width="23.44140625" style="1511" customWidth="1"/>
    <col min="3589" max="3589" width="19.44140625" style="1511" customWidth="1"/>
    <col min="3590" max="3590" width="20" style="1511" customWidth="1"/>
    <col min="3591" max="3591" width="25.109375" style="1511" customWidth="1"/>
    <col min="3592" max="3592" width="4.44140625" style="1511" customWidth="1"/>
    <col min="3593" max="3593" width="11.44140625" style="1511"/>
    <col min="3594" max="3594" width="19.33203125" style="1511" customWidth="1"/>
    <col min="3595" max="3595" width="19.6640625" style="1511" customWidth="1"/>
    <col min="3596" max="3596" width="14.44140625" style="1511" customWidth="1"/>
    <col min="3597" max="3597" width="18.44140625" style="1511" customWidth="1"/>
    <col min="3598" max="3598" width="11.44140625" style="1511"/>
    <col min="3599" max="3599" width="17.44140625" style="1511" customWidth="1"/>
    <col min="3600" max="3840" width="11.44140625" style="1511"/>
    <col min="3841" max="3841" width="20.33203125" style="1511" customWidth="1"/>
    <col min="3842" max="3842" width="7.33203125" style="1511" customWidth="1"/>
    <col min="3843" max="3843" width="51.44140625" style="1511" customWidth="1"/>
    <col min="3844" max="3844" width="23.44140625" style="1511" customWidth="1"/>
    <col min="3845" max="3845" width="19.44140625" style="1511" customWidth="1"/>
    <col min="3846" max="3846" width="20" style="1511" customWidth="1"/>
    <col min="3847" max="3847" width="25.109375" style="1511" customWidth="1"/>
    <col min="3848" max="3848" width="4.44140625" style="1511" customWidth="1"/>
    <col min="3849" max="3849" width="11.44140625" style="1511"/>
    <col min="3850" max="3850" width="19.33203125" style="1511" customWidth="1"/>
    <col min="3851" max="3851" width="19.6640625" style="1511" customWidth="1"/>
    <col min="3852" max="3852" width="14.44140625" style="1511" customWidth="1"/>
    <col min="3853" max="3853" width="18.44140625" style="1511" customWidth="1"/>
    <col min="3854" max="3854" width="11.44140625" style="1511"/>
    <col min="3855" max="3855" width="17.44140625" style="1511" customWidth="1"/>
    <col min="3856" max="4096" width="11.44140625" style="1511"/>
    <col min="4097" max="4097" width="20.33203125" style="1511" customWidth="1"/>
    <col min="4098" max="4098" width="7.33203125" style="1511" customWidth="1"/>
    <col min="4099" max="4099" width="51.44140625" style="1511" customWidth="1"/>
    <col min="4100" max="4100" width="23.44140625" style="1511" customWidth="1"/>
    <col min="4101" max="4101" width="19.44140625" style="1511" customWidth="1"/>
    <col min="4102" max="4102" width="20" style="1511" customWidth="1"/>
    <col min="4103" max="4103" width="25.109375" style="1511" customWidth="1"/>
    <col min="4104" max="4104" width="4.44140625" style="1511" customWidth="1"/>
    <col min="4105" max="4105" width="11.44140625" style="1511"/>
    <col min="4106" max="4106" width="19.33203125" style="1511" customWidth="1"/>
    <col min="4107" max="4107" width="19.6640625" style="1511" customWidth="1"/>
    <col min="4108" max="4108" width="14.44140625" style="1511" customWidth="1"/>
    <col min="4109" max="4109" width="18.44140625" style="1511" customWidth="1"/>
    <col min="4110" max="4110" width="11.44140625" style="1511"/>
    <col min="4111" max="4111" width="17.44140625" style="1511" customWidth="1"/>
    <col min="4112" max="4352" width="11.44140625" style="1511"/>
    <col min="4353" max="4353" width="20.33203125" style="1511" customWidth="1"/>
    <col min="4354" max="4354" width="7.33203125" style="1511" customWidth="1"/>
    <col min="4355" max="4355" width="51.44140625" style="1511" customWidth="1"/>
    <col min="4356" max="4356" width="23.44140625" style="1511" customWidth="1"/>
    <col min="4357" max="4357" width="19.44140625" style="1511" customWidth="1"/>
    <col min="4358" max="4358" width="20" style="1511" customWidth="1"/>
    <col min="4359" max="4359" width="25.109375" style="1511" customWidth="1"/>
    <col min="4360" max="4360" width="4.44140625" style="1511" customWidth="1"/>
    <col min="4361" max="4361" width="11.44140625" style="1511"/>
    <col min="4362" max="4362" width="19.33203125" style="1511" customWidth="1"/>
    <col min="4363" max="4363" width="19.6640625" style="1511" customWidth="1"/>
    <col min="4364" max="4364" width="14.44140625" style="1511" customWidth="1"/>
    <col min="4365" max="4365" width="18.44140625" style="1511" customWidth="1"/>
    <col min="4366" max="4366" width="11.44140625" style="1511"/>
    <col min="4367" max="4367" width="17.44140625" style="1511" customWidth="1"/>
    <col min="4368" max="4608" width="11.44140625" style="1511"/>
    <col min="4609" max="4609" width="20.33203125" style="1511" customWidth="1"/>
    <col min="4610" max="4610" width="7.33203125" style="1511" customWidth="1"/>
    <col min="4611" max="4611" width="51.44140625" style="1511" customWidth="1"/>
    <col min="4612" max="4612" width="23.44140625" style="1511" customWidth="1"/>
    <col min="4613" max="4613" width="19.44140625" style="1511" customWidth="1"/>
    <col min="4614" max="4614" width="20" style="1511" customWidth="1"/>
    <col min="4615" max="4615" width="25.109375" style="1511" customWidth="1"/>
    <col min="4616" max="4616" width="4.44140625" style="1511" customWidth="1"/>
    <col min="4617" max="4617" width="11.44140625" style="1511"/>
    <col min="4618" max="4618" width="19.33203125" style="1511" customWidth="1"/>
    <col min="4619" max="4619" width="19.6640625" style="1511" customWidth="1"/>
    <col min="4620" max="4620" width="14.44140625" style="1511" customWidth="1"/>
    <col min="4621" max="4621" width="18.44140625" style="1511" customWidth="1"/>
    <col min="4622" max="4622" width="11.44140625" style="1511"/>
    <col min="4623" max="4623" width="17.44140625" style="1511" customWidth="1"/>
    <col min="4624" max="4864" width="11.44140625" style="1511"/>
    <col min="4865" max="4865" width="20.33203125" style="1511" customWidth="1"/>
    <col min="4866" max="4866" width="7.33203125" style="1511" customWidth="1"/>
    <col min="4867" max="4867" width="51.44140625" style="1511" customWidth="1"/>
    <col min="4868" max="4868" width="23.44140625" style="1511" customWidth="1"/>
    <col min="4869" max="4869" width="19.44140625" style="1511" customWidth="1"/>
    <col min="4870" max="4870" width="20" style="1511" customWidth="1"/>
    <col min="4871" max="4871" width="25.109375" style="1511" customWidth="1"/>
    <col min="4872" max="4872" width="4.44140625" style="1511" customWidth="1"/>
    <col min="4873" max="4873" width="11.44140625" style="1511"/>
    <col min="4874" max="4874" width="19.33203125" style="1511" customWidth="1"/>
    <col min="4875" max="4875" width="19.6640625" style="1511" customWidth="1"/>
    <col min="4876" max="4876" width="14.44140625" style="1511" customWidth="1"/>
    <col min="4877" max="4877" width="18.44140625" style="1511" customWidth="1"/>
    <col min="4878" max="4878" width="11.44140625" style="1511"/>
    <col min="4879" max="4879" width="17.44140625" style="1511" customWidth="1"/>
    <col min="4880" max="5120" width="11.44140625" style="1511"/>
    <col min="5121" max="5121" width="20.33203125" style="1511" customWidth="1"/>
    <col min="5122" max="5122" width="7.33203125" style="1511" customWidth="1"/>
    <col min="5123" max="5123" width="51.44140625" style="1511" customWidth="1"/>
    <col min="5124" max="5124" width="23.44140625" style="1511" customWidth="1"/>
    <col min="5125" max="5125" width="19.44140625" style="1511" customWidth="1"/>
    <col min="5126" max="5126" width="20" style="1511" customWidth="1"/>
    <col min="5127" max="5127" width="25.109375" style="1511" customWidth="1"/>
    <col min="5128" max="5128" width="4.44140625" style="1511" customWidth="1"/>
    <col min="5129" max="5129" width="11.44140625" style="1511"/>
    <col min="5130" max="5130" width="19.33203125" style="1511" customWidth="1"/>
    <col min="5131" max="5131" width="19.6640625" style="1511" customWidth="1"/>
    <col min="5132" max="5132" width="14.44140625" style="1511" customWidth="1"/>
    <col min="5133" max="5133" width="18.44140625" style="1511" customWidth="1"/>
    <col min="5134" max="5134" width="11.44140625" style="1511"/>
    <col min="5135" max="5135" width="17.44140625" style="1511" customWidth="1"/>
    <col min="5136" max="5376" width="11.44140625" style="1511"/>
    <col min="5377" max="5377" width="20.33203125" style="1511" customWidth="1"/>
    <col min="5378" max="5378" width="7.33203125" style="1511" customWidth="1"/>
    <col min="5379" max="5379" width="51.44140625" style="1511" customWidth="1"/>
    <col min="5380" max="5380" width="23.44140625" style="1511" customWidth="1"/>
    <col min="5381" max="5381" width="19.44140625" style="1511" customWidth="1"/>
    <col min="5382" max="5382" width="20" style="1511" customWidth="1"/>
    <col min="5383" max="5383" width="25.109375" style="1511" customWidth="1"/>
    <col min="5384" max="5384" width="4.44140625" style="1511" customWidth="1"/>
    <col min="5385" max="5385" width="11.44140625" style="1511"/>
    <col min="5386" max="5386" width="19.33203125" style="1511" customWidth="1"/>
    <col min="5387" max="5387" width="19.6640625" style="1511" customWidth="1"/>
    <col min="5388" max="5388" width="14.44140625" style="1511" customWidth="1"/>
    <col min="5389" max="5389" width="18.44140625" style="1511" customWidth="1"/>
    <col min="5390" max="5390" width="11.44140625" style="1511"/>
    <col min="5391" max="5391" width="17.44140625" style="1511" customWidth="1"/>
    <col min="5392" max="5632" width="11.44140625" style="1511"/>
    <col min="5633" max="5633" width="20.33203125" style="1511" customWidth="1"/>
    <col min="5634" max="5634" width="7.33203125" style="1511" customWidth="1"/>
    <col min="5635" max="5635" width="51.44140625" style="1511" customWidth="1"/>
    <col min="5636" max="5636" width="23.44140625" style="1511" customWidth="1"/>
    <col min="5637" max="5637" width="19.44140625" style="1511" customWidth="1"/>
    <col min="5638" max="5638" width="20" style="1511" customWidth="1"/>
    <col min="5639" max="5639" width="25.109375" style="1511" customWidth="1"/>
    <col min="5640" max="5640" width="4.44140625" style="1511" customWidth="1"/>
    <col min="5641" max="5641" width="11.44140625" style="1511"/>
    <col min="5642" max="5642" width="19.33203125" style="1511" customWidth="1"/>
    <col min="5643" max="5643" width="19.6640625" style="1511" customWidth="1"/>
    <col min="5644" max="5644" width="14.44140625" style="1511" customWidth="1"/>
    <col min="5645" max="5645" width="18.44140625" style="1511" customWidth="1"/>
    <col min="5646" max="5646" width="11.44140625" style="1511"/>
    <col min="5647" max="5647" width="17.44140625" style="1511" customWidth="1"/>
    <col min="5648" max="5888" width="11.44140625" style="1511"/>
    <col min="5889" max="5889" width="20.33203125" style="1511" customWidth="1"/>
    <col min="5890" max="5890" width="7.33203125" style="1511" customWidth="1"/>
    <col min="5891" max="5891" width="51.44140625" style="1511" customWidth="1"/>
    <col min="5892" max="5892" width="23.44140625" style="1511" customWidth="1"/>
    <col min="5893" max="5893" width="19.44140625" style="1511" customWidth="1"/>
    <col min="5894" max="5894" width="20" style="1511" customWidth="1"/>
    <col min="5895" max="5895" width="25.109375" style="1511" customWidth="1"/>
    <col min="5896" max="5896" width="4.44140625" style="1511" customWidth="1"/>
    <col min="5897" max="5897" width="11.44140625" style="1511"/>
    <col min="5898" max="5898" width="19.33203125" style="1511" customWidth="1"/>
    <col min="5899" max="5899" width="19.6640625" style="1511" customWidth="1"/>
    <col min="5900" max="5900" width="14.44140625" style="1511" customWidth="1"/>
    <col min="5901" max="5901" width="18.44140625" style="1511" customWidth="1"/>
    <col min="5902" max="5902" width="11.44140625" style="1511"/>
    <col min="5903" max="5903" width="17.44140625" style="1511" customWidth="1"/>
    <col min="5904" max="6144" width="11.44140625" style="1511"/>
    <col min="6145" max="6145" width="20.33203125" style="1511" customWidth="1"/>
    <col min="6146" max="6146" width="7.33203125" style="1511" customWidth="1"/>
    <col min="6147" max="6147" width="51.44140625" style="1511" customWidth="1"/>
    <col min="6148" max="6148" width="23.44140625" style="1511" customWidth="1"/>
    <col min="6149" max="6149" width="19.44140625" style="1511" customWidth="1"/>
    <col min="6150" max="6150" width="20" style="1511" customWidth="1"/>
    <col min="6151" max="6151" width="25.109375" style="1511" customWidth="1"/>
    <col min="6152" max="6152" width="4.44140625" style="1511" customWidth="1"/>
    <col min="6153" max="6153" width="11.44140625" style="1511"/>
    <col min="6154" max="6154" width="19.33203125" style="1511" customWidth="1"/>
    <col min="6155" max="6155" width="19.6640625" style="1511" customWidth="1"/>
    <col min="6156" max="6156" width="14.44140625" style="1511" customWidth="1"/>
    <col min="6157" max="6157" width="18.44140625" style="1511" customWidth="1"/>
    <col min="6158" max="6158" width="11.44140625" style="1511"/>
    <col min="6159" max="6159" width="17.44140625" style="1511" customWidth="1"/>
    <col min="6160" max="6400" width="11.44140625" style="1511"/>
    <col min="6401" max="6401" width="20.33203125" style="1511" customWidth="1"/>
    <col min="6402" max="6402" width="7.33203125" style="1511" customWidth="1"/>
    <col min="6403" max="6403" width="51.44140625" style="1511" customWidth="1"/>
    <col min="6404" max="6404" width="23.44140625" style="1511" customWidth="1"/>
    <col min="6405" max="6405" width="19.44140625" style="1511" customWidth="1"/>
    <col min="6406" max="6406" width="20" style="1511" customWidth="1"/>
    <col min="6407" max="6407" width="25.109375" style="1511" customWidth="1"/>
    <col min="6408" max="6408" width="4.44140625" style="1511" customWidth="1"/>
    <col min="6409" max="6409" width="11.44140625" style="1511"/>
    <col min="6410" max="6410" width="19.33203125" style="1511" customWidth="1"/>
    <col min="6411" max="6411" width="19.6640625" style="1511" customWidth="1"/>
    <col min="6412" max="6412" width="14.44140625" style="1511" customWidth="1"/>
    <col min="6413" max="6413" width="18.44140625" style="1511" customWidth="1"/>
    <col min="6414" max="6414" width="11.44140625" style="1511"/>
    <col min="6415" max="6415" width="17.44140625" style="1511" customWidth="1"/>
    <col min="6416" max="6656" width="11.44140625" style="1511"/>
    <col min="6657" max="6657" width="20.33203125" style="1511" customWidth="1"/>
    <col min="6658" max="6658" width="7.33203125" style="1511" customWidth="1"/>
    <col min="6659" max="6659" width="51.44140625" style="1511" customWidth="1"/>
    <col min="6660" max="6660" width="23.44140625" style="1511" customWidth="1"/>
    <col min="6661" max="6661" width="19.44140625" style="1511" customWidth="1"/>
    <col min="6662" max="6662" width="20" style="1511" customWidth="1"/>
    <col min="6663" max="6663" width="25.109375" style="1511" customWidth="1"/>
    <col min="6664" max="6664" width="4.44140625" style="1511" customWidth="1"/>
    <col min="6665" max="6665" width="11.44140625" style="1511"/>
    <col min="6666" max="6666" width="19.33203125" style="1511" customWidth="1"/>
    <col min="6667" max="6667" width="19.6640625" style="1511" customWidth="1"/>
    <col min="6668" max="6668" width="14.44140625" style="1511" customWidth="1"/>
    <col min="6669" max="6669" width="18.44140625" style="1511" customWidth="1"/>
    <col min="6670" max="6670" width="11.44140625" style="1511"/>
    <col min="6671" max="6671" width="17.44140625" style="1511" customWidth="1"/>
    <col min="6672" max="6912" width="11.44140625" style="1511"/>
    <col min="6913" max="6913" width="20.33203125" style="1511" customWidth="1"/>
    <col min="6914" max="6914" width="7.33203125" style="1511" customWidth="1"/>
    <col min="6915" max="6915" width="51.44140625" style="1511" customWidth="1"/>
    <col min="6916" max="6916" width="23.44140625" style="1511" customWidth="1"/>
    <col min="6917" max="6917" width="19.44140625" style="1511" customWidth="1"/>
    <col min="6918" max="6918" width="20" style="1511" customWidth="1"/>
    <col min="6919" max="6919" width="25.109375" style="1511" customWidth="1"/>
    <col min="6920" max="6920" width="4.44140625" style="1511" customWidth="1"/>
    <col min="6921" max="6921" width="11.44140625" style="1511"/>
    <col min="6922" max="6922" width="19.33203125" style="1511" customWidth="1"/>
    <col min="6923" max="6923" width="19.6640625" style="1511" customWidth="1"/>
    <col min="6924" max="6924" width="14.44140625" style="1511" customWidth="1"/>
    <col min="6925" max="6925" width="18.44140625" style="1511" customWidth="1"/>
    <col min="6926" max="6926" width="11.44140625" style="1511"/>
    <col min="6927" max="6927" width="17.44140625" style="1511" customWidth="1"/>
    <col min="6928" max="7168" width="11.44140625" style="1511"/>
    <col min="7169" max="7169" width="20.33203125" style="1511" customWidth="1"/>
    <col min="7170" max="7170" width="7.33203125" style="1511" customWidth="1"/>
    <col min="7171" max="7171" width="51.44140625" style="1511" customWidth="1"/>
    <col min="7172" max="7172" width="23.44140625" style="1511" customWidth="1"/>
    <col min="7173" max="7173" width="19.44140625" style="1511" customWidth="1"/>
    <col min="7174" max="7174" width="20" style="1511" customWidth="1"/>
    <col min="7175" max="7175" width="25.109375" style="1511" customWidth="1"/>
    <col min="7176" max="7176" width="4.44140625" style="1511" customWidth="1"/>
    <col min="7177" max="7177" width="11.44140625" style="1511"/>
    <col min="7178" max="7178" width="19.33203125" style="1511" customWidth="1"/>
    <col min="7179" max="7179" width="19.6640625" style="1511" customWidth="1"/>
    <col min="7180" max="7180" width="14.44140625" style="1511" customWidth="1"/>
    <col min="7181" max="7181" width="18.44140625" style="1511" customWidth="1"/>
    <col min="7182" max="7182" width="11.44140625" style="1511"/>
    <col min="7183" max="7183" width="17.44140625" style="1511" customWidth="1"/>
    <col min="7184" max="7424" width="11.44140625" style="1511"/>
    <col min="7425" max="7425" width="20.33203125" style="1511" customWidth="1"/>
    <col min="7426" max="7426" width="7.33203125" style="1511" customWidth="1"/>
    <col min="7427" max="7427" width="51.44140625" style="1511" customWidth="1"/>
    <col min="7428" max="7428" width="23.44140625" style="1511" customWidth="1"/>
    <col min="7429" max="7429" width="19.44140625" style="1511" customWidth="1"/>
    <col min="7430" max="7430" width="20" style="1511" customWidth="1"/>
    <col min="7431" max="7431" width="25.109375" style="1511" customWidth="1"/>
    <col min="7432" max="7432" width="4.44140625" style="1511" customWidth="1"/>
    <col min="7433" max="7433" width="11.44140625" style="1511"/>
    <col min="7434" max="7434" width="19.33203125" style="1511" customWidth="1"/>
    <col min="7435" max="7435" width="19.6640625" style="1511" customWidth="1"/>
    <col min="7436" max="7436" width="14.44140625" style="1511" customWidth="1"/>
    <col min="7437" max="7437" width="18.44140625" style="1511" customWidth="1"/>
    <col min="7438" max="7438" width="11.44140625" style="1511"/>
    <col min="7439" max="7439" width="17.44140625" style="1511" customWidth="1"/>
    <col min="7440" max="7680" width="11.44140625" style="1511"/>
    <col min="7681" max="7681" width="20.33203125" style="1511" customWidth="1"/>
    <col min="7682" max="7682" width="7.33203125" style="1511" customWidth="1"/>
    <col min="7683" max="7683" width="51.44140625" style="1511" customWidth="1"/>
    <col min="7684" max="7684" width="23.44140625" style="1511" customWidth="1"/>
    <col min="7685" max="7685" width="19.44140625" style="1511" customWidth="1"/>
    <col min="7686" max="7686" width="20" style="1511" customWidth="1"/>
    <col min="7687" max="7687" width="25.109375" style="1511" customWidth="1"/>
    <col min="7688" max="7688" width="4.44140625" style="1511" customWidth="1"/>
    <col min="7689" max="7689" width="11.44140625" style="1511"/>
    <col min="7690" max="7690" width="19.33203125" style="1511" customWidth="1"/>
    <col min="7691" max="7691" width="19.6640625" style="1511" customWidth="1"/>
    <col min="7692" max="7692" width="14.44140625" style="1511" customWidth="1"/>
    <col min="7693" max="7693" width="18.44140625" style="1511" customWidth="1"/>
    <col min="7694" max="7694" width="11.44140625" style="1511"/>
    <col min="7695" max="7695" width="17.44140625" style="1511" customWidth="1"/>
    <col min="7696" max="7936" width="11.44140625" style="1511"/>
    <col min="7937" max="7937" width="20.33203125" style="1511" customWidth="1"/>
    <col min="7938" max="7938" width="7.33203125" style="1511" customWidth="1"/>
    <col min="7939" max="7939" width="51.44140625" style="1511" customWidth="1"/>
    <col min="7940" max="7940" width="23.44140625" style="1511" customWidth="1"/>
    <col min="7941" max="7941" width="19.44140625" style="1511" customWidth="1"/>
    <col min="7942" max="7942" width="20" style="1511" customWidth="1"/>
    <col min="7943" max="7943" width="25.109375" style="1511" customWidth="1"/>
    <col min="7944" max="7944" width="4.44140625" style="1511" customWidth="1"/>
    <col min="7945" max="7945" width="11.44140625" style="1511"/>
    <col min="7946" max="7946" width="19.33203125" style="1511" customWidth="1"/>
    <col min="7947" max="7947" width="19.6640625" style="1511" customWidth="1"/>
    <col min="7948" max="7948" width="14.44140625" style="1511" customWidth="1"/>
    <col min="7949" max="7949" width="18.44140625" style="1511" customWidth="1"/>
    <col min="7950" max="7950" width="11.44140625" style="1511"/>
    <col min="7951" max="7951" width="17.44140625" style="1511" customWidth="1"/>
    <col min="7952" max="8192" width="11.44140625" style="1511"/>
    <col min="8193" max="8193" width="20.33203125" style="1511" customWidth="1"/>
    <col min="8194" max="8194" width="7.33203125" style="1511" customWidth="1"/>
    <col min="8195" max="8195" width="51.44140625" style="1511" customWidth="1"/>
    <col min="8196" max="8196" width="23.44140625" style="1511" customWidth="1"/>
    <col min="8197" max="8197" width="19.44140625" style="1511" customWidth="1"/>
    <col min="8198" max="8198" width="20" style="1511" customWidth="1"/>
    <col min="8199" max="8199" width="25.109375" style="1511" customWidth="1"/>
    <col min="8200" max="8200" width="4.44140625" style="1511" customWidth="1"/>
    <col min="8201" max="8201" width="11.44140625" style="1511"/>
    <col min="8202" max="8202" width="19.33203125" style="1511" customWidth="1"/>
    <col min="8203" max="8203" width="19.6640625" style="1511" customWidth="1"/>
    <col min="8204" max="8204" width="14.44140625" style="1511" customWidth="1"/>
    <col min="8205" max="8205" width="18.44140625" style="1511" customWidth="1"/>
    <col min="8206" max="8206" width="11.44140625" style="1511"/>
    <col min="8207" max="8207" width="17.44140625" style="1511" customWidth="1"/>
    <col min="8208" max="8448" width="11.44140625" style="1511"/>
    <col min="8449" max="8449" width="20.33203125" style="1511" customWidth="1"/>
    <col min="8450" max="8450" width="7.33203125" style="1511" customWidth="1"/>
    <col min="8451" max="8451" width="51.44140625" style="1511" customWidth="1"/>
    <col min="8452" max="8452" width="23.44140625" style="1511" customWidth="1"/>
    <col min="8453" max="8453" width="19.44140625" style="1511" customWidth="1"/>
    <col min="8454" max="8454" width="20" style="1511" customWidth="1"/>
    <col min="8455" max="8455" width="25.109375" style="1511" customWidth="1"/>
    <col min="8456" max="8456" width="4.44140625" style="1511" customWidth="1"/>
    <col min="8457" max="8457" width="11.44140625" style="1511"/>
    <col min="8458" max="8458" width="19.33203125" style="1511" customWidth="1"/>
    <col min="8459" max="8459" width="19.6640625" style="1511" customWidth="1"/>
    <col min="8460" max="8460" width="14.44140625" style="1511" customWidth="1"/>
    <col min="8461" max="8461" width="18.44140625" style="1511" customWidth="1"/>
    <col min="8462" max="8462" width="11.44140625" style="1511"/>
    <col min="8463" max="8463" width="17.44140625" style="1511" customWidth="1"/>
    <col min="8464" max="8704" width="11.44140625" style="1511"/>
    <col min="8705" max="8705" width="20.33203125" style="1511" customWidth="1"/>
    <col min="8706" max="8706" width="7.33203125" style="1511" customWidth="1"/>
    <col min="8707" max="8707" width="51.44140625" style="1511" customWidth="1"/>
    <col min="8708" max="8708" width="23.44140625" style="1511" customWidth="1"/>
    <col min="8709" max="8709" width="19.44140625" style="1511" customWidth="1"/>
    <col min="8710" max="8710" width="20" style="1511" customWidth="1"/>
    <col min="8711" max="8711" width="25.109375" style="1511" customWidth="1"/>
    <col min="8712" max="8712" width="4.44140625" style="1511" customWidth="1"/>
    <col min="8713" max="8713" width="11.44140625" style="1511"/>
    <col min="8714" max="8714" width="19.33203125" style="1511" customWidth="1"/>
    <col min="8715" max="8715" width="19.6640625" style="1511" customWidth="1"/>
    <col min="8716" max="8716" width="14.44140625" style="1511" customWidth="1"/>
    <col min="8717" max="8717" width="18.44140625" style="1511" customWidth="1"/>
    <col min="8718" max="8718" width="11.44140625" style="1511"/>
    <col min="8719" max="8719" width="17.44140625" style="1511" customWidth="1"/>
    <col min="8720" max="8960" width="11.44140625" style="1511"/>
    <col min="8961" max="8961" width="20.33203125" style="1511" customWidth="1"/>
    <col min="8962" max="8962" width="7.33203125" style="1511" customWidth="1"/>
    <col min="8963" max="8963" width="51.44140625" style="1511" customWidth="1"/>
    <col min="8964" max="8964" width="23.44140625" style="1511" customWidth="1"/>
    <col min="8965" max="8965" width="19.44140625" style="1511" customWidth="1"/>
    <col min="8966" max="8966" width="20" style="1511" customWidth="1"/>
    <col min="8967" max="8967" width="25.109375" style="1511" customWidth="1"/>
    <col min="8968" max="8968" width="4.44140625" style="1511" customWidth="1"/>
    <col min="8969" max="8969" width="11.44140625" style="1511"/>
    <col min="8970" max="8970" width="19.33203125" style="1511" customWidth="1"/>
    <col min="8971" max="8971" width="19.6640625" style="1511" customWidth="1"/>
    <col min="8972" max="8972" width="14.44140625" style="1511" customWidth="1"/>
    <col min="8973" max="8973" width="18.44140625" style="1511" customWidth="1"/>
    <col min="8974" max="8974" width="11.44140625" style="1511"/>
    <col min="8975" max="8975" width="17.44140625" style="1511" customWidth="1"/>
    <col min="8976" max="9216" width="11.44140625" style="1511"/>
    <col min="9217" max="9217" width="20.33203125" style="1511" customWidth="1"/>
    <col min="9218" max="9218" width="7.33203125" style="1511" customWidth="1"/>
    <col min="9219" max="9219" width="51.44140625" style="1511" customWidth="1"/>
    <col min="9220" max="9220" width="23.44140625" style="1511" customWidth="1"/>
    <col min="9221" max="9221" width="19.44140625" style="1511" customWidth="1"/>
    <col min="9222" max="9222" width="20" style="1511" customWidth="1"/>
    <col min="9223" max="9223" width="25.109375" style="1511" customWidth="1"/>
    <col min="9224" max="9224" width="4.44140625" style="1511" customWidth="1"/>
    <col min="9225" max="9225" width="11.44140625" style="1511"/>
    <col min="9226" max="9226" width="19.33203125" style="1511" customWidth="1"/>
    <col min="9227" max="9227" width="19.6640625" style="1511" customWidth="1"/>
    <col min="9228" max="9228" width="14.44140625" style="1511" customWidth="1"/>
    <col min="9229" max="9229" width="18.44140625" style="1511" customWidth="1"/>
    <col min="9230" max="9230" width="11.44140625" style="1511"/>
    <col min="9231" max="9231" width="17.44140625" style="1511" customWidth="1"/>
    <col min="9232" max="9472" width="11.44140625" style="1511"/>
    <col min="9473" max="9473" width="20.33203125" style="1511" customWidth="1"/>
    <col min="9474" max="9474" width="7.33203125" style="1511" customWidth="1"/>
    <col min="9475" max="9475" width="51.44140625" style="1511" customWidth="1"/>
    <col min="9476" max="9476" width="23.44140625" style="1511" customWidth="1"/>
    <col min="9477" max="9477" width="19.44140625" style="1511" customWidth="1"/>
    <col min="9478" max="9478" width="20" style="1511" customWidth="1"/>
    <col min="9479" max="9479" width="25.109375" style="1511" customWidth="1"/>
    <col min="9480" max="9480" width="4.44140625" style="1511" customWidth="1"/>
    <col min="9481" max="9481" width="11.44140625" style="1511"/>
    <col min="9482" max="9482" width="19.33203125" style="1511" customWidth="1"/>
    <col min="9483" max="9483" width="19.6640625" style="1511" customWidth="1"/>
    <col min="9484" max="9484" width="14.44140625" style="1511" customWidth="1"/>
    <col min="9485" max="9485" width="18.44140625" style="1511" customWidth="1"/>
    <col min="9486" max="9486" width="11.44140625" style="1511"/>
    <col min="9487" max="9487" width="17.44140625" style="1511" customWidth="1"/>
    <col min="9488" max="9728" width="11.44140625" style="1511"/>
    <col min="9729" max="9729" width="20.33203125" style="1511" customWidth="1"/>
    <col min="9730" max="9730" width="7.33203125" style="1511" customWidth="1"/>
    <col min="9731" max="9731" width="51.44140625" style="1511" customWidth="1"/>
    <col min="9732" max="9732" width="23.44140625" style="1511" customWidth="1"/>
    <col min="9733" max="9733" width="19.44140625" style="1511" customWidth="1"/>
    <col min="9734" max="9734" width="20" style="1511" customWidth="1"/>
    <col min="9735" max="9735" width="25.109375" style="1511" customWidth="1"/>
    <col min="9736" max="9736" width="4.44140625" style="1511" customWidth="1"/>
    <col min="9737" max="9737" width="11.44140625" style="1511"/>
    <col min="9738" max="9738" width="19.33203125" style="1511" customWidth="1"/>
    <col min="9739" max="9739" width="19.6640625" style="1511" customWidth="1"/>
    <col min="9740" max="9740" width="14.44140625" style="1511" customWidth="1"/>
    <col min="9741" max="9741" width="18.44140625" style="1511" customWidth="1"/>
    <col min="9742" max="9742" width="11.44140625" style="1511"/>
    <col min="9743" max="9743" width="17.44140625" style="1511" customWidth="1"/>
    <col min="9744" max="9984" width="11.44140625" style="1511"/>
    <col min="9985" max="9985" width="20.33203125" style="1511" customWidth="1"/>
    <col min="9986" max="9986" width="7.33203125" style="1511" customWidth="1"/>
    <col min="9987" max="9987" width="51.44140625" style="1511" customWidth="1"/>
    <col min="9988" max="9988" width="23.44140625" style="1511" customWidth="1"/>
    <col min="9989" max="9989" width="19.44140625" style="1511" customWidth="1"/>
    <col min="9990" max="9990" width="20" style="1511" customWidth="1"/>
    <col min="9991" max="9991" width="25.109375" style="1511" customWidth="1"/>
    <col min="9992" max="9992" width="4.44140625" style="1511" customWidth="1"/>
    <col min="9993" max="9993" width="11.44140625" style="1511"/>
    <col min="9994" max="9994" width="19.33203125" style="1511" customWidth="1"/>
    <col min="9995" max="9995" width="19.6640625" style="1511" customWidth="1"/>
    <col min="9996" max="9996" width="14.44140625" style="1511" customWidth="1"/>
    <col min="9997" max="9997" width="18.44140625" style="1511" customWidth="1"/>
    <col min="9998" max="9998" width="11.44140625" style="1511"/>
    <col min="9999" max="9999" width="17.44140625" style="1511" customWidth="1"/>
    <col min="10000" max="10240" width="11.44140625" style="1511"/>
    <col min="10241" max="10241" width="20.33203125" style="1511" customWidth="1"/>
    <col min="10242" max="10242" width="7.33203125" style="1511" customWidth="1"/>
    <col min="10243" max="10243" width="51.44140625" style="1511" customWidth="1"/>
    <col min="10244" max="10244" width="23.44140625" style="1511" customWidth="1"/>
    <col min="10245" max="10245" width="19.44140625" style="1511" customWidth="1"/>
    <col min="10246" max="10246" width="20" style="1511" customWidth="1"/>
    <col min="10247" max="10247" width="25.109375" style="1511" customWidth="1"/>
    <col min="10248" max="10248" width="4.44140625" style="1511" customWidth="1"/>
    <col min="10249" max="10249" width="11.44140625" style="1511"/>
    <col min="10250" max="10250" width="19.33203125" style="1511" customWidth="1"/>
    <col min="10251" max="10251" width="19.6640625" style="1511" customWidth="1"/>
    <col min="10252" max="10252" width="14.44140625" style="1511" customWidth="1"/>
    <col min="10253" max="10253" width="18.44140625" style="1511" customWidth="1"/>
    <col min="10254" max="10254" width="11.44140625" style="1511"/>
    <col min="10255" max="10255" width="17.44140625" style="1511" customWidth="1"/>
    <col min="10256" max="10496" width="11.44140625" style="1511"/>
    <col min="10497" max="10497" width="20.33203125" style="1511" customWidth="1"/>
    <col min="10498" max="10498" width="7.33203125" style="1511" customWidth="1"/>
    <col min="10499" max="10499" width="51.44140625" style="1511" customWidth="1"/>
    <col min="10500" max="10500" width="23.44140625" style="1511" customWidth="1"/>
    <col min="10501" max="10501" width="19.44140625" style="1511" customWidth="1"/>
    <col min="10502" max="10502" width="20" style="1511" customWidth="1"/>
    <col min="10503" max="10503" width="25.109375" style="1511" customWidth="1"/>
    <col min="10504" max="10504" width="4.44140625" style="1511" customWidth="1"/>
    <col min="10505" max="10505" width="11.44140625" style="1511"/>
    <col min="10506" max="10506" width="19.33203125" style="1511" customWidth="1"/>
    <col min="10507" max="10507" width="19.6640625" style="1511" customWidth="1"/>
    <col min="10508" max="10508" width="14.44140625" style="1511" customWidth="1"/>
    <col min="10509" max="10509" width="18.44140625" style="1511" customWidth="1"/>
    <col min="10510" max="10510" width="11.44140625" style="1511"/>
    <col min="10511" max="10511" width="17.44140625" style="1511" customWidth="1"/>
    <col min="10512" max="10752" width="11.44140625" style="1511"/>
    <col min="10753" max="10753" width="20.33203125" style="1511" customWidth="1"/>
    <col min="10754" max="10754" width="7.33203125" style="1511" customWidth="1"/>
    <col min="10755" max="10755" width="51.44140625" style="1511" customWidth="1"/>
    <col min="10756" max="10756" width="23.44140625" style="1511" customWidth="1"/>
    <col min="10757" max="10757" width="19.44140625" style="1511" customWidth="1"/>
    <col min="10758" max="10758" width="20" style="1511" customWidth="1"/>
    <col min="10759" max="10759" width="25.109375" style="1511" customWidth="1"/>
    <col min="10760" max="10760" width="4.44140625" style="1511" customWidth="1"/>
    <col min="10761" max="10761" width="11.44140625" style="1511"/>
    <col min="10762" max="10762" width="19.33203125" style="1511" customWidth="1"/>
    <col min="10763" max="10763" width="19.6640625" style="1511" customWidth="1"/>
    <col min="10764" max="10764" width="14.44140625" style="1511" customWidth="1"/>
    <col min="10765" max="10765" width="18.44140625" style="1511" customWidth="1"/>
    <col min="10766" max="10766" width="11.44140625" style="1511"/>
    <col min="10767" max="10767" width="17.44140625" style="1511" customWidth="1"/>
    <col min="10768" max="11008" width="11.44140625" style="1511"/>
    <col min="11009" max="11009" width="20.33203125" style="1511" customWidth="1"/>
    <col min="11010" max="11010" width="7.33203125" style="1511" customWidth="1"/>
    <col min="11011" max="11011" width="51.44140625" style="1511" customWidth="1"/>
    <col min="11012" max="11012" width="23.44140625" style="1511" customWidth="1"/>
    <col min="11013" max="11013" width="19.44140625" style="1511" customWidth="1"/>
    <col min="11014" max="11014" width="20" style="1511" customWidth="1"/>
    <col min="11015" max="11015" width="25.109375" style="1511" customWidth="1"/>
    <col min="11016" max="11016" width="4.44140625" style="1511" customWidth="1"/>
    <col min="11017" max="11017" width="11.44140625" style="1511"/>
    <col min="11018" max="11018" width="19.33203125" style="1511" customWidth="1"/>
    <col min="11019" max="11019" width="19.6640625" style="1511" customWidth="1"/>
    <col min="11020" max="11020" width="14.44140625" style="1511" customWidth="1"/>
    <col min="11021" max="11021" width="18.44140625" style="1511" customWidth="1"/>
    <col min="11022" max="11022" width="11.44140625" style="1511"/>
    <col min="11023" max="11023" width="17.44140625" style="1511" customWidth="1"/>
    <col min="11024" max="11264" width="11.44140625" style="1511"/>
    <col min="11265" max="11265" width="20.33203125" style="1511" customWidth="1"/>
    <col min="11266" max="11266" width="7.33203125" style="1511" customWidth="1"/>
    <col min="11267" max="11267" width="51.44140625" style="1511" customWidth="1"/>
    <col min="11268" max="11268" width="23.44140625" style="1511" customWidth="1"/>
    <col min="11269" max="11269" width="19.44140625" style="1511" customWidth="1"/>
    <col min="11270" max="11270" width="20" style="1511" customWidth="1"/>
    <col min="11271" max="11271" width="25.109375" style="1511" customWidth="1"/>
    <col min="11272" max="11272" width="4.44140625" style="1511" customWidth="1"/>
    <col min="11273" max="11273" width="11.44140625" style="1511"/>
    <col min="11274" max="11274" width="19.33203125" style="1511" customWidth="1"/>
    <col min="11275" max="11275" width="19.6640625" style="1511" customWidth="1"/>
    <col min="11276" max="11276" width="14.44140625" style="1511" customWidth="1"/>
    <col min="11277" max="11277" width="18.44140625" style="1511" customWidth="1"/>
    <col min="11278" max="11278" width="11.44140625" style="1511"/>
    <col min="11279" max="11279" width="17.44140625" style="1511" customWidth="1"/>
    <col min="11280" max="11520" width="11.44140625" style="1511"/>
    <col min="11521" max="11521" width="20.33203125" style="1511" customWidth="1"/>
    <col min="11522" max="11522" width="7.33203125" style="1511" customWidth="1"/>
    <col min="11523" max="11523" width="51.44140625" style="1511" customWidth="1"/>
    <col min="11524" max="11524" width="23.44140625" style="1511" customWidth="1"/>
    <col min="11525" max="11525" width="19.44140625" style="1511" customWidth="1"/>
    <col min="11526" max="11526" width="20" style="1511" customWidth="1"/>
    <col min="11527" max="11527" width="25.109375" style="1511" customWidth="1"/>
    <col min="11528" max="11528" width="4.44140625" style="1511" customWidth="1"/>
    <col min="11529" max="11529" width="11.44140625" style="1511"/>
    <col min="11530" max="11530" width="19.33203125" style="1511" customWidth="1"/>
    <col min="11531" max="11531" width="19.6640625" style="1511" customWidth="1"/>
    <col min="11532" max="11532" width="14.44140625" style="1511" customWidth="1"/>
    <col min="11533" max="11533" width="18.44140625" style="1511" customWidth="1"/>
    <col min="11534" max="11534" width="11.44140625" style="1511"/>
    <col min="11535" max="11535" width="17.44140625" style="1511" customWidth="1"/>
    <col min="11536" max="11776" width="11.44140625" style="1511"/>
    <col min="11777" max="11777" width="20.33203125" style="1511" customWidth="1"/>
    <col min="11778" max="11778" width="7.33203125" style="1511" customWidth="1"/>
    <col min="11779" max="11779" width="51.44140625" style="1511" customWidth="1"/>
    <col min="11780" max="11780" width="23.44140625" style="1511" customWidth="1"/>
    <col min="11781" max="11781" width="19.44140625" style="1511" customWidth="1"/>
    <col min="11782" max="11782" width="20" style="1511" customWidth="1"/>
    <col min="11783" max="11783" width="25.109375" style="1511" customWidth="1"/>
    <col min="11784" max="11784" width="4.44140625" style="1511" customWidth="1"/>
    <col min="11785" max="11785" width="11.44140625" style="1511"/>
    <col min="11786" max="11786" width="19.33203125" style="1511" customWidth="1"/>
    <col min="11787" max="11787" width="19.6640625" style="1511" customWidth="1"/>
    <col min="11788" max="11788" width="14.44140625" style="1511" customWidth="1"/>
    <col min="11789" max="11789" width="18.44140625" style="1511" customWidth="1"/>
    <col min="11790" max="11790" width="11.44140625" style="1511"/>
    <col min="11791" max="11791" width="17.44140625" style="1511" customWidth="1"/>
    <col min="11792" max="12032" width="11.44140625" style="1511"/>
    <col min="12033" max="12033" width="20.33203125" style="1511" customWidth="1"/>
    <col min="12034" max="12034" width="7.33203125" style="1511" customWidth="1"/>
    <col min="12035" max="12035" width="51.44140625" style="1511" customWidth="1"/>
    <col min="12036" max="12036" width="23.44140625" style="1511" customWidth="1"/>
    <col min="12037" max="12037" width="19.44140625" style="1511" customWidth="1"/>
    <col min="12038" max="12038" width="20" style="1511" customWidth="1"/>
    <col min="12039" max="12039" width="25.109375" style="1511" customWidth="1"/>
    <col min="12040" max="12040" width="4.44140625" style="1511" customWidth="1"/>
    <col min="12041" max="12041" width="11.44140625" style="1511"/>
    <col min="12042" max="12042" width="19.33203125" style="1511" customWidth="1"/>
    <col min="12043" max="12043" width="19.6640625" style="1511" customWidth="1"/>
    <col min="12044" max="12044" width="14.44140625" style="1511" customWidth="1"/>
    <col min="12045" max="12045" width="18.44140625" style="1511" customWidth="1"/>
    <col min="12046" max="12046" width="11.44140625" style="1511"/>
    <col min="12047" max="12047" width="17.44140625" style="1511" customWidth="1"/>
    <col min="12048" max="12288" width="11.44140625" style="1511"/>
    <col min="12289" max="12289" width="20.33203125" style="1511" customWidth="1"/>
    <col min="12290" max="12290" width="7.33203125" style="1511" customWidth="1"/>
    <col min="12291" max="12291" width="51.44140625" style="1511" customWidth="1"/>
    <col min="12292" max="12292" width="23.44140625" style="1511" customWidth="1"/>
    <col min="12293" max="12293" width="19.44140625" style="1511" customWidth="1"/>
    <col min="12294" max="12294" width="20" style="1511" customWidth="1"/>
    <col min="12295" max="12295" width="25.109375" style="1511" customWidth="1"/>
    <col min="12296" max="12296" width="4.44140625" style="1511" customWidth="1"/>
    <col min="12297" max="12297" width="11.44140625" style="1511"/>
    <col min="12298" max="12298" width="19.33203125" style="1511" customWidth="1"/>
    <col min="12299" max="12299" width="19.6640625" style="1511" customWidth="1"/>
    <col min="12300" max="12300" width="14.44140625" style="1511" customWidth="1"/>
    <col min="12301" max="12301" width="18.44140625" style="1511" customWidth="1"/>
    <col min="12302" max="12302" width="11.44140625" style="1511"/>
    <col min="12303" max="12303" width="17.44140625" style="1511" customWidth="1"/>
    <col min="12304" max="12544" width="11.44140625" style="1511"/>
    <col min="12545" max="12545" width="20.33203125" style="1511" customWidth="1"/>
    <col min="12546" max="12546" width="7.33203125" style="1511" customWidth="1"/>
    <col min="12547" max="12547" width="51.44140625" style="1511" customWidth="1"/>
    <col min="12548" max="12548" width="23.44140625" style="1511" customWidth="1"/>
    <col min="12549" max="12549" width="19.44140625" style="1511" customWidth="1"/>
    <col min="12550" max="12550" width="20" style="1511" customWidth="1"/>
    <col min="12551" max="12551" width="25.109375" style="1511" customWidth="1"/>
    <col min="12552" max="12552" width="4.44140625" style="1511" customWidth="1"/>
    <col min="12553" max="12553" width="11.44140625" style="1511"/>
    <col min="12554" max="12554" width="19.33203125" style="1511" customWidth="1"/>
    <col min="12555" max="12555" width="19.6640625" style="1511" customWidth="1"/>
    <col min="12556" max="12556" width="14.44140625" style="1511" customWidth="1"/>
    <col min="12557" max="12557" width="18.44140625" style="1511" customWidth="1"/>
    <col min="12558" max="12558" width="11.44140625" style="1511"/>
    <col min="12559" max="12559" width="17.44140625" style="1511" customWidth="1"/>
    <col min="12560" max="12800" width="11.44140625" style="1511"/>
    <col min="12801" max="12801" width="20.33203125" style="1511" customWidth="1"/>
    <col min="12802" max="12802" width="7.33203125" style="1511" customWidth="1"/>
    <col min="12803" max="12803" width="51.44140625" style="1511" customWidth="1"/>
    <col min="12804" max="12804" width="23.44140625" style="1511" customWidth="1"/>
    <col min="12805" max="12805" width="19.44140625" style="1511" customWidth="1"/>
    <col min="12806" max="12806" width="20" style="1511" customWidth="1"/>
    <col min="12807" max="12807" width="25.109375" style="1511" customWidth="1"/>
    <col min="12808" max="12808" width="4.44140625" style="1511" customWidth="1"/>
    <col min="12809" max="12809" width="11.44140625" style="1511"/>
    <col min="12810" max="12810" width="19.33203125" style="1511" customWidth="1"/>
    <col min="12811" max="12811" width="19.6640625" style="1511" customWidth="1"/>
    <col min="12812" max="12812" width="14.44140625" style="1511" customWidth="1"/>
    <col min="12813" max="12813" width="18.44140625" style="1511" customWidth="1"/>
    <col min="12814" max="12814" width="11.44140625" style="1511"/>
    <col min="12815" max="12815" width="17.44140625" style="1511" customWidth="1"/>
    <col min="12816" max="13056" width="11.44140625" style="1511"/>
    <col min="13057" max="13057" width="20.33203125" style="1511" customWidth="1"/>
    <col min="13058" max="13058" width="7.33203125" style="1511" customWidth="1"/>
    <col min="13059" max="13059" width="51.44140625" style="1511" customWidth="1"/>
    <col min="13060" max="13060" width="23.44140625" style="1511" customWidth="1"/>
    <col min="13061" max="13061" width="19.44140625" style="1511" customWidth="1"/>
    <col min="13062" max="13062" width="20" style="1511" customWidth="1"/>
    <col min="13063" max="13063" width="25.109375" style="1511" customWidth="1"/>
    <col min="13064" max="13064" width="4.44140625" style="1511" customWidth="1"/>
    <col min="13065" max="13065" width="11.44140625" style="1511"/>
    <col min="13066" max="13066" width="19.33203125" style="1511" customWidth="1"/>
    <col min="13067" max="13067" width="19.6640625" style="1511" customWidth="1"/>
    <col min="13068" max="13068" width="14.44140625" style="1511" customWidth="1"/>
    <col min="13069" max="13069" width="18.44140625" style="1511" customWidth="1"/>
    <col min="13070" max="13070" width="11.44140625" style="1511"/>
    <col min="13071" max="13071" width="17.44140625" style="1511" customWidth="1"/>
    <col min="13072" max="13312" width="11.44140625" style="1511"/>
    <col min="13313" max="13313" width="20.33203125" style="1511" customWidth="1"/>
    <col min="13314" max="13314" width="7.33203125" style="1511" customWidth="1"/>
    <col min="13315" max="13315" width="51.44140625" style="1511" customWidth="1"/>
    <col min="13316" max="13316" width="23.44140625" style="1511" customWidth="1"/>
    <col min="13317" max="13317" width="19.44140625" style="1511" customWidth="1"/>
    <col min="13318" max="13318" width="20" style="1511" customWidth="1"/>
    <col min="13319" max="13319" width="25.109375" style="1511" customWidth="1"/>
    <col min="13320" max="13320" width="4.44140625" style="1511" customWidth="1"/>
    <col min="13321" max="13321" width="11.44140625" style="1511"/>
    <col min="13322" max="13322" width="19.33203125" style="1511" customWidth="1"/>
    <col min="13323" max="13323" width="19.6640625" style="1511" customWidth="1"/>
    <col min="13324" max="13324" width="14.44140625" style="1511" customWidth="1"/>
    <col min="13325" max="13325" width="18.44140625" style="1511" customWidth="1"/>
    <col min="13326" max="13326" width="11.44140625" style="1511"/>
    <col min="13327" max="13327" width="17.44140625" style="1511" customWidth="1"/>
    <col min="13328" max="13568" width="11.44140625" style="1511"/>
    <col min="13569" max="13569" width="20.33203125" style="1511" customWidth="1"/>
    <col min="13570" max="13570" width="7.33203125" style="1511" customWidth="1"/>
    <col min="13571" max="13571" width="51.44140625" style="1511" customWidth="1"/>
    <col min="13572" max="13572" width="23.44140625" style="1511" customWidth="1"/>
    <col min="13573" max="13573" width="19.44140625" style="1511" customWidth="1"/>
    <col min="13574" max="13574" width="20" style="1511" customWidth="1"/>
    <col min="13575" max="13575" width="25.109375" style="1511" customWidth="1"/>
    <col min="13576" max="13576" width="4.44140625" style="1511" customWidth="1"/>
    <col min="13577" max="13577" width="11.44140625" style="1511"/>
    <col min="13578" max="13578" width="19.33203125" style="1511" customWidth="1"/>
    <col min="13579" max="13579" width="19.6640625" style="1511" customWidth="1"/>
    <col min="13580" max="13580" width="14.44140625" style="1511" customWidth="1"/>
    <col min="13581" max="13581" width="18.44140625" style="1511" customWidth="1"/>
    <col min="13582" max="13582" width="11.44140625" style="1511"/>
    <col min="13583" max="13583" width="17.44140625" style="1511" customWidth="1"/>
    <col min="13584" max="13824" width="11.44140625" style="1511"/>
    <col min="13825" max="13825" width="20.33203125" style="1511" customWidth="1"/>
    <col min="13826" max="13826" width="7.33203125" style="1511" customWidth="1"/>
    <col min="13827" max="13827" width="51.44140625" style="1511" customWidth="1"/>
    <col min="13828" max="13828" width="23.44140625" style="1511" customWidth="1"/>
    <col min="13829" max="13829" width="19.44140625" style="1511" customWidth="1"/>
    <col min="13830" max="13830" width="20" style="1511" customWidth="1"/>
    <col min="13831" max="13831" width="25.109375" style="1511" customWidth="1"/>
    <col min="13832" max="13832" width="4.44140625" style="1511" customWidth="1"/>
    <col min="13833" max="13833" width="11.44140625" style="1511"/>
    <col min="13834" max="13834" width="19.33203125" style="1511" customWidth="1"/>
    <col min="13835" max="13835" width="19.6640625" style="1511" customWidth="1"/>
    <col min="13836" max="13836" width="14.44140625" style="1511" customWidth="1"/>
    <col min="13837" max="13837" width="18.44140625" style="1511" customWidth="1"/>
    <col min="13838" max="13838" width="11.44140625" style="1511"/>
    <col min="13839" max="13839" width="17.44140625" style="1511" customWidth="1"/>
    <col min="13840" max="14080" width="11.44140625" style="1511"/>
    <col min="14081" max="14081" width="20.33203125" style="1511" customWidth="1"/>
    <col min="14082" max="14082" width="7.33203125" style="1511" customWidth="1"/>
    <col min="14083" max="14083" width="51.44140625" style="1511" customWidth="1"/>
    <col min="14084" max="14084" width="23.44140625" style="1511" customWidth="1"/>
    <col min="14085" max="14085" width="19.44140625" style="1511" customWidth="1"/>
    <col min="14086" max="14086" width="20" style="1511" customWidth="1"/>
    <col min="14087" max="14087" width="25.109375" style="1511" customWidth="1"/>
    <col min="14088" max="14088" width="4.44140625" style="1511" customWidth="1"/>
    <col min="14089" max="14089" width="11.44140625" style="1511"/>
    <col min="14090" max="14090" width="19.33203125" style="1511" customWidth="1"/>
    <col min="14091" max="14091" width="19.6640625" style="1511" customWidth="1"/>
    <col min="14092" max="14092" width="14.44140625" style="1511" customWidth="1"/>
    <col min="14093" max="14093" width="18.44140625" style="1511" customWidth="1"/>
    <col min="14094" max="14094" width="11.44140625" style="1511"/>
    <col min="14095" max="14095" width="17.44140625" style="1511" customWidth="1"/>
    <col min="14096" max="14336" width="11.44140625" style="1511"/>
    <col min="14337" max="14337" width="20.33203125" style="1511" customWidth="1"/>
    <col min="14338" max="14338" width="7.33203125" style="1511" customWidth="1"/>
    <col min="14339" max="14339" width="51.44140625" style="1511" customWidth="1"/>
    <col min="14340" max="14340" width="23.44140625" style="1511" customWidth="1"/>
    <col min="14341" max="14341" width="19.44140625" style="1511" customWidth="1"/>
    <col min="14342" max="14342" width="20" style="1511" customWidth="1"/>
    <col min="14343" max="14343" width="25.109375" style="1511" customWidth="1"/>
    <col min="14344" max="14344" width="4.44140625" style="1511" customWidth="1"/>
    <col min="14345" max="14345" width="11.44140625" style="1511"/>
    <col min="14346" max="14346" width="19.33203125" style="1511" customWidth="1"/>
    <col min="14347" max="14347" width="19.6640625" style="1511" customWidth="1"/>
    <col min="14348" max="14348" width="14.44140625" style="1511" customWidth="1"/>
    <col min="14349" max="14349" width="18.44140625" style="1511" customWidth="1"/>
    <col min="14350" max="14350" width="11.44140625" style="1511"/>
    <col min="14351" max="14351" width="17.44140625" style="1511" customWidth="1"/>
    <col min="14352" max="14592" width="11.44140625" style="1511"/>
    <col min="14593" max="14593" width="20.33203125" style="1511" customWidth="1"/>
    <col min="14594" max="14594" width="7.33203125" style="1511" customWidth="1"/>
    <col min="14595" max="14595" width="51.44140625" style="1511" customWidth="1"/>
    <col min="14596" max="14596" width="23.44140625" style="1511" customWidth="1"/>
    <col min="14597" max="14597" width="19.44140625" style="1511" customWidth="1"/>
    <col min="14598" max="14598" width="20" style="1511" customWidth="1"/>
    <col min="14599" max="14599" width="25.109375" style="1511" customWidth="1"/>
    <col min="14600" max="14600" width="4.44140625" style="1511" customWidth="1"/>
    <col min="14601" max="14601" width="11.44140625" style="1511"/>
    <col min="14602" max="14602" width="19.33203125" style="1511" customWidth="1"/>
    <col min="14603" max="14603" width="19.6640625" style="1511" customWidth="1"/>
    <col min="14604" max="14604" width="14.44140625" style="1511" customWidth="1"/>
    <col min="14605" max="14605" width="18.44140625" style="1511" customWidth="1"/>
    <col min="14606" max="14606" width="11.44140625" style="1511"/>
    <col min="14607" max="14607" width="17.44140625" style="1511" customWidth="1"/>
    <col min="14608" max="14848" width="11.44140625" style="1511"/>
    <col min="14849" max="14849" width="20.33203125" style="1511" customWidth="1"/>
    <col min="14850" max="14850" width="7.33203125" style="1511" customWidth="1"/>
    <col min="14851" max="14851" width="51.44140625" style="1511" customWidth="1"/>
    <col min="14852" max="14852" width="23.44140625" style="1511" customWidth="1"/>
    <col min="14853" max="14853" width="19.44140625" style="1511" customWidth="1"/>
    <col min="14854" max="14854" width="20" style="1511" customWidth="1"/>
    <col min="14855" max="14855" width="25.109375" style="1511" customWidth="1"/>
    <col min="14856" max="14856" width="4.44140625" style="1511" customWidth="1"/>
    <col min="14857" max="14857" width="11.44140625" style="1511"/>
    <col min="14858" max="14858" width="19.33203125" style="1511" customWidth="1"/>
    <col min="14859" max="14859" width="19.6640625" style="1511" customWidth="1"/>
    <col min="14860" max="14860" width="14.44140625" style="1511" customWidth="1"/>
    <col min="14861" max="14861" width="18.44140625" style="1511" customWidth="1"/>
    <col min="14862" max="14862" width="11.44140625" style="1511"/>
    <col min="14863" max="14863" width="17.44140625" style="1511" customWidth="1"/>
    <col min="14864" max="15104" width="11.44140625" style="1511"/>
    <col min="15105" max="15105" width="20.33203125" style="1511" customWidth="1"/>
    <col min="15106" max="15106" width="7.33203125" style="1511" customWidth="1"/>
    <col min="15107" max="15107" width="51.44140625" style="1511" customWidth="1"/>
    <col min="15108" max="15108" width="23.44140625" style="1511" customWidth="1"/>
    <col min="15109" max="15109" width="19.44140625" style="1511" customWidth="1"/>
    <col min="15110" max="15110" width="20" style="1511" customWidth="1"/>
    <col min="15111" max="15111" width="25.109375" style="1511" customWidth="1"/>
    <col min="15112" max="15112" width="4.44140625" style="1511" customWidth="1"/>
    <col min="15113" max="15113" width="11.44140625" style="1511"/>
    <col min="15114" max="15114" width="19.33203125" style="1511" customWidth="1"/>
    <col min="15115" max="15115" width="19.6640625" style="1511" customWidth="1"/>
    <col min="15116" max="15116" width="14.44140625" style="1511" customWidth="1"/>
    <col min="15117" max="15117" width="18.44140625" style="1511" customWidth="1"/>
    <col min="15118" max="15118" width="11.44140625" style="1511"/>
    <col min="15119" max="15119" width="17.44140625" style="1511" customWidth="1"/>
    <col min="15120" max="15360" width="11.44140625" style="1511"/>
    <col min="15361" max="15361" width="20.33203125" style="1511" customWidth="1"/>
    <col min="15362" max="15362" width="7.33203125" style="1511" customWidth="1"/>
    <col min="15363" max="15363" width="51.44140625" style="1511" customWidth="1"/>
    <col min="15364" max="15364" width="23.44140625" style="1511" customWidth="1"/>
    <col min="15365" max="15365" width="19.44140625" style="1511" customWidth="1"/>
    <col min="15366" max="15366" width="20" style="1511" customWidth="1"/>
    <col min="15367" max="15367" width="25.109375" style="1511" customWidth="1"/>
    <col min="15368" max="15368" width="4.44140625" style="1511" customWidth="1"/>
    <col min="15369" max="15369" width="11.44140625" style="1511"/>
    <col min="15370" max="15370" width="19.33203125" style="1511" customWidth="1"/>
    <col min="15371" max="15371" width="19.6640625" style="1511" customWidth="1"/>
    <col min="15372" max="15372" width="14.44140625" style="1511" customWidth="1"/>
    <col min="15373" max="15373" width="18.44140625" style="1511" customWidth="1"/>
    <col min="15374" max="15374" width="11.44140625" style="1511"/>
    <col min="15375" max="15375" width="17.44140625" style="1511" customWidth="1"/>
    <col min="15376" max="15616" width="11.44140625" style="1511"/>
    <col min="15617" max="15617" width="20.33203125" style="1511" customWidth="1"/>
    <col min="15618" max="15618" width="7.33203125" style="1511" customWidth="1"/>
    <col min="15619" max="15619" width="51.44140625" style="1511" customWidth="1"/>
    <col min="15620" max="15620" width="23.44140625" style="1511" customWidth="1"/>
    <col min="15621" max="15621" width="19.44140625" style="1511" customWidth="1"/>
    <col min="15622" max="15622" width="20" style="1511" customWidth="1"/>
    <col min="15623" max="15623" width="25.109375" style="1511" customWidth="1"/>
    <col min="15624" max="15624" width="4.44140625" style="1511" customWidth="1"/>
    <col min="15625" max="15625" width="11.44140625" style="1511"/>
    <col min="15626" max="15626" width="19.33203125" style="1511" customWidth="1"/>
    <col min="15627" max="15627" width="19.6640625" style="1511" customWidth="1"/>
    <col min="15628" max="15628" width="14.44140625" style="1511" customWidth="1"/>
    <col min="15629" max="15629" width="18.44140625" style="1511" customWidth="1"/>
    <col min="15630" max="15630" width="11.44140625" style="1511"/>
    <col min="15631" max="15631" width="17.44140625" style="1511" customWidth="1"/>
    <col min="15632" max="15872" width="11.44140625" style="1511"/>
    <col min="15873" max="15873" width="20.33203125" style="1511" customWidth="1"/>
    <col min="15874" max="15874" width="7.33203125" style="1511" customWidth="1"/>
    <col min="15875" max="15875" width="51.44140625" style="1511" customWidth="1"/>
    <col min="15876" max="15876" width="23.44140625" style="1511" customWidth="1"/>
    <col min="15877" max="15877" width="19.44140625" style="1511" customWidth="1"/>
    <col min="15878" max="15878" width="20" style="1511" customWidth="1"/>
    <col min="15879" max="15879" width="25.109375" style="1511" customWidth="1"/>
    <col min="15880" max="15880" width="4.44140625" style="1511" customWidth="1"/>
    <col min="15881" max="15881" width="11.44140625" style="1511"/>
    <col min="15882" max="15882" width="19.33203125" style="1511" customWidth="1"/>
    <col min="15883" max="15883" width="19.6640625" style="1511" customWidth="1"/>
    <col min="15884" max="15884" width="14.44140625" style="1511" customWidth="1"/>
    <col min="15885" max="15885" width="18.44140625" style="1511" customWidth="1"/>
    <col min="15886" max="15886" width="11.44140625" style="1511"/>
    <col min="15887" max="15887" width="17.44140625" style="1511" customWidth="1"/>
    <col min="15888" max="16128" width="11.44140625" style="1511"/>
    <col min="16129" max="16129" width="20.33203125" style="1511" customWidth="1"/>
    <col min="16130" max="16130" width="7.33203125" style="1511" customWidth="1"/>
    <col min="16131" max="16131" width="51.44140625" style="1511" customWidth="1"/>
    <col min="16132" max="16132" width="23.44140625" style="1511" customWidth="1"/>
    <col min="16133" max="16133" width="19.44140625" style="1511" customWidth="1"/>
    <col min="16134" max="16134" width="20" style="1511" customWidth="1"/>
    <col min="16135" max="16135" width="25.109375" style="1511" customWidth="1"/>
    <col min="16136" max="16136" width="4.44140625" style="1511" customWidth="1"/>
    <col min="16137" max="16137" width="11.44140625" style="1511"/>
    <col min="16138" max="16138" width="19.33203125" style="1511" customWidth="1"/>
    <col min="16139" max="16139" width="19.6640625" style="1511" customWidth="1"/>
    <col min="16140" max="16140" width="14.44140625" style="1511" customWidth="1"/>
    <col min="16141" max="16141" width="18.44140625" style="1511" customWidth="1"/>
    <col min="16142" max="16142" width="11.44140625" style="1511"/>
    <col min="16143" max="16143" width="17.44140625" style="1511" customWidth="1"/>
    <col min="16144" max="16384" width="11.44140625" style="1511"/>
  </cols>
  <sheetData>
    <row r="1" spans="1:11" x14ac:dyDescent="0.3">
      <c r="A1" s="3843" t="s">
        <v>1</v>
      </c>
      <c r="B1" s="3844"/>
      <c r="C1" s="3844"/>
      <c r="D1" s="3844"/>
      <c r="E1" s="3844"/>
      <c r="F1" s="3844"/>
      <c r="G1" s="3845"/>
    </row>
    <row r="2" spans="1:11" x14ac:dyDescent="0.3">
      <c r="A2" s="3846" t="s">
        <v>2</v>
      </c>
      <c r="B2" s="3847"/>
      <c r="C2" s="3847"/>
      <c r="D2" s="3847"/>
      <c r="E2" s="3847"/>
      <c r="F2" s="3847"/>
      <c r="G2" s="3848"/>
    </row>
    <row r="3" spans="1:11" x14ac:dyDescent="0.3">
      <c r="A3" s="1510"/>
      <c r="G3" s="1514"/>
    </row>
    <row r="4" spans="1:11" ht="12.75" customHeight="1" x14ac:dyDescent="0.3">
      <c r="A4" s="1625" t="s">
        <v>0</v>
      </c>
      <c r="G4" s="1514"/>
    </row>
    <row r="5" spans="1:11" ht="34.5" hidden="1" customHeight="1" x14ac:dyDescent="0.3">
      <c r="A5" s="1510"/>
      <c r="G5" s="1627"/>
    </row>
    <row r="6" spans="1:11" x14ac:dyDescent="0.3">
      <c r="A6" s="1510" t="s">
        <v>3</v>
      </c>
      <c r="C6" s="1511" t="s">
        <v>4</v>
      </c>
      <c r="E6" s="1623" t="s">
        <v>5</v>
      </c>
      <c r="F6" s="1513" t="s">
        <v>357</v>
      </c>
      <c r="G6" s="1514" t="s">
        <v>197</v>
      </c>
    </row>
    <row r="7" spans="1:11" ht="5.25" customHeight="1" thickBot="1" x14ac:dyDescent="0.35">
      <c r="A7" s="1510"/>
      <c r="D7" s="1511"/>
      <c r="E7" s="1697"/>
      <c r="F7" s="1511"/>
      <c r="G7" s="1698"/>
    </row>
    <row r="8" spans="1:11" s="1535" customFormat="1" ht="57.75" customHeight="1" thickBot="1" x14ac:dyDescent="0.35">
      <c r="A8" s="1547" t="s">
        <v>351</v>
      </c>
      <c r="B8" s="1548"/>
      <c r="C8" s="1548" t="s">
        <v>352</v>
      </c>
      <c r="D8" s="1699" t="s">
        <v>8</v>
      </c>
      <c r="E8" s="1700" t="s">
        <v>9</v>
      </c>
      <c r="F8" s="1699" t="s">
        <v>10</v>
      </c>
      <c r="G8" s="1701" t="s">
        <v>11</v>
      </c>
    </row>
    <row r="9" spans="1:11" ht="20.100000000000001" customHeight="1" thickBot="1" x14ac:dyDescent="0.35">
      <c r="A9" s="1552" t="s">
        <v>12</v>
      </c>
      <c r="B9" s="1553"/>
      <c r="C9" s="1554" t="s">
        <v>13</v>
      </c>
      <c r="D9" s="1702">
        <f>+D10+D28+D82</f>
        <v>3785909847.0299997</v>
      </c>
      <c r="E9" s="1703">
        <f>+E10+E28+E82</f>
        <v>0</v>
      </c>
      <c r="F9" s="1704">
        <f>+D9-E9</f>
        <v>3785909847.0299997</v>
      </c>
      <c r="G9" s="1705">
        <f>+G10+G28+G82</f>
        <v>3784485831.0299997</v>
      </c>
      <c r="J9" s="1626"/>
      <c r="K9" s="1626"/>
    </row>
    <row r="10" spans="1:11" s="1535" customFormat="1" ht="20.100000000000001" customHeight="1" x14ac:dyDescent="0.3">
      <c r="A10" s="1597">
        <v>1</v>
      </c>
      <c r="B10" s="1598"/>
      <c r="C10" s="1706" t="s">
        <v>14</v>
      </c>
      <c r="D10" s="1602">
        <f>+D11</f>
        <v>799877804</v>
      </c>
      <c r="E10" s="1601">
        <f>+E11</f>
        <v>0</v>
      </c>
      <c r="F10" s="1602">
        <f>+D10-E10</f>
        <v>799877804</v>
      </c>
      <c r="G10" s="1707">
        <f>+G11</f>
        <v>799877804</v>
      </c>
      <c r="J10" s="1708"/>
      <c r="K10" s="1708"/>
    </row>
    <row r="11" spans="1:11" s="1535" customFormat="1" ht="20.100000000000001" customHeight="1" x14ac:dyDescent="0.3">
      <c r="A11" s="1567">
        <v>10</v>
      </c>
      <c r="B11" s="1568"/>
      <c r="C11" s="1709" t="s">
        <v>14</v>
      </c>
      <c r="D11" s="1570">
        <f>+D12+D15+D18</f>
        <v>799877804</v>
      </c>
      <c r="E11" s="1571">
        <f>+E12+E15+E18</f>
        <v>0</v>
      </c>
      <c r="F11" s="1570">
        <f>+D11-E11</f>
        <v>799877804</v>
      </c>
      <c r="G11" s="1648">
        <f>+G12+G15+G18</f>
        <v>799877804</v>
      </c>
      <c r="J11" s="1708"/>
    </row>
    <row r="12" spans="1:11" s="1535" customFormat="1" ht="20.100000000000001" customHeight="1" x14ac:dyDescent="0.3">
      <c r="A12" s="1567">
        <v>101</v>
      </c>
      <c r="B12" s="1568"/>
      <c r="C12" s="1709" t="s">
        <v>15</v>
      </c>
      <c r="D12" s="1570">
        <f>+D13</f>
        <v>26134973</v>
      </c>
      <c r="E12" s="1571">
        <f>+E13</f>
        <v>0</v>
      </c>
      <c r="F12" s="1570">
        <f>+D12-E12</f>
        <v>26134973</v>
      </c>
      <c r="G12" s="1648">
        <f>+G13</f>
        <v>26134973</v>
      </c>
      <c r="J12" s="1708"/>
    </row>
    <row r="13" spans="1:11" s="1535" customFormat="1" ht="20.100000000000001" customHeight="1" x14ac:dyDescent="0.3">
      <c r="A13" s="1567">
        <v>1011</v>
      </c>
      <c r="B13" s="1568"/>
      <c r="C13" s="1709" t="s">
        <v>16</v>
      </c>
      <c r="D13" s="1570">
        <f>+D14</f>
        <v>26134973</v>
      </c>
      <c r="E13" s="1571">
        <f>+E14</f>
        <v>0</v>
      </c>
      <c r="F13" s="1570">
        <f>+D13-E13</f>
        <v>26134973</v>
      </c>
      <c r="G13" s="1648">
        <f>+G14</f>
        <v>26134973</v>
      </c>
      <c r="J13" s="1708"/>
    </row>
    <row r="14" spans="1:11" ht="20.100000000000001" customHeight="1" x14ac:dyDescent="0.3">
      <c r="A14" s="1574">
        <v>10111</v>
      </c>
      <c r="B14" s="1575">
        <v>20</v>
      </c>
      <c r="C14" s="1576" t="s">
        <v>17</v>
      </c>
      <c r="D14" s="1578">
        <v>26134973</v>
      </c>
      <c r="E14" s="1710">
        <v>0</v>
      </c>
      <c r="F14" s="1578">
        <f t="shared" ref="F14:F33" si="0">+D14-E14</f>
        <v>26134973</v>
      </c>
      <c r="G14" s="1583">
        <v>26134973</v>
      </c>
      <c r="I14" s="1711"/>
      <c r="J14" s="1711"/>
    </row>
    <row r="15" spans="1:11" s="1535" customFormat="1" ht="20.100000000000001" customHeight="1" x14ac:dyDescent="0.3">
      <c r="A15" s="1567">
        <v>102</v>
      </c>
      <c r="B15" s="1568"/>
      <c r="C15" s="1709" t="s">
        <v>31</v>
      </c>
      <c r="D15" s="1570">
        <f>+D16+D17</f>
        <v>178809431</v>
      </c>
      <c r="E15" s="1571">
        <f>+E16+E17</f>
        <v>0</v>
      </c>
      <c r="F15" s="1570">
        <f>+D15-E15</f>
        <v>178809431</v>
      </c>
      <c r="G15" s="1648">
        <f>+G16+G17</f>
        <v>178809431</v>
      </c>
      <c r="J15" s="1708"/>
    </row>
    <row r="16" spans="1:11" ht="20.100000000000001" customHeight="1" x14ac:dyDescent="0.3">
      <c r="A16" s="1574">
        <v>10212</v>
      </c>
      <c r="B16" s="1575">
        <v>20</v>
      </c>
      <c r="C16" s="1576" t="s">
        <v>32</v>
      </c>
      <c r="D16" s="1578">
        <v>250877</v>
      </c>
      <c r="E16" s="1710">
        <v>0</v>
      </c>
      <c r="F16" s="1578">
        <f t="shared" si="0"/>
        <v>250877</v>
      </c>
      <c r="G16" s="1583">
        <v>250877</v>
      </c>
      <c r="J16" s="1711"/>
    </row>
    <row r="17" spans="1:10" ht="20.100000000000001" customHeight="1" x14ac:dyDescent="0.3">
      <c r="A17" s="1574">
        <v>10214</v>
      </c>
      <c r="B17" s="1575">
        <v>20</v>
      </c>
      <c r="C17" s="1576" t="s">
        <v>33</v>
      </c>
      <c r="D17" s="1578">
        <v>178558554</v>
      </c>
      <c r="E17" s="1710">
        <v>0</v>
      </c>
      <c r="F17" s="1578">
        <f t="shared" si="0"/>
        <v>178558554</v>
      </c>
      <c r="G17" s="1583">
        <v>178558554</v>
      </c>
      <c r="J17" s="1711"/>
    </row>
    <row r="18" spans="1:10" s="1535" customFormat="1" ht="20.100000000000001" customHeight="1" x14ac:dyDescent="0.3">
      <c r="A18" s="1567">
        <v>105</v>
      </c>
      <c r="B18" s="1568"/>
      <c r="C18" s="1604" t="s">
        <v>34</v>
      </c>
      <c r="D18" s="1570">
        <f>+D19+D23+D26+D27</f>
        <v>594933400</v>
      </c>
      <c r="E18" s="1571">
        <f>+E19+E23+E26+E27</f>
        <v>0</v>
      </c>
      <c r="F18" s="1570">
        <f t="shared" si="0"/>
        <v>594933400</v>
      </c>
      <c r="G18" s="1648">
        <f>+G19+G23+G26+G27</f>
        <v>594933400</v>
      </c>
      <c r="J18" s="1708"/>
    </row>
    <row r="19" spans="1:10" s="1535" customFormat="1" ht="20.100000000000001" customHeight="1" x14ac:dyDescent="0.3">
      <c r="A19" s="1567">
        <v>1051</v>
      </c>
      <c r="B19" s="1568"/>
      <c r="C19" s="1604" t="s">
        <v>35</v>
      </c>
      <c r="D19" s="1570">
        <f>+D20+D21+D22</f>
        <v>382819200</v>
      </c>
      <c r="E19" s="1571">
        <f>+E20+E21+E22</f>
        <v>0</v>
      </c>
      <c r="F19" s="1570">
        <f t="shared" si="0"/>
        <v>382819200</v>
      </c>
      <c r="G19" s="1648">
        <f>+G20+G21+G22</f>
        <v>382819200</v>
      </c>
      <c r="J19" s="1708"/>
    </row>
    <row r="20" spans="1:10" ht="20.100000000000001" customHeight="1" x14ac:dyDescent="0.3">
      <c r="A20" s="1574">
        <v>10511</v>
      </c>
      <c r="B20" s="1575">
        <v>20</v>
      </c>
      <c r="C20" s="1576" t="s">
        <v>36</v>
      </c>
      <c r="D20" s="1578">
        <v>79008700</v>
      </c>
      <c r="E20" s="1710">
        <v>0</v>
      </c>
      <c r="F20" s="1578">
        <f t="shared" si="0"/>
        <v>79008700</v>
      </c>
      <c r="G20" s="1583">
        <v>79008700</v>
      </c>
      <c r="J20" s="1711"/>
    </row>
    <row r="21" spans="1:10" ht="20.100000000000001" customHeight="1" x14ac:dyDescent="0.3">
      <c r="A21" s="1574">
        <v>10513</v>
      </c>
      <c r="B21" s="1575">
        <v>20</v>
      </c>
      <c r="C21" s="1576" t="s">
        <v>37</v>
      </c>
      <c r="D21" s="1578">
        <v>134377500</v>
      </c>
      <c r="E21" s="1710">
        <v>0</v>
      </c>
      <c r="F21" s="1578">
        <f t="shared" si="0"/>
        <v>134377500</v>
      </c>
      <c r="G21" s="1583">
        <v>134377500</v>
      </c>
      <c r="J21" s="1711"/>
    </row>
    <row r="22" spans="1:10" ht="20.100000000000001" customHeight="1" x14ac:dyDescent="0.3">
      <c r="A22" s="1574">
        <v>10514</v>
      </c>
      <c r="B22" s="1575">
        <v>20</v>
      </c>
      <c r="C22" s="1576" t="s">
        <v>38</v>
      </c>
      <c r="D22" s="1578">
        <v>169433000</v>
      </c>
      <c r="E22" s="1710">
        <v>0</v>
      </c>
      <c r="F22" s="1578">
        <f t="shared" si="0"/>
        <v>169433000</v>
      </c>
      <c r="G22" s="1583">
        <v>169433000</v>
      </c>
      <c r="J22" s="1711"/>
    </row>
    <row r="23" spans="1:10" s="1535" customFormat="1" ht="20.100000000000001" customHeight="1" x14ac:dyDescent="0.3">
      <c r="A23" s="1567">
        <v>1052</v>
      </c>
      <c r="B23" s="1568"/>
      <c r="C23" s="1604" t="s">
        <v>39</v>
      </c>
      <c r="D23" s="1570">
        <f>+D24+D25</f>
        <v>113341400</v>
      </c>
      <c r="E23" s="1571">
        <f>+E24+E25</f>
        <v>0</v>
      </c>
      <c r="F23" s="1570">
        <f t="shared" si="0"/>
        <v>113341400</v>
      </c>
      <c r="G23" s="1648">
        <f>+G24+G25</f>
        <v>113341400</v>
      </c>
      <c r="J23" s="1708"/>
    </row>
    <row r="24" spans="1:10" ht="20.100000000000001" customHeight="1" x14ac:dyDescent="0.3">
      <c r="A24" s="1574">
        <v>10523</v>
      </c>
      <c r="B24" s="1575">
        <v>20</v>
      </c>
      <c r="C24" s="1576" t="s">
        <v>41</v>
      </c>
      <c r="D24" s="1578">
        <v>103511700</v>
      </c>
      <c r="E24" s="1710">
        <v>0</v>
      </c>
      <c r="F24" s="1578">
        <f t="shared" si="0"/>
        <v>103511700</v>
      </c>
      <c r="G24" s="1583">
        <v>103511700</v>
      </c>
      <c r="J24" s="1711"/>
    </row>
    <row r="25" spans="1:10" ht="27.75" customHeight="1" x14ac:dyDescent="0.3">
      <c r="A25" s="1574">
        <v>10527</v>
      </c>
      <c r="B25" s="1575">
        <v>20</v>
      </c>
      <c r="C25" s="1712" t="s">
        <v>42</v>
      </c>
      <c r="D25" s="1578">
        <v>9829700</v>
      </c>
      <c r="E25" s="1710">
        <v>0</v>
      </c>
      <c r="F25" s="1578">
        <f t="shared" si="0"/>
        <v>9829700</v>
      </c>
      <c r="G25" s="1583">
        <v>9829700</v>
      </c>
      <c r="J25" s="1711"/>
    </row>
    <row r="26" spans="1:10" ht="26.25" customHeight="1" x14ac:dyDescent="0.3">
      <c r="A26" s="1574">
        <v>1056</v>
      </c>
      <c r="B26" s="1575">
        <v>20</v>
      </c>
      <c r="C26" s="1576" t="s">
        <v>43</v>
      </c>
      <c r="D26" s="1578">
        <v>59261300</v>
      </c>
      <c r="E26" s="1710"/>
      <c r="F26" s="1578">
        <f t="shared" si="0"/>
        <v>59261300</v>
      </c>
      <c r="G26" s="1583">
        <v>59261300</v>
      </c>
      <c r="J26" s="1711"/>
    </row>
    <row r="27" spans="1:10" ht="20.100000000000001" customHeight="1" x14ac:dyDescent="0.3">
      <c r="A27" s="1584">
        <v>1057</v>
      </c>
      <c r="B27" s="1585">
        <v>20</v>
      </c>
      <c r="C27" s="1586" t="s">
        <v>44</v>
      </c>
      <c r="D27" s="1713">
        <v>39511500</v>
      </c>
      <c r="E27" s="1588">
        <f>+E29</f>
        <v>0</v>
      </c>
      <c r="F27" s="1587">
        <f t="shared" si="0"/>
        <v>39511500</v>
      </c>
      <c r="G27" s="1714">
        <v>39511500</v>
      </c>
      <c r="J27" s="1711"/>
    </row>
    <row r="28" spans="1:10" s="1535" customFormat="1" ht="20.100000000000001" customHeight="1" x14ac:dyDescent="0.3">
      <c r="A28" s="1567">
        <v>2</v>
      </c>
      <c r="B28" s="1568"/>
      <c r="C28" s="1709" t="s">
        <v>45</v>
      </c>
      <c r="D28" s="1572">
        <f>+D29</f>
        <v>303056086.19999999</v>
      </c>
      <c r="E28" s="1571">
        <f>+E29</f>
        <v>0</v>
      </c>
      <c r="F28" s="1570">
        <f t="shared" si="0"/>
        <v>303056086.19999999</v>
      </c>
      <c r="G28" s="1715">
        <f>+G29</f>
        <v>303056086.19999999</v>
      </c>
    </row>
    <row r="29" spans="1:10" s="1535" customFormat="1" ht="20.100000000000001" customHeight="1" x14ac:dyDescent="0.3">
      <c r="A29" s="1567">
        <v>20</v>
      </c>
      <c r="B29" s="1568"/>
      <c r="C29" s="1709" t="s">
        <v>45</v>
      </c>
      <c r="D29" s="1570">
        <f>+D30</f>
        <v>303056086.19999999</v>
      </c>
      <c r="E29" s="1571">
        <f>+E30</f>
        <v>0</v>
      </c>
      <c r="F29" s="1570">
        <f t="shared" si="0"/>
        <v>303056086.19999999</v>
      </c>
      <c r="G29" s="1648">
        <f>+G30</f>
        <v>303056086.19999999</v>
      </c>
      <c r="J29" s="1708"/>
    </row>
    <row r="30" spans="1:10" s="1535" customFormat="1" ht="20.100000000000001" customHeight="1" x14ac:dyDescent="0.3">
      <c r="A30" s="1567">
        <v>204</v>
      </c>
      <c r="B30" s="1568"/>
      <c r="C30" s="1709" t="s">
        <v>46</v>
      </c>
      <c r="D30" s="1570">
        <f>+D31+D42+D48+D56+D59+D61+D64+D66+D68+D69+D80</f>
        <v>303056086.19999999</v>
      </c>
      <c r="E30" s="1571">
        <f>+E31+E42+E48+E56+E59+E61+E64+E66+E68+E69+E80</f>
        <v>0</v>
      </c>
      <c r="F30" s="1570">
        <f t="shared" si="0"/>
        <v>303056086.19999999</v>
      </c>
      <c r="G30" s="1648">
        <f>+G31+G42+G48+G56+G59+G61+G64+G66+G68+G69+G80</f>
        <v>303056086.19999999</v>
      </c>
      <c r="J30" s="1708"/>
    </row>
    <row r="31" spans="1:10" s="1535" customFormat="1" ht="20.100000000000001" customHeight="1" x14ac:dyDescent="0.3">
      <c r="A31" s="1567">
        <v>2041</v>
      </c>
      <c r="B31" s="1568"/>
      <c r="C31" s="1709" t="s">
        <v>116</v>
      </c>
      <c r="D31" s="1570">
        <f>+D32+D33</f>
        <v>14865</v>
      </c>
      <c r="E31" s="1571">
        <f>+E32+E33</f>
        <v>0</v>
      </c>
      <c r="F31" s="1570">
        <f t="shared" si="0"/>
        <v>14865</v>
      </c>
      <c r="G31" s="1648">
        <f>+G32+G33</f>
        <v>14865</v>
      </c>
      <c r="J31" s="1708"/>
    </row>
    <row r="32" spans="1:10" ht="20.100000000000001" customHeight="1" x14ac:dyDescent="0.3">
      <c r="A32" s="1574">
        <v>20418</v>
      </c>
      <c r="B32" s="1575">
        <v>20</v>
      </c>
      <c r="C32" s="1576" t="s">
        <v>117</v>
      </c>
      <c r="D32" s="1578">
        <v>65</v>
      </c>
      <c r="E32" s="1710">
        <v>0</v>
      </c>
      <c r="F32" s="1578">
        <f t="shared" si="0"/>
        <v>65</v>
      </c>
      <c r="G32" s="1583">
        <v>65</v>
      </c>
      <c r="J32" s="1711"/>
    </row>
    <row r="33" spans="1:10" ht="20.100000000000001" customHeight="1" x14ac:dyDescent="0.3">
      <c r="A33" s="1574">
        <v>204125</v>
      </c>
      <c r="B33" s="1575">
        <v>20</v>
      </c>
      <c r="C33" s="1576" t="s">
        <v>118</v>
      </c>
      <c r="D33" s="1578">
        <v>14800</v>
      </c>
      <c r="E33" s="1710">
        <v>0</v>
      </c>
      <c r="F33" s="1578">
        <f t="shared" si="0"/>
        <v>14800</v>
      </c>
      <c r="G33" s="1583">
        <v>14800</v>
      </c>
      <c r="J33" s="1711"/>
    </row>
    <row r="34" spans="1:10" ht="20.100000000000001" customHeight="1" thickBot="1" x14ac:dyDescent="0.35">
      <c r="A34" s="1614"/>
      <c r="B34" s="1615"/>
      <c r="C34" s="1716"/>
      <c r="D34" s="1619"/>
      <c r="E34" s="1717"/>
      <c r="F34" s="1619"/>
      <c r="G34" s="1619"/>
      <c r="J34" s="1711"/>
    </row>
    <row r="35" spans="1:10" ht="7.95" customHeight="1" x14ac:dyDescent="0.3">
      <c r="A35" s="3948"/>
      <c r="B35" s="3949"/>
      <c r="C35" s="3949"/>
      <c r="D35" s="3949"/>
      <c r="E35" s="3949"/>
      <c r="F35" s="3949"/>
      <c r="G35" s="3950"/>
    </row>
    <row r="36" spans="1:10" x14ac:dyDescent="0.3">
      <c r="A36" s="3846" t="s">
        <v>1</v>
      </c>
      <c r="B36" s="3847"/>
      <c r="C36" s="3847"/>
      <c r="D36" s="3847"/>
      <c r="E36" s="3847"/>
      <c r="F36" s="3847"/>
      <c r="G36" s="3848"/>
    </row>
    <row r="37" spans="1:10" x14ac:dyDescent="0.3">
      <c r="A37" s="3846" t="s">
        <v>2</v>
      </c>
      <c r="B37" s="3847"/>
      <c r="C37" s="3847"/>
      <c r="D37" s="3847"/>
      <c r="E37" s="3847"/>
      <c r="F37" s="3847"/>
      <c r="G37" s="3848"/>
    </row>
    <row r="38" spans="1:10" x14ac:dyDescent="0.3">
      <c r="A38" s="1625" t="s">
        <v>0</v>
      </c>
      <c r="G38" s="1514"/>
    </row>
    <row r="39" spans="1:10" x14ac:dyDescent="0.3">
      <c r="A39" s="1510" t="s">
        <v>3</v>
      </c>
      <c r="C39" s="1511" t="s">
        <v>4</v>
      </c>
      <c r="E39" s="1623" t="s">
        <v>5</v>
      </c>
      <c r="F39" s="1513" t="str">
        <f>F6</f>
        <v>JUNIO</v>
      </c>
      <c r="G39" s="1514" t="str">
        <f>G6</f>
        <v>VIGENCIA FISCAL: 2018</v>
      </c>
    </row>
    <row r="40" spans="1:10" ht="5.25" customHeight="1" thickBot="1" x14ac:dyDescent="0.35">
      <c r="A40" s="1628"/>
      <c r="B40" s="1629"/>
      <c r="C40" s="1630"/>
      <c r="D40" s="1632"/>
      <c r="E40" s="1718"/>
      <c r="F40" s="1632"/>
      <c r="G40" s="1633"/>
    </row>
    <row r="41" spans="1:10" s="1535" customFormat="1" ht="57.75" customHeight="1" x14ac:dyDescent="0.3">
      <c r="A41" s="1547" t="s">
        <v>351</v>
      </c>
      <c r="B41" s="1548"/>
      <c r="C41" s="1548" t="s">
        <v>352</v>
      </c>
      <c r="D41" s="1699" t="s">
        <v>8</v>
      </c>
      <c r="E41" s="1700" t="s">
        <v>9</v>
      </c>
      <c r="F41" s="1699" t="s">
        <v>10</v>
      </c>
      <c r="G41" s="1701" t="s">
        <v>11</v>
      </c>
    </row>
    <row r="42" spans="1:10" s="1535" customFormat="1" ht="20.100000000000001" customHeight="1" x14ac:dyDescent="0.3">
      <c r="A42" s="1567">
        <v>2044</v>
      </c>
      <c r="B42" s="1568"/>
      <c r="C42" s="1604" t="s">
        <v>47</v>
      </c>
      <c r="D42" s="1570">
        <f>SUM(D43:D47)</f>
        <v>2835496</v>
      </c>
      <c r="E42" s="1571">
        <f>SUM(E43:E47)</f>
        <v>0</v>
      </c>
      <c r="F42" s="1570">
        <f t="shared" ref="F42:F68" si="1">+D42-E42</f>
        <v>2835496</v>
      </c>
      <c r="G42" s="1648">
        <f>SUM(G43:G47)</f>
        <v>2835496</v>
      </c>
      <c r="J42" s="1708"/>
    </row>
    <row r="43" spans="1:10" ht="20.100000000000001" customHeight="1" x14ac:dyDescent="0.3">
      <c r="A43" s="1574">
        <v>20441</v>
      </c>
      <c r="B43" s="1575">
        <v>20</v>
      </c>
      <c r="C43" s="1605" t="s">
        <v>48</v>
      </c>
      <c r="D43" s="1578">
        <v>2833278</v>
      </c>
      <c r="E43" s="1710">
        <v>0</v>
      </c>
      <c r="F43" s="1578">
        <f t="shared" si="1"/>
        <v>2833278</v>
      </c>
      <c r="G43" s="1583">
        <v>2833278</v>
      </c>
      <c r="J43" s="1711"/>
    </row>
    <row r="44" spans="1:10" ht="20.100000000000001" customHeight="1" x14ac:dyDescent="0.3">
      <c r="A44" s="1574">
        <v>204415</v>
      </c>
      <c r="B44" s="1575">
        <v>20</v>
      </c>
      <c r="C44" s="1605" t="s">
        <v>119</v>
      </c>
      <c r="D44" s="1578">
        <v>1898</v>
      </c>
      <c r="E44" s="1710">
        <v>0</v>
      </c>
      <c r="F44" s="1578">
        <f t="shared" si="1"/>
        <v>1898</v>
      </c>
      <c r="G44" s="1583">
        <v>1898</v>
      </c>
      <c r="J44" s="1711"/>
    </row>
    <row r="45" spans="1:10" ht="20.100000000000001" customHeight="1" x14ac:dyDescent="0.3">
      <c r="A45" s="1574">
        <v>204418</v>
      </c>
      <c r="B45" s="1575">
        <v>20</v>
      </c>
      <c r="C45" s="1605" t="s">
        <v>120</v>
      </c>
      <c r="D45" s="1578">
        <v>302</v>
      </c>
      <c r="E45" s="1710">
        <v>0</v>
      </c>
      <c r="F45" s="1578">
        <f t="shared" si="1"/>
        <v>302</v>
      </c>
      <c r="G45" s="1583">
        <v>302</v>
      </c>
      <c r="J45" s="1711"/>
    </row>
    <row r="46" spans="1:10" ht="20.100000000000001" customHeight="1" x14ac:dyDescent="0.3">
      <c r="A46" s="1574">
        <v>204420</v>
      </c>
      <c r="B46" s="1575">
        <v>20</v>
      </c>
      <c r="C46" s="1605" t="s">
        <v>196</v>
      </c>
      <c r="D46" s="1578">
        <v>13</v>
      </c>
      <c r="E46" s="1710">
        <v>0</v>
      </c>
      <c r="F46" s="1578">
        <f t="shared" si="1"/>
        <v>13</v>
      </c>
      <c r="G46" s="1583">
        <v>13</v>
      </c>
      <c r="J46" s="1711"/>
    </row>
    <row r="47" spans="1:10" ht="20.100000000000001" customHeight="1" x14ac:dyDescent="0.3">
      <c r="A47" s="1574">
        <v>204423</v>
      </c>
      <c r="B47" s="1575">
        <v>20</v>
      </c>
      <c r="C47" s="1605" t="s">
        <v>121</v>
      </c>
      <c r="D47" s="1578">
        <v>5</v>
      </c>
      <c r="E47" s="1710">
        <v>0</v>
      </c>
      <c r="F47" s="1578">
        <f t="shared" si="1"/>
        <v>5</v>
      </c>
      <c r="G47" s="1583">
        <v>5</v>
      </c>
      <c r="J47" s="1711"/>
    </row>
    <row r="48" spans="1:10" s="1535" customFormat="1" ht="20.100000000000001" customHeight="1" x14ac:dyDescent="0.3">
      <c r="A48" s="1567">
        <v>2045</v>
      </c>
      <c r="B48" s="1568"/>
      <c r="C48" s="1709" t="s">
        <v>49</v>
      </c>
      <c r="D48" s="1570">
        <f>SUM(D49:D55)</f>
        <v>19584772.850000001</v>
      </c>
      <c r="E48" s="1571">
        <f>SUM(E49:E55)</f>
        <v>0</v>
      </c>
      <c r="F48" s="1570">
        <f t="shared" si="1"/>
        <v>19584772.850000001</v>
      </c>
      <c r="G48" s="1648">
        <f>SUM(G49:G55)</f>
        <v>19584772.850000001</v>
      </c>
      <c r="J48" s="1708"/>
    </row>
    <row r="49" spans="1:10" ht="20.100000000000001" customHeight="1" x14ac:dyDescent="0.3">
      <c r="A49" s="1574">
        <v>20451</v>
      </c>
      <c r="B49" s="1575">
        <v>20</v>
      </c>
      <c r="C49" s="1576" t="s">
        <v>50</v>
      </c>
      <c r="D49" s="1578">
        <v>3195079</v>
      </c>
      <c r="E49" s="1710">
        <v>0</v>
      </c>
      <c r="F49" s="1578">
        <f t="shared" si="1"/>
        <v>3195079</v>
      </c>
      <c r="G49" s="1583">
        <v>3195079</v>
      </c>
      <c r="J49" s="1711"/>
    </row>
    <row r="50" spans="1:10" s="1512" customFormat="1" ht="20.100000000000001" customHeight="1" x14ac:dyDescent="0.3">
      <c r="A50" s="1649">
        <v>20452</v>
      </c>
      <c r="B50" s="1650">
        <v>20</v>
      </c>
      <c r="C50" s="1605" t="s">
        <v>51</v>
      </c>
      <c r="D50" s="1652">
        <v>3192800</v>
      </c>
      <c r="E50" s="1719">
        <v>0</v>
      </c>
      <c r="F50" s="1652">
        <f t="shared" si="1"/>
        <v>3192800</v>
      </c>
      <c r="G50" s="1720">
        <v>3192800</v>
      </c>
      <c r="J50" s="1664"/>
    </row>
    <row r="51" spans="1:10" s="1512" customFormat="1" ht="20.100000000000001" customHeight="1" x14ac:dyDescent="0.3">
      <c r="A51" s="1649">
        <v>20455</v>
      </c>
      <c r="B51" s="1650">
        <v>20</v>
      </c>
      <c r="C51" s="1605" t="s">
        <v>198</v>
      </c>
      <c r="D51" s="1652">
        <v>29</v>
      </c>
      <c r="E51" s="1719">
        <v>0</v>
      </c>
      <c r="F51" s="1652">
        <f t="shared" si="1"/>
        <v>29</v>
      </c>
      <c r="G51" s="1720">
        <v>29</v>
      </c>
      <c r="J51" s="1664"/>
    </row>
    <row r="52" spans="1:10" s="1512" customFormat="1" ht="20.100000000000001" customHeight="1" x14ac:dyDescent="0.3">
      <c r="A52" s="1649">
        <v>20456</v>
      </c>
      <c r="B52" s="1650">
        <v>20</v>
      </c>
      <c r="C52" s="1605" t="s">
        <v>52</v>
      </c>
      <c r="D52" s="1652">
        <v>16974</v>
      </c>
      <c r="E52" s="1719">
        <v>0</v>
      </c>
      <c r="F52" s="1652">
        <f t="shared" si="1"/>
        <v>16974</v>
      </c>
      <c r="G52" s="1720">
        <v>16974</v>
      </c>
      <c r="J52" s="1664"/>
    </row>
    <row r="53" spans="1:10" s="1512" customFormat="1" ht="20.100000000000001" customHeight="1" x14ac:dyDescent="0.3">
      <c r="A53" s="1649">
        <v>20458</v>
      </c>
      <c r="B53" s="1650">
        <v>20</v>
      </c>
      <c r="C53" s="1605" t="s">
        <v>124</v>
      </c>
      <c r="D53" s="1652">
        <v>13170109.85</v>
      </c>
      <c r="E53" s="1719">
        <v>0</v>
      </c>
      <c r="F53" s="1652">
        <f t="shared" si="1"/>
        <v>13170109.85</v>
      </c>
      <c r="G53" s="1720">
        <v>13170109.85</v>
      </c>
      <c r="J53" s="1664"/>
    </row>
    <row r="54" spans="1:10" ht="20.100000000000001" customHeight="1" x14ac:dyDescent="0.3">
      <c r="A54" s="1574">
        <v>204510</v>
      </c>
      <c r="B54" s="1575">
        <v>20</v>
      </c>
      <c r="C54" s="1576" t="s">
        <v>53</v>
      </c>
      <c r="D54" s="1578">
        <v>3423</v>
      </c>
      <c r="E54" s="1710">
        <v>0</v>
      </c>
      <c r="F54" s="1578">
        <f t="shared" si="1"/>
        <v>3423</v>
      </c>
      <c r="G54" s="1583">
        <v>3423</v>
      </c>
      <c r="J54" s="1711"/>
    </row>
    <row r="55" spans="1:10" ht="20.100000000000001" customHeight="1" x14ac:dyDescent="0.3">
      <c r="A55" s="1574">
        <v>204513</v>
      </c>
      <c r="B55" s="1575">
        <v>20</v>
      </c>
      <c r="C55" s="1576" t="s">
        <v>54</v>
      </c>
      <c r="D55" s="1578">
        <v>6358</v>
      </c>
      <c r="E55" s="1710">
        <v>0</v>
      </c>
      <c r="F55" s="1578">
        <f t="shared" si="1"/>
        <v>6358</v>
      </c>
      <c r="G55" s="1583">
        <v>6358</v>
      </c>
      <c r="J55" s="1711"/>
    </row>
    <row r="56" spans="1:10" s="1535" customFormat="1" ht="20.100000000000001" customHeight="1" x14ac:dyDescent="0.3">
      <c r="A56" s="1567">
        <v>2046</v>
      </c>
      <c r="B56" s="1568"/>
      <c r="C56" s="1709" t="s">
        <v>55</v>
      </c>
      <c r="D56" s="1570">
        <f>SUM(D57:D58)</f>
        <v>394</v>
      </c>
      <c r="E56" s="1571">
        <f>SUM(E57:E58)</f>
        <v>0</v>
      </c>
      <c r="F56" s="1570">
        <f t="shared" si="1"/>
        <v>394</v>
      </c>
      <c r="G56" s="1648">
        <f>SUM(G57:G58)</f>
        <v>394</v>
      </c>
      <c r="J56" s="1708"/>
    </row>
    <row r="57" spans="1:10" ht="20.100000000000001" customHeight="1" x14ac:dyDescent="0.3">
      <c r="A57" s="1574">
        <v>20462</v>
      </c>
      <c r="B57" s="1575">
        <v>20</v>
      </c>
      <c r="C57" s="1576" t="s">
        <v>56</v>
      </c>
      <c r="D57" s="1578">
        <v>386</v>
      </c>
      <c r="E57" s="1710"/>
      <c r="F57" s="1578">
        <f t="shared" si="1"/>
        <v>386</v>
      </c>
      <c r="G57" s="1583">
        <v>386</v>
      </c>
      <c r="J57" s="1711"/>
    </row>
    <row r="58" spans="1:10" ht="20.100000000000001" customHeight="1" x14ac:dyDescent="0.3">
      <c r="A58" s="1574">
        <v>20467</v>
      </c>
      <c r="B58" s="1575">
        <v>20</v>
      </c>
      <c r="C58" s="1576" t="s">
        <v>126</v>
      </c>
      <c r="D58" s="1578">
        <v>8</v>
      </c>
      <c r="E58" s="1710">
        <v>0</v>
      </c>
      <c r="F58" s="1578">
        <f t="shared" si="1"/>
        <v>8</v>
      </c>
      <c r="G58" s="1583">
        <v>8</v>
      </c>
      <c r="J58" s="1711"/>
    </row>
    <row r="59" spans="1:10" s="1535" customFormat="1" ht="20.100000000000001" customHeight="1" x14ac:dyDescent="0.3">
      <c r="A59" s="1567">
        <v>2047</v>
      </c>
      <c r="B59" s="1568"/>
      <c r="C59" s="1709" t="s">
        <v>58</v>
      </c>
      <c r="D59" s="1570">
        <f>+D60</f>
        <v>7187</v>
      </c>
      <c r="E59" s="1571">
        <f>+E60</f>
        <v>0</v>
      </c>
      <c r="F59" s="1570">
        <f t="shared" si="1"/>
        <v>7187</v>
      </c>
      <c r="G59" s="1648">
        <f>+G60</f>
        <v>7187</v>
      </c>
      <c r="J59" s="1708"/>
    </row>
    <row r="60" spans="1:10" ht="20.100000000000001" customHeight="1" x14ac:dyDescent="0.3">
      <c r="A60" s="1574">
        <v>20476</v>
      </c>
      <c r="B60" s="1575">
        <v>20</v>
      </c>
      <c r="C60" s="1576" t="s">
        <v>59</v>
      </c>
      <c r="D60" s="1578">
        <v>7187</v>
      </c>
      <c r="E60" s="1710">
        <v>0</v>
      </c>
      <c r="F60" s="1578">
        <v>7187</v>
      </c>
      <c r="G60" s="1583">
        <v>7187</v>
      </c>
      <c r="J60" s="1711"/>
    </row>
    <row r="61" spans="1:10" s="1535" customFormat="1" ht="20.100000000000001" customHeight="1" x14ac:dyDescent="0.3">
      <c r="A61" s="1567">
        <v>2048</v>
      </c>
      <c r="B61" s="1568"/>
      <c r="C61" s="1709" t="s">
        <v>60</v>
      </c>
      <c r="D61" s="1570">
        <f>SUM(D62:D63)</f>
        <v>106670</v>
      </c>
      <c r="E61" s="1570">
        <f>SUM(E62:E63)</f>
        <v>0</v>
      </c>
      <c r="F61" s="1570">
        <f t="shared" si="1"/>
        <v>106670</v>
      </c>
      <c r="G61" s="1648">
        <f>SUM(G62:G63)</f>
        <v>106670</v>
      </c>
      <c r="J61" s="1708"/>
    </row>
    <row r="62" spans="1:10" ht="20.100000000000001" customHeight="1" x14ac:dyDescent="0.3">
      <c r="A62" s="1574">
        <v>20482</v>
      </c>
      <c r="B62" s="1575">
        <v>20</v>
      </c>
      <c r="C62" s="1576" t="s">
        <v>128</v>
      </c>
      <c r="D62" s="1578">
        <v>87970</v>
      </c>
      <c r="E62" s="1710">
        <v>0</v>
      </c>
      <c r="F62" s="1578">
        <f>+D62-E62</f>
        <v>87970</v>
      </c>
      <c r="G62" s="1583">
        <v>87970</v>
      </c>
      <c r="J62" s="1711"/>
    </row>
    <row r="63" spans="1:10" ht="20.100000000000001" customHeight="1" x14ac:dyDescent="0.3">
      <c r="A63" s="1574">
        <v>20486</v>
      </c>
      <c r="B63" s="1575">
        <v>20</v>
      </c>
      <c r="C63" s="1576" t="s">
        <v>61</v>
      </c>
      <c r="D63" s="1578">
        <v>18700</v>
      </c>
      <c r="E63" s="1710">
        <v>0</v>
      </c>
      <c r="F63" s="1578">
        <f t="shared" si="1"/>
        <v>18700</v>
      </c>
      <c r="G63" s="1583">
        <v>18700</v>
      </c>
      <c r="J63" s="1711"/>
    </row>
    <row r="64" spans="1:10" s="1535" customFormat="1" ht="20.100000000000001" customHeight="1" x14ac:dyDescent="0.3">
      <c r="A64" s="1567">
        <v>20410</v>
      </c>
      <c r="B64" s="1568"/>
      <c r="C64" s="1709" t="s">
        <v>133</v>
      </c>
      <c r="D64" s="1570">
        <f>+D65</f>
        <v>233732632</v>
      </c>
      <c r="E64" s="1571">
        <f>+E65</f>
        <v>0</v>
      </c>
      <c r="F64" s="1570">
        <f t="shared" si="1"/>
        <v>233732632</v>
      </c>
      <c r="G64" s="1648">
        <f>+G65</f>
        <v>233732632</v>
      </c>
      <c r="J64" s="1708"/>
    </row>
    <row r="65" spans="1:255" ht="20.100000000000001" customHeight="1" x14ac:dyDescent="0.3">
      <c r="A65" s="1574">
        <v>204102</v>
      </c>
      <c r="B65" s="1575">
        <v>20</v>
      </c>
      <c r="C65" s="1576" t="s">
        <v>134</v>
      </c>
      <c r="D65" s="1578">
        <v>233732632</v>
      </c>
      <c r="E65" s="1710">
        <v>0</v>
      </c>
      <c r="F65" s="1578">
        <f t="shared" si="1"/>
        <v>233732632</v>
      </c>
      <c r="G65" s="1583">
        <v>233732632</v>
      </c>
      <c r="J65" s="1711"/>
    </row>
    <row r="66" spans="1:255" s="1535" customFormat="1" ht="20.100000000000001" customHeight="1" x14ac:dyDescent="0.3">
      <c r="A66" s="1567">
        <v>20411</v>
      </c>
      <c r="B66" s="1568"/>
      <c r="C66" s="1709" t="s">
        <v>135</v>
      </c>
      <c r="D66" s="1570">
        <f>SUM(D67:D67)</f>
        <v>282</v>
      </c>
      <c r="E66" s="1571">
        <f>SUM(E67:E67)</f>
        <v>0</v>
      </c>
      <c r="F66" s="1570">
        <f>+D66-E66</f>
        <v>282</v>
      </c>
      <c r="G66" s="1648">
        <f>SUM(G67:G67)</f>
        <v>282</v>
      </c>
      <c r="J66" s="1708"/>
    </row>
    <row r="67" spans="1:255" ht="20.100000000000001" customHeight="1" x14ac:dyDescent="0.3">
      <c r="A67" s="1574">
        <v>204111</v>
      </c>
      <c r="B67" s="1575">
        <v>20</v>
      </c>
      <c r="C67" s="1576" t="s">
        <v>136</v>
      </c>
      <c r="D67" s="1578">
        <v>282</v>
      </c>
      <c r="E67" s="1710">
        <v>0</v>
      </c>
      <c r="F67" s="1578">
        <f>+D67-E67</f>
        <v>282</v>
      </c>
      <c r="G67" s="1583">
        <v>282</v>
      </c>
      <c r="J67" s="1711"/>
    </row>
    <row r="68" spans="1:255" s="1535" customFormat="1" ht="20.100000000000001" customHeight="1" x14ac:dyDescent="0.3">
      <c r="A68" s="1567">
        <v>20414</v>
      </c>
      <c r="B68" s="1568">
        <v>20</v>
      </c>
      <c r="C68" s="1709" t="s">
        <v>63</v>
      </c>
      <c r="D68" s="1570">
        <v>1620</v>
      </c>
      <c r="E68" s="1721">
        <v>0</v>
      </c>
      <c r="F68" s="1570">
        <f t="shared" si="1"/>
        <v>1620</v>
      </c>
      <c r="G68" s="1648">
        <v>1620</v>
      </c>
      <c r="J68" s="1708"/>
    </row>
    <row r="69" spans="1:255" s="1535" customFormat="1" ht="20.100000000000001" customHeight="1" x14ac:dyDescent="0.3">
      <c r="A69" s="1567">
        <v>20421</v>
      </c>
      <c r="B69" s="1568"/>
      <c r="C69" s="1709" t="s">
        <v>64</v>
      </c>
      <c r="D69" s="1570">
        <f>+D70+D71</f>
        <v>45433</v>
      </c>
      <c r="E69" s="1721">
        <f>+E70+E71</f>
        <v>0</v>
      </c>
      <c r="F69" s="1570">
        <f>+D69-E69</f>
        <v>45433</v>
      </c>
      <c r="G69" s="1648">
        <f>+G70+G71</f>
        <v>45433</v>
      </c>
      <c r="J69" s="1708"/>
    </row>
    <row r="70" spans="1:255" ht="20.100000000000001" customHeight="1" x14ac:dyDescent="0.3">
      <c r="A70" s="1574">
        <v>204214</v>
      </c>
      <c r="B70" s="1575">
        <v>20</v>
      </c>
      <c r="C70" s="1576" t="s">
        <v>65</v>
      </c>
      <c r="D70" s="1578">
        <v>22521</v>
      </c>
      <c r="E70" s="1710">
        <v>0</v>
      </c>
      <c r="F70" s="1578">
        <f>+D70-E70</f>
        <v>22521</v>
      </c>
      <c r="G70" s="1583">
        <v>22521</v>
      </c>
      <c r="J70" s="1711"/>
    </row>
    <row r="71" spans="1:255" ht="20.100000000000001" customHeight="1" thickBot="1" x14ac:dyDescent="0.35">
      <c r="A71" s="1607">
        <v>204215</v>
      </c>
      <c r="B71" s="1608">
        <v>20</v>
      </c>
      <c r="C71" s="1722" t="s">
        <v>139</v>
      </c>
      <c r="D71" s="1612">
        <v>22912</v>
      </c>
      <c r="E71" s="1723">
        <v>0</v>
      </c>
      <c r="F71" s="1612">
        <f>+D71-E71</f>
        <v>22912</v>
      </c>
      <c r="G71" s="1663">
        <v>22912</v>
      </c>
      <c r="J71" s="1711"/>
    </row>
    <row r="72" spans="1:255" ht="15" thickBot="1" x14ac:dyDescent="0.35">
      <c r="A72" s="1620"/>
      <c r="D72" s="1624"/>
      <c r="E72" s="1697"/>
      <c r="F72" s="1624"/>
      <c r="G72" s="1624"/>
      <c r="J72" s="1711"/>
    </row>
    <row r="73" spans="1:255" s="1535" customFormat="1" x14ac:dyDescent="0.3">
      <c r="A73" s="3843" t="s">
        <v>1</v>
      </c>
      <c r="B73" s="3844"/>
      <c r="C73" s="3844"/>
      <c r="D73" s="3844"/>
      <c r="E73" s="3844"/>
      <c r="F73" s="3844"/>
      <c r="G73" s="3845"/>
      <c r="H73" s="3847"/>
      <c r="I73" s="3844"/>
      <c r="J73" s="3844"/>
      <c r="K73" s="3844"/>
      <c r="L73" s="3844"/>
      <c r="M73" s="3845"/>
      <c r="N73" s="3843"/>
      <c r="O73" s="3844"/>
      <c r="P73" s="3844"/>
      <c r="Q73" s="3844"/>
      <c r="R73" s="3844"/>
      <c r="S73" s="3844"/>
      <c r="T73" s="3845"/>
      <c r="U73" s="3843"/>
      <c r="V73" s="3844"/>
      <c r="W73" s="3844"/>
      <c r="X73" s="3844"/>
      <c r="Y73" s="3844"/>
      <c r="Z73" s="3844"/>
      <c r="AA73" s="3845"/>
      <c r="AB73" s="3843"/>
      <c r="AC73" s="3844"/>
      <c r="AD73" s="3844"/>
      <c r="AE73" s="3844"/>
      <c r="AF73" s="3844"/>
      <c r="AG73" s="3844"/>
      <c r="AH73" s="3845"/>
      <c r="AI73" s="3843"/>
      <c r="AJ73" s="3844"/>
      <c r="AK73" s="3844"/>
      <c r="AL73" s="3844"/>
      <c r="AM73" s="3844"/>
      <c r="AN73" s="3844"/>
      <c r="AO73" s="3845"/>
      <c r="AP73" s="3843"/>
      <c r="AQ73" s="3844"/>
      <c r="AR73" s="3844"/>
      <c r="AS73" s="3844"/>
      <c r="AT73" s="3844"/>
      <c r="AU73" s="3844"/>
      <c r="AV73" s="3845"/>
      <c r="AW73" s="3843"/>
      <c r="AX73" s="3844"/>
      <c r="AY73" s="3844"/>
      <c r="AZ73" s="3844"/>
      <c r="BA73" s="3844"/>
      <c r="BB73" s="3844"/>
      <c r="BC73" s="3845"/>
      <c r="BD73" s="3843"/>
      <c r="BE73" s="3844"/>
      <c r="BF73" s="3844"/>
      <c r="BG73" s="3844"/>
      <c r="BH73" s="3844"/>
      <c r="BI73" s="3844"/>
      <c r="BJ73" s="3845"/>
      <c r="BK73" s="3843"/>
      <c r="BL73" s="3844"/>
      <c r="BM73" s="3844"/>
      <c r="BN73" s="3844"/>
      <c r="BO73" s="3844"/>
      <c r="BP73" s="3844"/>
      <c r="BQ73" s="3845"/>
      <c r="BR73" s="3843"/>
      <c r="BS73" s="3844"/>
      <c r="BT73" s="3844"/>
      <c r="BU73" s="3844"/>
      <c r="BV73" s="3844"/>
      <c r="BW73" s="3844"/>
      <c r="BX73" s="3845"/>
      <c r="BY73" s="3843"/>
      <c r="BZ73" s="3844"/>
      <c r="CA73" s="3844"/>
      <c r="CB73" s="3844"/>
      <c r="CC73" s="3844"/>
      <c r="CD73" s="3844"/>
      <c r="CE73" s="3845"/>
      <c r="CF73" s="3843"/>
      <c r="CG73" s="3844"/>
      <c r="CH73" s="3844"/>
      <c r="CI73" s="3844"/>
      <c r="CJ73" s="3844"/>
      <c r="CK73" s="3844"/>
      <c r="CL73" s="3845"/>
      <c r="CM73" s="3843"/>
      <c r="CN73" s="3844"/>
      <c r="CO73" s="3844"/>
      <c r="CP73" s="3844"/>
      <c r="CQ73" s="3844"/>
      <c r="CR73" s="3844"/>
      <c r="CS73" s="3845"/>
      <c r="CT73" s="3843"/>
      <c r="CU73" s="3844"/>
      <c r="CV73" s="3844"/>
      <c r="CW73" s="3844"/>
      <c r="CX73" s="3844"/>
      <c r="CY73" s="3844"/>
      <c r="CZ73" s="3845"/>
      <c r="DA73" s="3843"/>
      <c r="DB73" s="3844"/>
      <c r="DC73" s="3844"/>
      <c r="DD73" s="3844"/>
      <c r="DE73" s="3844"/>
      <c r="DF73" s="3844"/>
      <c r="DG73" s="3845"/>
      <c r="DH73" s="3843"/>
      <c r="DI73" s="3844"/>
      <c r="DJ73" s="3844"/>
      <c r="DK73" s="3844"/>
      <c r="DL73" s="3844"/>
      <c r="DM73" s="3844"/>
      <c r="DN73" s="3845"/>
      <c r="DO73" s="3843"/>
      <c r="DP73" s="3844"/>
      <c r="DQ73" s="3844"/>
      <c r="DR73" s="3844"/>
      <c r="DS73" s="3844"/>
      <c r="DT73" s="3844"/>
      <c r="DU73" s="3845"/>
      <c r="DV73" s="3843"/>
      <c r="DW73" s="3844"/>
      <c r="DX73" s="3844"/>
      <c r="DY73" s="3844"/>
      <c r="DZ73" s="3844"/>
      <c r="EA73" s="3844"/>
      <c r="EB73" s="3845"/>
      <c r="EC73" s="3843"/>
      <c r="ED73" s="3844"/>
      <c r="EE73" s="3844"/>
      <c r="EF73" s="3844"/>
      <c r="EG73" s="3844"/>
      <c r="EH73" s="3844"/>
      <c r="EI73" s="3845"/>
      <c r="EJ73" s="3843"/>
      <c r="EK73" s="3844"/>
      <c r="EL73" s="3844"/>
      <c r="EM73" s="3844"/>
      <c r="EN73" s="3844"/>
      <c r="EO73" s="3844"/>
      <c r="EP73" s="3845"/>
      <c r="EQ73" s="3843"/>
      <c r="ER73" s="3844"/>
      <c r="ES73" s="3844"/>
      <c r="ET73" s="3844"/>
      <c r="EU73" s="3844"/>
      <c r="EV73" s="3844"/>
      <c r="EW73" s="3845"/>
      <c r="EX73" s="3843"/>
      <c r="EY73" s="3844"/>
      <c r="EZ73" s="3844"/>
      <c r="FA73" s="3844"/>
      <c r="FB73" s="3844"/>
      <c r="FC73" s="3844"/>
      <c r="FD73" s="3845"/>
      <c r="FE73" s="3843"/>
      <c r="FF73" s="3844"/>
      <c r="FG73" s="3844"/>
      <c r="FH73" s="3844"/>
      <c r="FI73" s="3844"/>
      <c r="FJ73" s="3844"/>
      <c r="FK73" s="3845"/>
      <c r="FL73" s="3843"/>
      <c r="FM73" s="3844"/>
      <c r="FN73" s="3844"/>
      <c r="FO73" s="3844"/>
      <c r="FP73" s="3844"/>
      <c r="FQ73" s="3844"/>
      <c r="FR73" s="3845"/>
      <c r="FS73" s="3843"/>
      <c r="FT73" s="3844"/>
      <c r="FU73" s="3844"/>
      <c r="FV73" s="3844"/>
      <c r="FW73" s="3844"/>
      <c r="FX73" s="3844"/>
      <c r="FY73" s="3845"/>
      <c r="FZ73" s="3843"/>
      <c r="GA73" s="3844"/>
      <c r="GB73" s="3844"/>
      <c r="GC73" s="3844"/>
      <c r="GD73" s="3844"/>
      <c r="GE73" s="3844"/>
      <c r="GF73" s="3845"/>
      <c r="GG73" s="3843"/>
      <c r="GH73" s="3844"/>
      <c r="GI73" s="3844"/>
      <c r="GJ73" s="3844"/>
      <c r="GK73" s="3844"/>
      <c r="GL73" s="3844"/>
      <c r="GM73" s="3845"/>
      <c r="GN73" s="3843"/>
      <c r="GO73" s="3844"/>
      <c r="GP73" s="3844"/>
      <c r="GQ73" s="3844"/>
      <c r="GR73" s="3844"/>
      <c r="GS73" s="3844"/>
      <c r="GT73" s="3845"/>
      <c r="GU73" s="3843"/>
      <c r="GV73" s="3844"/>
      <c r="GW73" s="3844"/>
      <c r="GX73" s="3844"/>
      <c r="GY73" s="3844"/>
      <c r="GZ73" s="3844"/>
      <c r="HA73" s="3845"/>
      <c r="HB73" s="3843"/>
      <c r="HC73" s="3844"/>
      <c r="HD73" s="3844"/>
      <c r="HE73" s="3844"/>
      <c r="HF73" s="3844"/>
      <c r="HG73" s="3844"/>
      <c r="HH73" s="3845"/>
      <c r="HI73" s="3843"/>
      <c r="HJ73" s="3844"/>
      <c r="HK73" s="3844"/>
      <c r="HL73" s="3844"/>
      <c r="HM73" s="3844"/>
      <c r="HN73" s="3844"/>
      <c r="HO73" s="3845"/>
      <c r="HP73" s="3843"/>
      <c r="HQ73" s="3844"/>
      <c r="HR73" s="3844"/>
      <c r="HS73" s="3844"/>
      <c r="HT73" s="3844"/>
      <c r="HU73" s="3844"/>
      <c r="HV73" s="3845"/>
      <c r="HW73" s="3843"/>
      <c r="HX73" s="3844"/>
      <c r="HY73" s="3844"/>
      <c r="HZ73" s="3844"/>
      <c r="IA73" s="3844"/>
      <c r="IB73" s="3844"/>
      <c r="IC73" s="3845"/>
      <c r="ID73" s="3843"/>
      <c r="IE73" s="3844"/>
      <c r="IF73" s="3844"/>
      <c r="IG73" s="3844"/>
      <c r="IH73" s="3844"/>
      <c r="II73" s="3844"/>
      <c r="IJ73" s="3845"/>
      <c r="IK73" s="3843"/>
      <c r="IL73" s="3844"/>
      <c r="IM73" s="3844"/>
      <c r="IN73" s="3844"/>
      <c r="IO73" s="3844"/>
      <c r="IP73" s="3844"/>
      <c r="IQ73" s="3845"/>
      <c r="IR73" s="3843"/>
      <c r="IS73" s="3843"/>
      <c r="IT73" s="3843"/>
      <c r="IU73" s="3843"/>
    </row>
    <row r="74" spans="1:255" s="1535" customFormat="1" ht="15.75" customHeight="1" x14ac:dyDescent="0.3">
      <c r="A74" s="3846" t="s">
        <v>2</v>
      </c>
      <c r="B74" s="3847"/>
      <c r="C74" s="3847"/>
      <c r="D74" s="3847"/>
      <c r="E74" s="3847"/>
      <c r="F74" s="3847"/>
      <c r="G74" s="3848"/>
      <c r="J74" s="1708"/>
    </row>
    <row r="75" spans="1:255" x14ac:dyDescent="0.3">
      <c r="A75" s="1625" t="s">
        <v>0</v>
      </c>
      <c r="G75" s="1514"/>
      <c r="J75" s="1711"/>
    </row>
    <row r="76" spans="1:255" ht="12.75" customHeight="1" x14ac:dyDescent="0.3">
      <c r="A76" s="1510"/>
      <c r="G76" s="1627"/>
      <c r="J76" s="1711"/>
    </row>
    <row r="77" spans="1:255" x14ac:dyDescent="0.3">
      <c r="A77" s="1510" t="s">
        <v>3</v>
      </c>
      <c r="C77" s="1511" t="s">
        <v>4</v>
      </c>
      <c r="E77" s="1623" t="s">
        <v>5</v>
      </c>
      <c r="F77" s="1513" t="str">
        <f>F39</f>
        <v>JUNIO</v>
      </c>
      <c r="G77" s="1514" t="str">
        <f>G39</f>
        <v>VIGENCIA FISCAL: 2018</v>
      </c>
      <c r="J77" s="1711"/>
    </row>
    <row r="78" spans="1:255" ht="7.5" customHeight="1" thickBot="1" x14ac:dyDescent="0.35">
      <c r="A78" s="1724"/>
      <c r="B78" s="1629"/>
      <c r="C78" s="1630"/>
      <c r="D78" s="1632"/>
      <c r="E78" s="1718"/>
      <c r="F78" s="1632"/>
      <c r="G78" s="1633"/>
      <c r="J78" s="1711"/>
    </row>
    <row r="79" spans="1:255" s="1535" customFormat="1" ht="61.5" customHeight="1" thickBot="1" x14ac:dyDescent="0.35">
      <c r="A79" s="1547" t="s">
        <v>351</v>
      </c>
      <c r="B79" s="1548"/>
      <c r="C79" s="1548" t="s">
        <v>352</v>
      </c>
      <c r="D79" s="1725" t="s">
        <v>8</v>
      </c>
      <c r="E79" s="1726" t="s">
        <v>9</v>
      </c>
      <c r="F79" s="1725" t="s">
        <v>10</v>
      </c>
      <c r="G79" s="1727" t="s">
        <v>11</v>
      </c>
      <c r="J79" s="1708"/>
    </row>
    <row r="80" spans="1:255" s="1535" customFormat="1" ht="18.75" customHeight="1" x14ac:dyDescent="0.3">
      <c r="A80" s="1560">
        <v>20441</v>
      </c>
      <c r="B80" s="1561"/>
      <c r="C80" s="1728" t="s">
        <v>66</v>
      </c>
      <c r="D80" s="1563">
        <f>+D81</f>
        <v>46726734.350000001</v>
      </c>
      <c r="E80" s="1729">
        <f>+E81</f>
        <v>0</v>
      </c>
      <c r="F80" s="1563">
        <f t="shared" ref="F80:F101" si="2">+D80-E80</f>
        <v>46726734.350000001</v>
      </c>
      <c r="G80" s="1642">
        <f>+G81</f>
        <v>46726734.350000001</v>
      </c>
      <c r="J80" s="1708"/>
    </row>
    <row r="81" spans="1:12" ht="18.75" customHeight="1" x14ac:dyDescent="0.3">
      <c r="A81" s="1574">
        <v>2044113</v>
      </c>
      <c r="B81" s="1575">
        <v>20</v>
      </c>
      <c r="C81" s="1576" t="s">
        <v>66</v>
      </c>
      <c r="D81" s="1578">
        <v>46726734.350000001</v>
      </c>
      <c r="E81" s="1710">
        <v>0</v>
      </c>
      <c r="F81" s="1578">
        <f t="shared" si="2"/>
        <v>46726734.350000001</v>
      </c>
      <c r="G81" s="1583">
        <v>46726734.350000001</v>
      </c>
      <c r="J81" s="1711"/>
    </row>
    <row r="82" spans="1:12" s="1535" customFormat="1" ht="18.75" customHeight="1" x14ac:dyDescent="0.3">
      <c r="A82" s="1567">
        <v>3</v>
      </c>
      <c r="B82" s="1568"/>
      <c r="C82" s="1709" t="s">
        <v>67</v>
      </c>
      <c r="D82" s="1570">
        <f>+D83</f>
        <v>2682975956.8299999</v>
      </c>
      <c r="E82" s="1571">
        <f>+E83</f>
        <v>0</v>
      </c>
      <c r="F82" s="1570">
        <f t="shared" si="2"/>
        <v>2682975956.8299999</v>
      </c>
      <c r="G82" s="1648">
        <f>+G83</f>
        <v>2681551940.8299999</v>
      </c>
      <c r="J82" s="1708"/>
    </row>
    <row r="83" spans="1:12" s="1535" customFormat="1" ht="18.75" customHeight="1" x14ac:dyDescent="0.3">
      <c r="A83" s="1567">
        <v>36</v>
      </c>
      <c r="B83" s="1568"/>
      <c r="C83" s="1709" t="s">
        <v>68</v>
      </c>
      <c r="D83" s="1570">
        <f>+D84</f>
        <v>2682975956.8299999</v>
      </c>
      <c r="E83" s="1571">
        <f>+E84</f>
        <v>0</v>
      </c>
      <c r="F83" s="1570">
        <f t="shared" si="2"/>
        <v>2682975956.8299999</v>
      </c>
      <c r="G83" s="1648">
        <f>+G84</f>
        <v>2681551940.8299999</v>
      </c>
      <c r="J83" s="1708"/>
    </row>
    <row r="84" spans="1:12" s="1535" customFormat="1" ht="18.75" customHeight="1" x14ac:dyDescent="0.3">
      <c r="A84" s="1567">
        <v>361</v>
      </c>
      <c r="B84" s="1568"/>
      <c r="C84" s="1709" t="s">
        <v>69</v>
      </c>
      <c r="D84" s="1570">
        <f>+D85+D86+D87</f>
        <v>2682975956.8299999</v>
      </c>
      <c r="E84" s="1571">
        <f>+E85+E86+E87</f>
        <v>0</v>
      </c>
      <c r="F84" s="1570">
        <f t="shared" si="2"/>
        <v>2682975956.8299999</v>
      </c>
      <c r="G84" s="1648">
        <f>+G85+G86+G87</f>
        <v>2681551940.8299999</v>
      </c>
      <c r="J84" s="1708"/>
    </row>
    <row r="85" spans="1:12" ht="18.75" customHeight="1" x14ac:dyDescent="0.3">
      <c r="A85" s="1574">
        <v>36112</v>
      </c>
      <c r="B85" s="1575">
        <v>10</v>
      </c>
      <c r="C85" s="1576" t="s">
        <v>144</v>
      </c>
      <c r="D85" s="1578">
        <v>1424016</v>
      </c>
      <c r="E85" s="1710">
        <v>0</v>
      </c>
      <c r="F85" s="1578">
        <f>+D85-E85</f>
        <v>1424016</v>
      </c>
      <c r="G85" s="1583">
        <v>0</v>
      </c>
      <c r="J85" s="1711"/>
    </row>
    <row r="86" spans="1:12" ht="18.75" customHeight="1" x14ac:dyDescent="0.3">
      <c r="A86" s="1574">
        <v>36113</v>
      </c>
      <c r="B86" s="1575">
        <v>10</v>
      </c>
      <c r="C86" s="1576" t="s">
        <v>70</v>
      </c>
      <c r="D86" s="1578">
        <v>1610680038.8299999</v>
      </c>
      <c r="E86" s="1710">
        <v>0</v>
      </c>
      <c r="F86" s="1578">
        <f>+D86-E86</f>
        <v>1610680038.8299999</v>
      </c>
      <c r="G86" s="1583">
        <v>1610680038.8299999</v>
      </c>
      <c r="J86" s="1711"/>
    </row>
    <row r="87" spans="1:12" ht="18.75" customHeight="1" thickBot="1" x14ac:dyDescent="0.35">
      <c r="A87" s="1584">
        <v>36113</v>
      </c>
      <c r="B87" s="1585">
        <v>20</v>
      </c>
      <c r="C87" s="1586" t="s">
        <v>70</v>
      </c>
      <c r="D87" s="1587">
        <v>1070871902</v>
      </c>
      <c r="E87" s="1730">
        <v>0</v>
      </c>
      <c r="F87" s="1587">
        <f t="shared" si="2"/>
        <v>1070871902</v>
      </c>
      <c r="G87" s="1714">
        <v>1070871902</v>
      </c>
      <c r="J87" s="1711"/>
    </row>
    <row r="88" spans="1:12" ht="16.2" thickBot="1" x14ac:dyDescent="0.35">
      <c r="A88" s="1731" t="s">
        <v>71</v>
      </c>
      <c r="B88" s="1553"/>
      <c r="C88" s="1732" t="s">
        <v>199</v>
      </c>
      <c r="D88" s="1594">
        <f>+D89+D95+D99+D108</f>
        <v>24040909539.029999</v>
      </c>
      <c r="E88" s="1733">
        <f>+E89+E95+E99+E108</f>
        <v>0</v>
      </c>
      <c r="F88" s="1594">
        <f t="shared" si="2"/>
        <v>24040909539.029999</v>
      </c>
      <c r="G88" s="1734">
        <f>+G89+G95+G99+G108</f>
        <v>23701809352.029999</v>
      </c>
      <c r="J88" s="1711"/>
      <c r="K88" s="1711"/>
      <c r="L88" s="1711"/>
    </row>
    <row r="89" spans="1:12" s="1535" customFormat="1" ht="35.25" customHeight="1" x14ac:dyDescent="0.3">
      <c r="A89" s="1597">
        <v>2401</v>
      </c>
      <c r="B89" s="1598"/>
      <c r="C89" s="1599" t="s">
        <v>149</v>
      </c>
      <c r="D89" s="1602">
        <f>+D90</f>
        <v>2233847030</v>
      </c>
      <c r="E89" s="1602">
        <f>+E90</f>
        <v>0</v>
      </c>
      <c r="F89" s="1602">
        <f t="shared" si="2"/>
        <v>2233847030</v>
      </c>
      <c r="G89" s="1707">
        <f>+G90</f>
        <v>1897524909</v>
      </c>
      <c r="J89" s="1708"/>
      <c r="K89" s="1708"/>
      <c r="L89" s="1708"/>
    </row>
    <row r="90" spans="1:12" s="1535" customFormat="1" ht="15.6" x14ac:dyDescent="0.3">
      <c r="A90" s="1567">
        <v>24010600</v>
      </c>
      <c r="B90" s="1568"/>
      <c r="C90" s="1604" t="s">
        <v>73</v>
      </c>
      <c r="D90" s="1570">
        <f>SUM(D91:D94)</f>
        <v>2233847030</v>
      </c>
      <c r="E90" s="1570">
        <f>SUM(E91:E94)</f>
        <v>0</v>
      </c>
      <c r="F90" s="1570">
        <f t="shared" si="2"/>
        <v>2233847030</v>
      </c>
      <c r="G90" s="1648">
        <f>SUM(G91:G94)</f>
        <v>1897524909</v>
      </c>
      <c r="J90" s="1708"/>
      <c r="K90" s="1708"/>
    </row>
    <row r="91" spans="1:12" ht="57.75" customHeight="1" x14ac:dyDescent="0.3">
      <c r="A91" s="1574">
        <v>240106003</v>
      </c>
      <c r="B91" s="1575">
        <v>11</v>
      </c>
      <c r="C91" s="1605" t="s">
        <v>81</v>
      </c>
      <c r="D91" s="1578">
        <v>336322121</v>
      </c>
      <c r="E91" s="1710">
        <v>0</v>
      </c>
      <c r="F91" s="1578">
        <f t="shared" si="2"/>
        <v>336322121</v>
      </c>
      <c r="G91" s="1583">
        <v>0</v>
      </c>
      <c r="J91" s="1711"/>
    </row>
    <row r="92" spans="1:12" ht="50.25" customHeight="1" x14ac:dyDescent="0.3">
      <c r="A92" s="1735">
        <v>240106003</v>
      </c>
      <c r="B92" s="1736">
        <v>13</v>
      </c>
      <c r="C92" s="1737" t="s">
        <v>81</v>
      </c>
      <c r="D92" s="1578">
        <v>279354454</v>
      </c>
      <c r="E92" s="1710">
        <v>0</v>
      </c>
      <c r="F92" s="1578">
        <f t="shared" si="2"/>
        <v>279354454</v>
      </c>
      <c r="G92" s="1583">
        <v>279354454</v>
      </c>
      <c r="J92" s="1711"/>
    </row>
    <row r="93" spans="1:12" ht="57" customHeight="1" x14ac:dyDescent="0.3">
      <c r="A93" s="1735">
        <v>240106003</v>
      </c>
      <c r="B93" s="1736">
        <v>20</v>
      </c>
      <c r="C93" s="1737" t="s">
        <v>81</v>
      </c>
      <c r="D93" s="1578">
        <v>993425050</v>
      </c>
      <c r="E93" s="1710">
        <v>0</v>
      </c>
      <c r="F93" s="1578">
        <f t="shared" si="2"/>
        <v>993425050</v>
      </c>
      <c r="G93" s="1583">
        <v>993425050</v>
      </c>
      <c r="J93" s="1711"/>
    </row>
    <row r="94" spans="1:12" ht="77.25" customHeight="1" x14ac:dyDescent="0.3">
      <c r="A94" s="1574">
        <v>2401060011</v>
      </c>
      <c r="B94" s="1575">
        <v>10</v>
      </c>
      <c r="C94" s="1605" t="s">
        <v>156</v>
      </c>
      <c r="D94" s="1578">
        <v>624745405</v>
      </c>
      <c r="E94" s="1710">
        <v>0</v>
      </c>
      <c r="F94" s="1578">
        <f t="shared" si="2"/>
        <v>624745405</v>
      </c>
      <c r="G94" s="1583">
        <v>624745405</v>
      </c>
      <c r="J94" s="1711"/>
    </row>
    <row r="95" spans="1:12" s="1535" customFormat="1" ht="23.25" customHeight="1" x14ac:dyDescent="0.3">
      <c r="A95" s="1567">
        <v>2404</v>
      </c>
      <c r="B95" s="1568"/>
      <c r="C95" s="1604" t="s">
        <v>157</v>
      </c>
      <c r="D95" s="1570">
        <f>+D96</f>
        <v>20061970435</v>
      </c>
      <c r="E95" s="1570">
        <f>+E96</f>
        <v>0</v>
      </c>
      <c r="F95" s="1570">
        <f t="shared" si="2"/>
        <v>20061970435</v>
      </c>
      <c r="G95" s="1648">
        <f>+G96</f>
        <v>20061970435</v>
      </c>
      <c r="J95" s="1708"/>
    </row>
    <row r="96" spans="1:12" s="1535" customFormat="1" ht="15.6" x14ac:dyDescent="0.3">
      <c r="A96" s="1567">
        <v>24040600</v>
      </c>
      <c r="B96" s="1568"/>
      <c r="C96" s="1604" t="s">
        <v>73</v>
      </c>
      <c r="D96" s="1570">
        <f>+D97+D98</f>
        <v>20061970435</v>
      </c>
      <c r="E96" s="1570">
        <f>+E97+E98</f>
        <v>0</v>
      </c>
      <c r="F96" s="1570">
        <f t="shared" si="2"/>
        <v>20061970435</v>
      </c>
      <c r="G96" s="1648">
        <f>+G97+G98</f>
        <v>20061970435</v>
      </c>
      <c r="J96" s="1708"/>
      <c r="K96" s="1708"/>
    </row>
    <row r="97" spans="1:255" ht="39.75" customHeight="1" x14ac:dyDescent="0.3">
      <c r="A97" s="1574">
        <v>240406001</v>
      </c>
      <c r="B97" s="1575">
        <v>13</v>
      </c>
      <c r="C97" s="1605" t="s">
        <v>77</v>
      </c>
      <c r="D97" s="1578">
        <v>11294324623</v>
      </c>
      <c r="E97" s="1710">
        <v>0</v>
      </c>
      <c r="F97" s="1578">
        <f t="shared" si="2"/>
        <v>11294324623</v>
      </c>
      <c r="G97" s="1583">
        <v>11294324623</v>
      </c>
      <c r="J97" s="1711"/>
    </row>
    <row r="98" spans="1:255" ht="39.75" customHeight="1" x14ac:dyDescent="0.3">
      <c r="A98" s="1574">
        <v>240406001</v>
      </c>
      <c r="B98" s="1575">
        <v>20</v>
      </c>
      <c r="C98" s="1605" t="s">
        <v>77</v>
      </c>
      <c r="D98" s="1578">
        <v>8767645812</v>
      </c>
      <c r="E98" s="1710"/>
      <c r="F98" s="1578">
        <f t="shared" si="2"/>
        <v>8767645812</v>
      </c>
      <c r="G98" s="1583">
        <v>8767645812</v>
      </c>
      <c r="J98" s="1711"/>
    </row>
    <row r="99" spans="1:255" s="1535" customFormat="1" ht="15.6" x14ac:dyDescent="0.3">
      <c r="A99" s="1567">
        <v>2405</v>
      </c>
      <c r="B99" s="1568"/>
      <c r="C99" s="1604" t="s">
        <v>158</v>
      </c>
      <c r="D99" s="1570">
        <f>+D100</f>
        <v>74243512</v>
      </c>
      <c r="E99" s="1570">
        <f>+E100</f>
        <v>0</v>
      </c>
      <c r="F99" s="1570">
        <f t="shared" si="2"/>
        <v>74243512</v>
      </c>
      <c r="G99" s="1648">
        <f>+G100</f>
        <v>74243512</v>
      </c>
      <c r="J99" s="1708"/>
      <c r="K99" s="1708"/>
    </row>
    <row r="100" spans="1:255" s="1535" customFormat="1" ht="15.6" x14ac:dyDescent="0.3">
      <c r="A100" s="1567">
        <v>24050600</v>
      </c>
      <c r="B100" s="1568"/>
      <c r="C100" s="1604" t="s">
        <v>73</v>
      </c>
      <c r="D100" s="1570">
        <f>+D101+D102</f>
        <v>74243512</v>
      </c>
      <c r="E100" s="1570">
        <f>+E101+E102</f>
        <v>0</v>
      </c>
      <c r="F100" s="1570">
        <f t="shared" si="2"/>
        <v>74243512</v>
      </c>
      <c r="G100" s="1648">
        <f>+G101+G102</f>
        <v>74243512</v>
      </c>
      <c r="J100" s="1708"/>
      <c r="K100" s="1708"/>
    </row>
    <row r="101" spans="1:255" ht="39.75" customHeight="1" thickBot="1" x14ac:dyDescent="0.35">
      <c r="A101" s="1607">
        <v>240506001</v>
      </c>
      <c r="B101" s="1608">
        <v>20</v>
      </c>
      <c r="C101" s="1609" t="s">
        <v>78</v>
      </c>
      <c r="D101" s="1612">
        <v>74243512</v>
      </c>
      <c r="E101" s="1723">
        <v>0</v>
      </c>
      <c r="F101" s="1612">
        <f t="shared" si="2"/>
        <v>74243512</v>
      </c>
      <c r="G101" s="1663">
        <v>74243512</v>
      </c>
      <c r="J101" s="1711"/>
    </row>
    <row r="102" spans="1:255" ht="49.5" customHeight="1" thickBot="1" x14ac:dyDescent="0.35">
      <c r="A102" s="1614"/>
      <c r="B102" s="1615"/>
      <c r="C102" s="1616"/>
      <c r="D102" s="1619"/>
      <c r="E102" s="1717"/>
      <c r="F102" s="1619"/>
      <c r="G102" s="1619"/>
      <c r="J102" s="1711"/>
    </row>
    <row r="103" spans="1:255" s="1535" customFormat="1" ht="13.5" customHeight="1" x14ac:dyDescent="0.3">
      <c r="A103" s="3843" t="s">
        <v>1</v>
      </c>
      <c r="B103" s="3844"/>
      <c r="C103" s="3844"/>
      <c r="D103" s="3844"/>
      <c r="E103" s="3844"/>
      <c r="F103" s="3844"/>
      <c r="G103" s="3845"/>
      <c r="H103" s="3847"/>
      <c r="I103" s="3847"/>
      <c r="J103" s="3847"/>
      <c r="K103" s="3847"/>
      <c r="L103" s="3847"/>
      <c r="M103" s="3848"/>
      <c r="N103" s="3846"/>
      <c r="O103" s="3847"/>
      <c r="P103" s="3847"/>
      <c r="Q103" s="3847"/>
      <c r="R103" s="3847"/>
      <c r="S103" s="3847"/>
      <c r="T103" s="3848"/>
      <c r="U103" s="3846"/>
      <c r="V103" s="3847"/>
      <c r="W103" s="3847"/>
      <c r="X103" s="3847"/>
      <c r="Y103" s="3847"/>
      <c r="Z103" s="3847"/>
      <c r="AA103" s="3848"/>
      <c r="AB103" s="3846"/>
      <c r="AC103" s="3847"/>
      <c r="AD103" s="3847"/>
      <c r="AE103" s="3847"/>
      <c r="AF103" s="3847"/>
      <c r="AG103" s="3847"/>
      <c r="AH103" s="3848"/>
      <c r="AI103" s="3846"/>
      <c r="AJ103" s="3847"/>
      <c r="AK103" s="3847"/>
      <c r="AL103" s="3847"/>
      <c r="AM103" s="3847"/>
      <c r="AN103" s="3847"/>
      <c r="AO103" s="3848"/>
      <c r="AP103" s="3846"/>
      <c r="AQ103" s="3847"/>
      <c r="AR103" s="3847"/>
      <c r="AS103" s="3847"/>
      <c r="AT103" s="3847"/>
      <c r="AU103" s="3847"/>
      <c r="AV103" s="3848"/>
      <c r="AW103" s="3846"/>
      <c r="AX103" s="3847"/>
      <c r="AY103" s="3847"/>
      <c r="AZ103" s="3847"/>
      <c r="BA103" s="3847"/>
      <c r="BB103" s="3847"/>
      <c r="BC103" s="3848"/>
      <c r="BD103" s="3846"/>
      <c r="BE103" s="3847"/>
      <c r="BF103" s="3847"/>
      <c r="BG103" s="3847"/>
      <c r="BH103" s="3847"/>
      <c r="BI103" s="3847"/>
      <c r="BJ103" s="3848"/>
      <c r="BK103" s="3846"/>
      <c r="BL103" s="3847"/>
      <c r="BM103" s="3847"/>
      <c r="BN103" s="3847"/>
      <c r="BO103" s="3847"/>
      <c r="BP103" s="3847"/>
      <c r="BQ103" s="3848"/>
      <c r="BR103" s="3846"/>
      <c r="BS103" s="3847"/>
      <c r="BT103" s="3847"/>
      <c r="BU103" s="3847"/>
      <c r="BV103" s="3847"/>
      <c r="BW103" s="3847"/>
      <c r="BX103" s="3848"/>
      <c r="BY103" s="3846"/>
      <c r="BZ103" s="3847"/>
      <c r="CA103" s="3847"/>
      <c r="CB103" s="3847"/>
      <c r="CC103" s="3847"/>
      <c r="CD103" s="3847"/>
      <c r="CE103" s="3848"/>
      <c r="CF103" s="3846"/>
      <c r="CG103" s="3847"/>
      <c r="CH103" s="3847"/>
      <c r="CI103" s="3847"/>
      <c r="CJ103" s="3847"/>
      <c r="CK103" s="3847"/>
      <c r="CL103" s="3848"/>
      <c r="CM103" s="3846"/>
      <c r="CN103" s="3847"/>
      <c r="CO103" s="3847"/>
      <c r="CP103" s="3847"/>
      <c r="CQ103" s="3847"/>
      <c r="CR103" s="3847"/>
      <c r="CS103" s="3848"/>
      <c r="CT103" s="3846"/>
      <c r="CU103" s="3847"/>
      <c r="CV103" s="3847"/>
      <c r="CW103" s="3847"/>
      <c r="CX103" s="3847"/>
      <c r="CY103" s="3847"/>
      <c r="CZ103" s="3848"/>
      <c r="DA103" s="3846"/>
      <c r="DB103" s="3847"/>
      <c r="DC103" s="3847"/>
      <c r="DD103" s="3847"/>
      <c r="DE103" s="3847"/>
      <c r="DF103" s="3847"/>
      <c r="DG103" s="3848"/>
      <c r="DH103" s="3846"/>
      <c r="DI103" s="3847"/>
      <c r="DJ103" s="3847"/>
      <c r="DK103" s="3847"/>
      <c r="DL103" s="3847"/>
      <c r="DM103" s="3847"/>
      <c r="DN103" s="3848"/>
      <c r="DO103" s="3846"/>
      <c r="DP103" s="3847"/>
      <c r="DQ103" s="3847"/>
      <c r="DR103" s="3847"/>
      <c r="DS103" s="3847"/>
      <c r="DT103" s="3847"/>
      <c r="DU103" s="3848"/>
      <c r="DV103" s="3846"/>
      <c r="DW103" s="3847"/>
      <c r="DX103" s="3847"/>
      <c r="DY103" s="3847"/>
      <c r="DZ103" s="3847"/>
      <c r="EA103" s="3847"/>
      <c r="EB103" s="3848"/>
      <c r="EC103" s="3846"/>
      <c r="ED103" s="3847"/>
      <c r="EE103" s="3847"/>
      <c r="EF103" s="3847"/>
      <c r="EG103" s="3847"/>
      <c r="EH103" s="3847"/>
      <c r="EI103" s="3848"/>
      <c r="EJ103" s="3846"/>
      <c r="EK103" s="3847"/>
      <c r="EL103" s="3847"/>
      <c r="EM103" s="3847"/>
      <c r="EN103" s="3847"/>
      <c r="EO103" s="3847"/>
      <c r="EP103" s="3848"/>
      <c r="EQ103" s="3846"/>
      <c r="ER103" s="3847"/>
      <c r="ES103" s="3847"/>
      <c r="ET103" s="3847"/>
      <c r="EU103" s="3847"/>
      <c r="EV103" s="3847"/>
      <c r="EW103" s="3848"/>
      <c r="EX103" s="3846"/>
      <c r="EY103" s="3847"/>
      <c r="EZ103" s="3847"/>
      <c r="FA103" s="3847"/>
      <c r="FB103" s="3847"/>
      <c r="FC103" s="3847"/>
      <c r="FD103" s="3848"/>
      <c r="FE103" s="3846"/>
      <c r="FF103" s="3847"/>
      <c r="FG103" s="3847"/>
      <c r="FH103" s="3847"/>
      <c r="FI103" s="3847"/>
      <c r="FJ103" s="3847"/>
      <c r="FK103" s="3848"/>
      <c r="FL103" s="3846"/>
      <c r="FM103" s="3847"/>
      <c r="FN103" s="3847"/>
      <c r="FO103" s="3847"/>
      <c r="FP103" s="3847"/>
      <c r="FQ103" s="3847"/>
      <c r="FR103" s="3848"/>
      <c r="FS103" s="3846"/>
      <c r="FT103" s="3847"/>
      <c r="FU103" s="3847"/>
      <c r="FV103" s="3847"/>
      <c r="FW103" s="3847"/>
      <c r="FX103" s="3847"/>
      <c r="FY103" s="3848"/>
      <c r="FZ103" s="3846"/>
      <c r="GA103" s="3847"/>
      <c r="GB103" s="3847"/>
      <c r="GC103" s="3847"/>
      <c r="GD103" s="3847"/>
      <c r="GE103" s="3847"/>
      <c r="GF103" s="3848"/>
      <c r="GG103" s="3846"/>
      <c r="GH103" s="3847"/>
      <c r="GI103" s="3847"/>
      <c r="GJ103" s="3847"/>
      <c r="GK103" s="3847"/>
      <c r="GL103" s="3847"/>
      <c r="GM103" s="3848"/>
      <c r="GN103" s="3846"/>
      <c r="GO103" s="3847"/>
      <c r="GP103" s="3847"/>
      <c r="GQ103" s="3847"/>
      <c r="GR103" s="3847"/>
      <c r="GS103" s="3847"/>
      <c r="GT103" s="3848"/>
      <c r="GU103" s="3846"/>
      <c r="GV103" s="3847"/>
      <c r="GW103" s="3847"/>
      <c r="GX103" s="3847"/>
      <c r="GY103" s="3847"/>
      <c r="GZ103" s="3847"/>
      <c r="HA103" s="3848"/>
      <c r="HB103" s="3846"/>
      <c r="HC103" s="3847"/>
      <c r="HD103" s="3847"/>
      <c r="HE103" s="3847"/>
      <c r="HF103" s="3847"/>
      <c r="HG103" s="3847"/>
      <c r="HH103" s="3848"/>
      <c r="HI103" s="3846"/>
      <c r="HJ103" s="3847"/>
      <c r="HK103" s="3847"/>
      <c r="HL103" s="3847"/>
      <c r="HM103" s="3847"/>
      <c r="HN103" s="3847"/>
      <c r="HO103" s="3848"/>
      <c r="HP103" s="3846"/>
      <c r="HQ103" s="3847"/>
      <c r="HR103" s="3847"/>
      <c r="HS103" s="3847"/>
      <c r="HT103" s="3847"/>
      <c r="HU103" s="3847"/>
      <c r="HV103" s="3848"/>
      <c r="HW103" s="3846"/>
      <c r="HX103" s="3847"/>
      <c r="HY103" s="3847"/>
      <c r="HZ103" s="3847"/>
      <c r="IA103" s="3847"/>
      <c r="IB103" s="3847"/>
      <c r="IC103" s="3848"/>
      <c r="ID103" s="3846"/>
      <c r="IE103" s="3847"/>
      <c r="IF103" s="3847"/>
      <c r="IG103" s="3847"/>
      <c r="IH103" s="3847"/>
      <c r="II103" s="3847"/>
      <c r="IJ103" s="3848"/>
      <c r="IK103" s="3846"/>
      <c r="IL103" s="3847"/>
      <c r="IM103" s="3847"/>
      <c r="IN103" s="3847"/>
      <c r="IO103" s="3847"/>
      <c r="IP103" s="3847"/>
      <c r="IQ103" s="3848"/>
      <c r="IR103" s="3846"/>
      <c r="IS103" s="3846"/>
      <c r="IT103" s="3846"/>
      <c r="IU103" s="3846"/>
    </row>
    <row r="104" spans="1:255" s="1535" customFormat="1" ht="12" customHeight="1" x14ac:dyDescent="0.3">
      <c r="A104" s="3846" t="s">
        <v>2</v>
      </c>
      <c r="B104" s="3847"/>
      <c r="C104" s="3847"/>
      <c r="D104" s="3847"/>
      <c r="E104" s="3847"/>
      <c r="F104" s="3847"/>
      <c r="G104" s="3848"/>
      <c r="H104" s="3847"/>
      <c r="I104" s="3847"/>
      <c r="J104" s="3847"/>
      <c r="K104" s="3847"/>
      <c r="L104" s="3847"/>
      <c r="M104" s="3848"/>
      <c r="N104" s="3846"/>
      <c r="O104" s="3847"/>
      <c r="P104" s="3847"/>
      <c r="Q104" s="3847"/>
      <c r="R104" s="3847"/>
      <c r="S104" s="3847"/>
      <c r="T104" s="3848"/>
      <c r="U104" s="3846"/>
      <c r="V104" s="3847"/>
      <c r="W104" s="3847"/>
      <c r="X104" s="3847"/>
      <c r="Y104" s="3847"/>
      <c r="Z104" s="3847"/>
      <c r="AA104" s="3848"/>
      <c r="AB104" s="3846"/>
      <c r="AC104" s="3847"/>
      <c r="AD104" s="3847"/>
      <c r="AE104" s="3847"/>
      <c r="AF104" s="3847"/>
      <c r="AG104" s="3847"/>
      <c r="AH104" s="3848"/>
      <c r="AI104" s="3846"/>
      <c r="AJ104" s="3847"/>
      <c r="AK104" s="3847"/>
      <c r="AL104" s="3847"/>
      <c r="AM104" s="3847"/>
      <c r="AN104" s="3847"/>
      <c r="AO104" s="3848"/>
      <c r="AP104" s="3846"/>
      <c r="AQ104" s="3847"/>
      <c r="AR104" s="3847"/>
      <c r="AS104" s="3847"/>
      <c r="AT104" s="3847"/>
      <c r="AU104" s="3847"/>
      <c r="AV104" s="3848"/>
      <c r="AW104" s="3846"/>
      <c r="AX104" s="3847"/>
      <c r="AY104" s="3847"/>
      <c r="AZ104" s="3847"/>
      <c r="BA104" s="3847"/>
      <c r="BB104" s="3847"/>
      <c r="BC104" s="3848"/>
      <c r="BD104" s="3846"/>
      <c r="BE104" s="3847"/>
      <c r="BF104" s="3847"/>
      <c r="BG104" s="3847"/>
      <c r="BH104" s="3847"/>
      <c r="BI104" s="3847"/>
      <c r="BJ104" s="3848"/>
      <c r="BK104" s="3846"/>
      <c r="BL104" s="3847"/>
      <c r="BM104" s="3847"/>
      <c r="BN104" s="3847"/>
      <c r="BO104" s="3847"/>
      <c r="BP104" s="3847"/>
      <c r="BQ104" s="3848"/>
      <c r="BR104" s="3846"/>
      <c r="BS104" s="3847"/>
      <c r="BT104" s="3847"/>
      <c r="BU104" s="3847"/>
      <c r="BV104" s="3847"/>
      <c r="BW104" s="3847"/>
      <c r="BX104" s="3848"/>
      <c r="BY104" s="3846"/>
      <c r="BZ104" s="3847"/>
      <c r="CA104" s="3847"/>
      <c r="CB104" s="3847"/>
      <c r="CC104" s="3847"/>
      <c r="CD104" s="3847"/>
      <c r="CE104" s="3848"/>
      <c r="CF104" s="3846"/>
      <c r="CG104" s="3847"/>
      <c r="CH104" s="3847"/>
      <c r="CI104" s="3847"/>
      <c r="CJ104" s="3847"/>
      <c r="CK104" s="3847"/>
      <c r="CL104" s="3848"/>
      <c r="CM104" s="3846"/>
      <c r="CN104" s="3847"/>
      <c r="CO104" s="3847"/>
      <c r="CP104" s="3847"/>
      <c r="CQ104" s="3847"/>
      <c r="CR104" s="3847"/>
      <c r="CS104" s="3848"/>
      <c r="CT104" s="3846"/>
      <c r="CU104" s="3847"/>
      <c r="CV104" s="3847"/>
      <c r="CW104" s="3847"/>
      <c r="CX104" s="3847"/>
      <c r="CY104" s="3847"/>
      <c r="CZ104" s="3848"/>
      <c r="DA104" s="3846"/>
      <c r="DB104" s="3847"/>
      <c r="DC104" s="3847"/>
      <c r="DD104" s="3847"/>
      <c r="DE104" s="3847"/>
      <c r="DF104" s="3847"/>
      <c r="DG104" s="3848"/>
      <c r="DH104" s="3846"/>
      <c r="DI104" s="3847"/>
      <c r="DJ104" s="3847"/>
      <c r="DK104" s="3847"/>
      <c r="DL104" s="3847"/>
      <c r="DM104" s="3847"/>
      <c r="DN104" s="3848"/>
      <c r="DO104" s="3846"/>
      <c r="DP104" s="3847"/>
      <c r="DQ104" s="3847"/>
      <c r="DR104" s="3847"/>
      <c r="DS104" s="3847"/>
      <c r="DT104" s="3847"/>
      <c r="DU104" s="3848"/>
      <c r="DV104" s="3846"/>
      <c r="DW104" s="3847"/>
      <c r="DX104" s="3847"/>
      <c r="DY104" s="3847"/>
      <c r="DZ104" s="3847"/>
      <c r="EA104" s="3847"/>
      <c r="EB104" s="3848"/>
      <c r="EC104" s="3846"/>
      <c r="ED104" s="3847"/>
      <c r="EE104" s="3847"/>
      <c r="EF104" s="3847"/>
      <c r="EG104" s="3847"/>
      <c r="EH104" s="3847"/>
      <c r="EI104" s="3848"/>
      <c r="EJ104" s="3846"/>
      <c r="EK104" s="3847"/>
      <c r="EL104" s="3847"/>
      <c r="EM104" s="3847"/>
      <c r="EN104" s="3847"/>
      <c r="EO104" s="3847"/>
      <c r="EP104" s="3848"/>
      <c r="EQ104" s="3846"/>
      <c r="ER104" s="3847"/>
      <c r="ES104" s="3847"/>
      <c r="ET104" s="3847"/>
      <c r="EU104" s="3847"/>
      <c r="EV104" s="3847"/>
      <c r="EW104" s="3848"/>
      <c r="EX104" s="3846"/>
      <c r="EY104" s="3847"/>
      <c r="EZ104" s="3847"/>
      <c r="FA104" s="3847"/>
      <c r="FB104" s="3847"/>
      <c r="FC104" s="3847"/>
      <c r="FD104" s="3848"/>
      <c r="FE104" s="3846"/>
      <c r="FF104" s="3847"/>
      <c r="FG104" s="3847"/>
      <c r="FH104" s="3847"/>
      <c r="FI104" s="3847"/>
      <c r="FJ104" s="3847"/>
      <c r="FK104" s="3848"/>
      <c r="FL104" s="3846"/>
      <c r="FM104" s="3847"/>
      <c r="FN104" s="3847"/>
      <c r="FO104" s="3847"/>
      <c r="FP104" s="3847"/>
      <c r="FQ104" s="3847"/>
      <c r="FR104" s="3848"/>
      <c r="FS104" s="3846"/>
      <c r="FT104" s="3847"/>
      <c r="FU104" s="3847"/>
      <c r="FV104" s="3847"/>
      <c r="FW104" s="3847"/>
      <c r="FX104" s="3847"/>
      <c r="FY104" s="3848"/>
      <c r="FZ104" s="3846"/>
      <c r="GA104" s="3847"/>
      <c r="GB104" s="3847"/>
      <c r="GC104" s="3847"/>
      <c r="GD104" s="3847"/>
      <c r="GE104" s="3847"/>
      <c r="GF104" s="3848"/>
      <c r="GG104" s="3846"/>
      <c r="GH104" s="3847"/>
      <c r="GI104" s="3847"/>
      <c r="GJ104" s="3847"/>
      <c r="GK104" s="3847"/>
      <c r="GL104" s="3847"/>
      <c r="GM104" s="3848"/>
      <c r="GN104" s="3846"/>
      <c r="GO104" s="3847"/>
      <c r="GP104" s="3847"/>
      <c r="GQ104" s="3847"/>
      <c r="GR104" s="3847"/>
      <c r="GS104" s="3847"/>
      <c r="GT104" s="3848"/>
      <c r="GU104" s="3846"/>
      <c r="GV104" s="3847"/>
      <c r="GW104" s="3847"/>
      <c r="GX104" s="3847"/>
      <c r="GY104" s="3847"/>
      <c r="GZ104" s="3847"/>
      <c r="HA104" s="3848"/>
      <c r="HB104" s="3846"/>
      <c r="HC104" s="3847"/>
      <c r="HD104" s="3847"/>
      <c r="HE104" s="3847"/>
      <c r="HF104" s="3847"/>
      <c r="HG104" s="3847"/>
      <c r="HH104" s="3848"/>
      <c r="HI104" s="3846"/>
      <c r="HJ104" s="3847"/>
      <c r="HK104" s="3847"/>
      <c r="HL104" s="3847"/>
      <c r="HM104" s="3847"/>
      <c r="HN104" s="3847"/>
      <c r="HO104" s="3848"/>
      <c r="HP104" s="3846"/>
      <c r="HQ104" s="3847"/>
      <c r="HR104" s="3847"/>
      <c r="HS104" s="3847"/>
      <c r="HT104" s="3847"/>
      <c r="HU104" s="3847"/>
      <c r="HV104" s="3848"/>
      <c r="HW104" s="3846"/>
      <c r="HX104" s="3847"/>
      <c r="HY104" s="3847"/>
      <c r="HZ104" s="3847"/>
      <c r="IA104" s="3847"/>
      <c r="IB104" s="3847"/>
      <c r="IC104" s="3848"/>
      <c r="ID104" s="3846"/>
      <c r="IE104" s="3847"/>
      <c r="IF104" s="3847"/>
      <c r="IG104" s="3847"/>
      <c r="IH104" s="3847"/>
      <c r="II104" s="3847"/>
      <c r="IJ104" s="3848"/>
      <c r="IK104" s="3846"/>
      <c r="IL104" s="3847"/>
      <c r="IM104" s="3847"/>
      <c r="IN104" s="3847"/>
      <c r="IO104" s="3847"/>
      <c r="IP104" s="3847"/>
      <c r="IQ104" s="3848"/>
      <c r="IR104" s="3846"/>
      <c r="IS104" s="3846"/>
      <c r="IT104" s="3846"/>
      <c r="IU104" s="3846"/>
    </row>
    <row r="105" spans="1:255" ht="14.25" customHeight="1" x14ac:dyDescent="0.3">
      <c r="A105" s="1625" t="s">
        <v>0</v>
      </c>
      <c r="G105" s="1514"/>
      <c r="J105" s="1711"/>
    </row>
    <row r="106" spans="1:255" ht="18" customHeight="1" thickBot="1" x14ac:dyDescent="0.35">
      <c r="A106" s="1510" t="s">
        <v>3</v>
      </c>
      <c r="C106" s="1511" t="s">
        <v>4</v>
      </c>
      <c r="E106" s="1623" t="s">
        <v>5</v>
      </c>
      <c r="F106" s="1513" t="str">
        <f>F77</f>
        <v>JUNIO</v>
      </c>
      <c r="G106" s="1514" t="str">
        <f>G77</f>
        <v>VIGENCIA FISCAL: 2018</v>
      </c>
      <c r="J106" s="1711"/>
    </row>
    <row r="107" spans="1:255" s="1535" customFormat="1" ht="63" customHeight="1" thickBot="1" x14ac:dyDescent="0.35">
      <c r="A107" s="1547" t="s">
        <v>351</v>
      </c>
      <c r="B107" s="1548"/>
      <c r="C107" s="1548" t="s">
        <v>352</v>
      </c>
      <c r="D107" s="1699" t="s">
        <v>8</v>
      </c>
      <c r="E107" s="1700" t="s">
        <v>9</v>
      </c>
      <c r="F107" s="1699" t="s">
        <v>10</v>
      </c>
      <c r="G107" s="1701" t="s">
        <v>11</v>
      </c>
      <c r="J107" s="1708"/>
    </row>
    <row r="108" spans="1:255" s="1535" customFormat="1" ht="39.75" customHeight="1" x14ac:dyDescent="0.3">
      <c r="A108" s="1560">
        <v>2499</v>
      </c>
      <c r="B108" s="1561"/>
      <c r="C108" s="1639" t="s">
        <v>159</v>
      </c>
      <c r="D108" s="1563">
        <f>+D109</f>
        <v>1670848562.03</v>
      </c>
      <c r="E108" s="1563">
        <f>+E109</f>
        <v>0</v>
      </c>
      <c r="F108" s="1563">
        <f t="shared" ref="F108:F114" si="3">+D108-E108</f>
        <v>1670848562.03</v>
      </c>
      <c r="G108" s="1642">
        <f>+G109</f>
        <v>1668070496.03</v>
      </c>
      <c r="J108" s="1708"/>
    </row>
    <row r="109" spans="1:255" s="1535" customFormat="1" ht="18.75" customHeight="1" x14ac:dyDescent="0.3">
      <c r="A109" s="1567">
        <v>24990600</v>
      </c>
      <c r="B109" s="1568"/>
      <c r="C109" s="1604" t="s">
        <v>73</v>
      </c>
      <c r="D109" s="1570">
        <f>SUM(D110:D114)</f>
        <v>1670848562.03</v>
      </c>
      <c r="E109" s="1570">
        <f>SUM(E110:E114)</f>
        <v>0</v>
      </c>
      <c r="F109" s="1570">
        <f t="shared" si="3"/>
        <v>1670848562.03</v>
      </c>
      <c r="G109" s="1648">
        <f>SUM(G110:G114)</f>
        <v>1668070496.03</v>
      </c>
      <c r="J109" s="1708"/>
    </row>
    <row r="110" spans="1:255" ht="50.25" customHeight="1" x14ac:dyDescent="0.3">
      <c r="A110" s="1574">
        <v>249906001</v>
      </c>
      <c r="B110" s="1575">
        <v>10</v>
      </c>
      <c r="C110" s="1605" t="s">
        <v>80</v>
      </c>
      <c r="D110" s="1578">
        <v>90025966</v>
      </c>
      <c r="E110" s="1578">
        <v>0</v>
      </c>
      <c r="F110" s="1578">
        <f t="shared" si="3"/>
        <v>90025966</v>
      </c>
      <c r="G110" s="1583">
        <v>87247900</v>
      </c>
      <c r="J110" s="1711"/>
    </row>
    <row r="111" spans="1:255" ht="35.25" customHeight="1" x14ac:dyDescent="0.3">
      <c r="A111" s="1574">
        <v>249906001</v>
      </c>
      <c r="B111" s="1575">
        <v>13</v>
      </c>
      <c r="C111" s="1605" t="s">
        <v>80</v>
      </c>
      <c r="D111" s="1578">
        <v>125003436</v>
      </c>
      <c r="E111" s="1578">
        <v>0</v>
      </c>
      <c r="F111" s="1578">
        <f t="shared" si="3"/>
        <v>125003436</v>
      </c>
      <c r="G111" s="1583">
        <v>125003436</v>
      </c>
      <c r="J111" s="1711"/>
    </row>
    <row r="112" spans="1:255" ht="31.2" x14ac:dyDescent="0.3">
      <c r="A112" s="1574">
        <v>249906001</v>
      </c>
      <c r="B112" s="1575">
        <v>20</v>
      </c>
      <c r="C112" s="1605" t="s">
        <v>80</v>
      </c>
      <c r="D112" s="1578">
        <v>322623460</v>
      </c>
      <c r="E112" s="1578">
        <v>0</v>
      </c>
      <c r="F112" s="1578">
        <f t="shared" si="3"/>
        <v>322623460</v>
      </c>
      <c r="G112" s="1583">
        <v>322623460</v>
      </c>
      <c r="J112" s="1711"/>
      <c r="K112" s="1711"/>
    </row>
    <row r="113" spans="1:10" s="1512" customFormat="1" ht="67.5" customHeight="1" x14ac:dyDescent="0.3">
      <c r="A113" s="1574">
        <v>249906003</v>
      </c>
      <c r="B113" s="1575">
        <v>20</v>
      </c>
      <c r="C113" s="1605" t="s">
        <v>79</v>
      </c>
      <c r="D113" s="1652">
        <v>223188783.63999999</v>
      </c>
      <c r="E113" s="1719">
        <v>0</v>
      </c>
      <c r="F113" s="1652">
        <f t="shared" si="3"/>
        <v>223188783.63999999</v>
      </c>
      <c r="G113" s="1720">
        <v>223188783.63999999</v>
      </c>
      <c r="J113" s="1711"/>
    </row>
    <row r="114" spans="1:10" s="1512" customFormat="1" ht="46.2" customHeight="1" thickBot="1" x14ac:dyDescent="0.35">
      <c r="A114" s="1607">
        <v>249906004</v>
      </c>
      <c r="B114" s="1608">
        <v>20</v>
      </c>
      <c r="C114" s="1609" t="s">
        <v>161</v>
      </c>
      <c r="D114" s="1661">
        <v>910006916.38999999</v>
      </c>
      <c r="E114" s="1738">
        <v>0</v>
      </c>
      <c r="F114" s="1661">
        <f t="shared" si="3"/>
        <v>910006916.38999999</v>
      </c>
      <c r="G114" s="1739">
        <v>910006916.38999999</v>
      </c>
      <c r="J114" s="1711"/>
    </row>
    <row r="115" spans="1:10" ht="16.2" thickBot="1" x14ac:dyDescent="0.35">
      <c r="A115" s="3834" t="s">
        <v>82</v>
      </c>
      <c r="B115" s="3835"/>
      <c r="C115" s="3947"/>
      <c r="D115" s="1740">
        <f>+D9+D88</f>
        <v>27826819386.059998</v>
      </c>
      <c r="E115" s="1741">
        <f>+E9+E88</f>
        <v>0</v>
      </c>
      <c r="F115" s="1740">
        <f>+F9+F88</f>
        <v>27826819386.059998</v>
      </c>
      <c r="G115" s="1740">
        <f>+G9+G88</f>
        <v>27486295183.059998</v>
      </c>
    </row>
    <row r="116" spans="1:10" x14ac:dyDescent="0.3">
      <c r="A116" s="1510"/>
      <c r="G116" s="1514"/>
    </row>
    <row r="117" spans="1:10" x14ac:dyDescent="0.3">
      <c r="A117" s="1510"/>
      <c r="G117" s="1514"/>
    </row>
    <row r="118" spans="1:10" x14ac:dyDescent="0.3">
      <c r="A118" s="1510"/>
      <c r="G118" s="1514"/>
    </row>
    <row r="119" spans="1:10" x14ac:dyDescent="0.3">
      <c r="A119" s="1510"/>
      <c r="G119" s="1514"/>
    </row>
    <row r="120" spans="1:10" x14ac:dyDescent="0.3">
      <c r="A120" s="1675" t="s">
        <v>83</v>
      </c>
      <c r="B120" s="1676"/>
      <c r="C120" s="1677"/>
      <c r="D120" s="1677"/>
      <c r="E120" s="1678" t="s">
        <v>84</v>
      </c>
      <c r="F120" s="1678"/>
      <c r="G120" s="1679"/>
    </row>
    <row r="121" spans="1:10" x14ac:dyDescent="0.3">
      <c r="A121" s="1684" t="s">
        <v>193</v>
      </c>
      <c r="B121" s="1676"/>
      <c r="C121" s="1677"/>
      <c r="D121" s="1677"/>
      <c r="E121" s="1685" t="s">
        <v>85</v>
      </c>
      <c r="F121" s="1685"/>
      <c r="G121" s="1686"/>
    </row>
    <row r="122" spans="1:10" x14ac:dyDescent="0.3">
      <c r="A122" s="1684" t="s">
        <v>194</v>
      </c>
      <c r="B122" s="1676"/>
      <c r="C122" s="1677"/>
      <c r="D122" s="1742"/>
      <c r="E122" s="1688" t="s">
        <v>86</v>
      </c>
      <c r="F122" s="1678"/>
      <c r="G122" s="1679"/>
    </row>
    <row r="123" spans="1:10" x14ac:dyDescent="0.3">
      <c r="A123" s="1684"/>
      <c r="B123" s="1676"/>
      <c r="C123" s="1677"/>
      <c r="D123" s="1677"/>
      <c r="E123" s="1685"/>
      <c r="F123" s="1685"/>
      <c r="G123" s="1686"/>
    </row>
    <row r="124" spans="1:10" x14ac:dyDescent="0.3">
      <c r="A124" s="1675"/>
      <c r="B124" s="1676"/>
      <c r="C124" s="1677"/>
      <c r="D124" s="1688"/>
      <c r="E124" s="1689"/>
      <c r="F124" s="1688"/>
      <c r="G124" s="1679"/>
    </row>
    <row r="125" spans="1:10" x14ac:dyDescent="0.3">
      <c r="A125" s="1684"/>
      <c r="B125" s="1676"/>
      <c r="C125" s="1677"/>
      <c r="D125" s="1688"/>
      <c r="E125" s="1689"/>
      <c r="F125" s="1688"/>
      <c r="G125" s="1679"/>
    </row>
    <row r="126" spans="1:10" x14ac:dyDescent="0.3">
      <c r="A126" s="1684" t="s">
        <v>87</v>
      </c>
      <c r="B126" s="1676"/>
      <c r="C126" s="1677"/>
      <c r="D126" s="1513" t="s">
        <v>88</v>
      </c>
      <c r="F126" s="1677" t="s">
        <v>84</v>
      </c>
      <c r="G126" s="1743"/>
    </row>
    <row r="127" spans="1:10" x14ac:dyDescent="0.3">
      <c r="A127" s="1684" t="s">
        <v>89</v>
      </c>
      <c r="B127" s="1676"/>
      <c r="C127" s="1677"/>
      <c r="D127" s="1687" t="s">
        <v>90</v>
      </c>
      <c r="F127" s="1685" t="s">
        <v>91</v>
      </c>
      <c r="G127" s="1679"/>
    </row>
    <row r="128" spans="1:10" x14ac:dyDescent="0.3">
      <c r="A128" s="1684" t="s">
        <v>92</v>
      </c>
      <c r="B128" s="1676"/>
      <c r="C128" s="1677"/>
      <c r="D128" s="1687" t="s">
        <v>93</v>
      </c>
      <c r="F128" s="1688" t="s">
        <v>94</v>
      </c>
      <c r="G128" s="1679"/>
    </row>
    <row r="129" spans="1:7" ht="15" thickBot="1" x14ac:dyDescent="0.35">
      <c r="A129" s="1628"/>
      <c r="B129" s="1629"/>
      <c r="C129" s="1630"/>
      <c r="D129" s="1630"/>
      <c r="E129" s="1632"/>
      <c r="F129" s="1632"/>
      <c r="G129" s="1633"/>
    </row>
  </sheetData>
  <mergeCells count="118">
    <mergeCell ref="A1:G1"/>
    <mergeCell ref="A2:G2"/>
    <mergeCell ref="A35:G35"/>
    <mergeCell ref="A36:G36"/>
    <mergeCell ref="A37:G37"/>
    <mergeCell ref="A73:G73"/>
    <mergeCell ref="BR73:BX73"/>
    <mergeCell ref="BY73:CE73"/>
    <mergeCell ref="CF73:CL73"/>
    <mergeCell ref="H73:M73"/>
    <mergeCell ref="N73:T73"/>
    <mergeCell ref="U73:AA73"/>
    <mergeCell ref="AB73:AH73"/>
    <mergeCell ref="AI73:AO73"/>
    <mergeCell ref="AP73:AV73"/>
    <mergeCell ref="ID73:IJ73"/>
    <mergeCell ref="IK73:IQ73"/>
    <mergeCell ref="IR73:IU73"/>
    <mergeCell ref="FS73:FY73"/>
    <mergeCell ref="FZ73:GF73"/>
    <mergeCell ref="GG73:GM73"/>
    <mergeCell ref="GN73:GT73"/>
    <mergeCell ref="GU73:HA73"/>
    <mergeCell ref="HB73:HH73"/>
    <mergeCell ref="A74:G74"/>
    <mergeCell ref="A103:G103"/>
    <mergeCell ref="H103:M103"/>
    <mergeCell ref="N103:T103"/>
    <mergeCell ref="U103:AA103"/>
    <mergeCell ref="AB103:AH103"/>
    <mergeCell ref="HI73:HO73"/>
    <mergeCell ref="HP73:HV73"/>
    <mergeCell ref="HW73:IC73"/>
    <mergeCell ref="EC73:EI73"/>
    <mergeCell ref="EJ73:EP73"/>
    <mergeCell ref="EQ73:EW73"/>
    <mergeCell ref="EX73:FD73"/>
    <mergeCell ref="FE73:FK73"/>
    <mergeCell ref="FL73:FR73"/>
    <mergeCell ref="CM73:CS73"/>
    <mergeCell ref="CT73:CZ73"/>
    <mergeCell ref="DA73:DG73"/>
    <mergeCell ref="DH73:DN73"/>
    <mergeCell ref="DO73:DU73"/>
    <mergeCell ref="DV73:EB73"/>
    <mergeCell ref="AW73:BC73"/>
    <mergeCell ref="BD73:BJ73"/>
    <mergeCell ref="BK73:BQ73"/>
    <mergeCell ref="BY103:CE103"/>
    <mergeCell ref="CF103:CL103"/>
    <mergeCell ref="CM103:CS103"/>
    <mergeCell ref="CT103:CZ103"/>
    <mergeCell ref="DA103:DG103"/>
    <mergeCell ref="DH103:DN103"/>
    <mergeCell ref="AI103:AO103"/>
    <mergeCell ref="AP103:AV103"/>
    <mergeCell ref="AW103:BC103"/>
    <mergeCell ref="BD103:BJ103"/>
    <mergeCell ref="BK103:BQ103"/>
    <mergeCell ref="BR103:BX103"/>
    <mergeCell ref="FS103:FY103"/>
    <mergeCell ref="FZ103:GF103"/>
    <mergeCell ref="GG103:GM103"/>
    <mergeCell ref="GN103:GT103"/>
    <mergeCell ref="DO103:DU103"/>
    <mergeCell ref="DV103:EB103"/>
    <mergeCell ref="EC103:EI103"/>
    <mergeCell ref="EJ103:EP103"/>
    <mergeCell ref="EQ103:EW103"/>
    <mergeCell ref="EX103:FD103"/>
    <mergeCell ref="BD104:BJ104"/>
    <mergeCell ref="BK104:BQ104"/>
    <mergeCell ref="BR104:BX104"/>
    <mergeCell ref="BY104:CE104"/>
    <mergeCell ref="CF104:CL104"/>
    <mergeCell ref="CM104:CS104"/>
    <mergeCell ref="IK103:IQ103"/>
    <mergeCell ref="IR103:IU103"/>
    <mergeCell ref="A104:G104"/>
    <mergeCell ref="H104:M104"/>
    <mergeCell ref="N104:T104"/>
    <mergeCell ref="U104:AA104"/>
    <mergeCell ref="AB104:AH104"/>
    <mergeCell ref="AI104:AO104"/>
    <mergeCell ref="AP104:AV104"/>
    <mergeCell ref="AW104:BC104"/>
    <mergeCell ref="GU103:HA103"/>
    <mergeCell ref="HB103:HH103"/>
    <mergeCell ref="HI103:HO103"/>
    <mergeCell ref="HP103:HV103"/>
    <mergeCell ref="HW103:IC103"/>
    <mergeCell ref="ID103:IJ103"/>
    <mergeCell ref="FE103:FK103"/>
    <mergeCell ref="FL103:FR103"/>
    <mergeCell ref="HP104:HV104"/>
    <mergeCell ref="HW104:IC104"/>
    <mergeCell ref="ID104:IJ104"/>
    <mergeCell ref="IK104:IQ104"/>
    <mergeCell ref="IR104:IU104"/>
    <mergeCell ref="A115:C115"/>
    <mergeCell ref="FZ104:GF104"/>
    <mergeCell ref="GG104:GM104"/>
    <mergeCell ref="GN104:GT104"/>
    <mergeCell ref="GU104:HA104"/>
    <mergeCell ref="HB104:HH104"/>
    <mergeCell ref="HI104:HO104"/>
    <mergeCell ref="EJ104:EP104"/>
    <mergeCell ref="EQ104:EW104"/>
    <mergeCell ref="EX104:FD104"/>
    <mergeCell ref="FE104:FK104"/>
    <mergeCell ref="FL104:FR104"/>
    <mergeCell ref="FS104:FY104"/>
    <mergeCell ref="CT104:CZ104"/>
    <mergeCell ref="DA104:DG104"/>
    <mergeCell ref="DH104:DN104"/>
    <mergeCell ref="DO104:DU104"/>
    <mergeCell ref="DV104:EB104"/>
    <mergeCell ref="EC104:EI104"/>
  </mergeCells>
  <printOptions horizontalCentered="1" verticalCentered="1"/>
  <pageMargins left="0.11811023622047245" right="0.31496062992125984" top="0" bottom="0.15748031496062992" header="0.31496062992125984" footer="0.31496062992125984"/>
  <pageSetup scale="65" orientation="landscape" horizontalDpi="4294967294" r:id="rId1"/>
  <rowBreaks count="2" manualBreakCount="2">
    <brk id="71" max="16383" man="1"/>
    <brk id="101" max="6" man="1"/>
  </rowBreaks>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H129"/>
  <sheetViews>
    <sheetView zoomScaleNormal="100" workbookViewId="0">
      <selection activeCell="I10" sqref="I10"/>
    </sheetView>
  </sheetViews>
  <sheetFormatPr baseColWidth="10" defaultColWidth="11.44140625" defaultRowHeight="14.4" x14ac:dyDescent="0.3"/>
  <cols>
    <col min="1" max="1" width="20.33203125" style="1863" customWidth="1"/>
    <col min="2" max="2" width="7.33203125" style="1864" customWidth="1"/>
    <col min="3" max="3" width="51.44140625" style="1863" customWidth="1"/>
    <col min="4" max="4" width="23.44140625" style="1866" customWidth="1"/>
    <col min="5" max="5" width="19.44140625" style="1958" customWidth="1"/>
    <col min="6" max="6" width="20" style="1866" customWidth="1"/>
    <col min="7" max="7" width="25.109375" style="1866" customWidth="1"/>
    <col min="8" max="8" width="4.44140625" style="1863" customWidth="1"/>
    <col min="9" max="256" width="11.44140625" style="1863"/>
    <col min="257" max="257" width="20.33203125" style="1863" customWidth="1"/>
    <col min="258" max="258" width="7.33203125" style="1863" customWidth="1"/>
    <col min="259" max="259" width="51.44140625" style="1863" customWidth="1"/>
    <col min="260" max="260" width="23.44140625" style="1863" customWidth="1"/>
    <col min="261" max="261" width="19.44140625" style="1863" customWidth="1"/>
    <col min="262" max="262" width="20" style="1863" customWidth="1"/>
    <col min="263" max="263" width="25.109375" style="1863" customWidth="1"/>
    <col min="264" max="264" width="4.44140625" style="1863" customWidth="1"/>
    <col min="265" max="512" width="11.44140625" style="1863"/>
    <col min="513" max="513" width="20.33203125" style="1863" customWidth="1"/>
    <col min="514" max="514" width="7.33203125" style="1863" customWidth="1"/>
    <col min="515" max="515" width="51.44140625" style="1863" customWidth="1"/>
    <col min="516" max="516" width="23.44140625" style="1863" customWidth="1"/>
    <col min="517" max="517" width="19.44140625" style="1863" customWidth="1"/>
    <col min="518" max="518" width="20" style="1863" customWidth="1"/>
    <col min="519" max="519" width="25.109375" style="1863" customWidth="1"/>
    <col min="520" max="520" width="4.44140625" style="1863" customWidth="1"/>
    <col min="521" max="768" width="11.44140625" style="1863"/>
    <col min="769" max="769" width="20.33203125" style="1863" customWidth="1"/>
    <col min="770" max="770" width="7.33203125" style="1863" customWidth="1"/>
    <col min="771" max="771" width="51.44140625" style="1863" customWidth="1"/>
    <col min="772" max="772" width="23.44140625" style="1863" customWidth="1"/>
    <col min="773" max="773" width="19.44140625" style="1863" customWidth="1"/>
    <col min="774" max="774" width="20" style="1863" customWidth="1"/>
    <col min="775" max="775" width="25.109375" style="1863" customWidth="1"/>
    <col min="776" max="776" width="4.44140625" style="1863" customWidth="1"/>
    <col min="777" max="1024" width="11.44140625" style="1863"/>
    <col min="1025" max="1025" width="20.33203125" style="1863" customWidth="1"/>
    <col min="1026" max="1026" width="7.33203125" style="1863" customWidth="1"/>
    <col min="1027" max="1027" width="51.44140625" style="1863" customWidth="1"/>
    <col min="1028" max="1028" width="23.44140625" style="1863" customWidth="1"/>
    <col min="1029" max="1029" width="19.44140625" style="1863" customWidth="1"/>
    <col min="1030" max="1030" width="20" style="1863" customWidth="1"/>
    <col min="1031" max="1031" width="25.109375" style="1863" customWidth="1"/>
    <col min="1032" max="1032" width="4.44140625" style="1863" customWidth="1"/>
    <col min="1033" max="1280" width="11.44140625" style="1863"/>
    <col min="1281" max="1281" width="20.33203125" style="1863" customWidth="1"/>
    <col min="1282" max="1282" width="7.33203125" style="1863" customWidth="1"/>
    <col min="1283" max="1283" width="51.44140625" style="1863" customWidth="1"/>
    <col min="1284" max="1284" width="23.44140625" style="1863" customWidth="1"/>
    <col min="1285" max="1285" width="19.44140625" style="1863" customWidth="1"/>
    <col min="1286" max="1286" width="20" style="1863" customWidth="1"/>
    <col min="1287" max="1287" width="25.109375" style="1863" customWidth="1"/>
    <col min="1288" max="1288" width="4.44140625" style="1863" customWidth="1"/>
    <col min="1289" max="1536" width="11.44140625" style="1863"/>
    <col min="1537" max="1537" width="20.33203125" style="1863" customWidth="1"/>
    <col min="1538" max="1538" width="7.33203125" style="1863" customWidth="1"/>
    <col min="1539" max="1539" width="51.44140625" style="1863" customWidth="1"/>
    <col min="1540" max="1540" width="23.44140625" style="1863" customWidth="1"/>
    <col min="1541" max="1541" width="19.44140625" style="1863" customWidth="1"/>
    <col min="1542" max="1542" width="20" style="1863" customWidth="1"/>
    <col min="1543" max="1543" width="25.109375" style="1863" customWidth="1"/>
    <col min="1544" max="1544" width="4.44140625" style="1863" customWidth="1"/>
    <col min="1545" max="1792" width="11.44140625" style="1863"/>
    <col min="1793" max="1793" width="20.33203125" style="1863" customWidth="1"/>
    <col min="1794" max="1794" width="7.33203125" style="1863" customWidth="1"/>
    <col min="1795" max="1795" width="51.44140625" style="1863" customWidth="1"/>
    <col min="1796" max="1796" width="23.44140625" style="1863" customWidth="1"/>
    <col min="1797" max="1797" width="19.44140625" style="1863" customWidth="1"/>
    <col min="1798" max="1798" width="20" style="1863" customWidth="1"/>
    <col min="1799" max="1799" width="25.109375" style="1863" customWidth="1"/>
    <col min="1800" max="1800" width="4.44140625" style="1863" customWidth="1"/>
    <col min="1801" max="2048" width="11.44140625" style="1863"/>
    <col min="2049" max="2049" width="20.33203125" style="1863" customWidth="1"/>
    <col min="2050" max="2050" width="7.33203125" style="1863" customWidth="1"/>
    <col min="2051" max="2051" width="51.44140625" style="1863" customWidth="1"/>
    <col min="2052" max="2052" width="23.44140625" style="1863" customWidth="1"/>
    <col min="2053" max="2053" width="19.44140625" style="1863" customWidth="1"/>
    <col min="2054" max="2054" width="20" style="1863" customWidth="1"/>
    <col min="2055" max="2055" width="25.109375" style="1863" customWidth="1"/>
    <col min="2056" max="2056" width="4.44140625" style="1863" customWidth="1"/>
    <col min="2057" max="2304" width="11.44140625" style="1863"/>
    <col min="2305" max="2305" width="20.33203125" style="1863" customWidth="1"/>
    <col min="2306" max="2306" width="7.33203125" style="1863" customWidth="1"/>
    <col min="2307" max="2307" width="51.44140625" style="1863" customWidth="1"/>
    <col min="2308" max="2308" width="23.44140625" style="1863" customWidth="1"/>
    <col min="2309" max="2309" width="19.44140625" style="1863" customWidth="1"/>
    <col min="2310" max="2310" width="20" style="1863" customWidth="1"/>
    <col min="2311" max="2311" width="25.109375" style="1863" customWidth="1"/>
    <col min="2312" max="2312" width="4.44140625" style="1863" customWidth="1"/>
    <col min="2313" max="2560" width="11.44140625" style="1863"/>
    <col min="2561" max="2561" width="20.33203125" style="1863" customWidth="1"/>
    <col min="2562" max="2562" width="7.33203125" style="1863" customWidth="1"/>
    <col min="2563" max="2563" width="51.44140625" style="1863" customWidth="1"/>
    <col min="2564" max="2564" width="23.44140625" style="1863" customWidth="1"/>
    <col min="2565" max="2565" width="19.44140625" style="1863" customWidth="1"/>
    <col min="2566" max="2566" width="20" style="1863" customWidth="1"/>
    <col min="2567" max="2567" width="25.109375" style="1863" customWidth="1"/>
    <col min="2568" max="2568" width="4.44140625" style="1863" customWidth="1"/>
    <col min="2569" max="2816" width="11.44140625" style="1863"/>
    <col min="2817" max="2817" width="20.33203125" style="1863" customWidth="1"/>
    <col min="2818" max="2818" width="7.33203125" style="1863" customWidth="1"/>
    <col min="2819" max="2819" width="51.44140625" style="1863" customWidth="1"/>
    <col min="2820" max="2820" width="23.44140625" style="1863" customWidth="1"/>
    <col min="2821" max="2821" width="19.44140625" style="1863" customWidth="1"/>
    <col min="2822" max="2822" width="20" style="1863" customWidth="1"/>
    <col min="2823" max="2823" width="25.109375" style="1863" customWidth="1"/>
    <col min="2824" max="2824" width="4.44140625" style="1863" customWidth="1"/>
    <col min="2825" max="3072" width="11.44140625" style="1863"/>
    <col min="3073" max="3073" width="20.33203125" style="1863" customWidth="1"/>
    <col min="3074" max="3074" width="7.33203125" style="1863" customWidth="1"/>
    <col min="3075" max="3075" width="51.44140625" style="1863" customWidth="1"/>
    <col min="3076" max="3076" width="23.44140625" style="1863" customWidth="1"/>
    <col min="3077" max="3077" width="19.44140625" style="1863" customWidth="1"/>
    <col min="3078" max="3078" width="20" style="1863" customWidth="1"/>
    <col min="3079" max="3079" width="25.109375" style="1863" customWidth="1"/>
    <col min="3080" max="3080" width="4.44140625" style="1863" customWidth="1"/>
    <col min="3081" max="3328" width="11.44140625" style="1863"/>
    <col min="3329" max="3329" width="20.33203125" style="1863" customWidth="1"/>
    <col min="3330" max="3330" width="7.33203125" style="1863" customWidth="1"/>
    <col min="3331" max="3331" width="51.44140625" style="1863" customWidth="1"/>
    <col min="3332" max="3332" width="23.44140625" style="1863" customWidth="1"/>
    <col min="3333" max="3333" width="19.44140625" style="1863" customWidth="1"/>
    <col min="3334" max="3334" width="20" style="1863" customWidth="1"/>
    <col min="3335" max="3335" width="25.109375" style="1863" customWidth="1"/>
    <col min="3336" max="3336" width="4.44140625" style="1863" customWidth="1"/>
    <col min="3337" max="3584" width="11.44140625" style="1863"/>
    <col min="3585" max="3585" width="20.33203125" style="1863" customWidth="1"/>
    <col min="3586" max="3586" width="7.33203125" style="1863" customWidth="1"/>
    <col min="3587" max="3587" width="51.44140625" style="1863" customWidth="1"/>
    <col min="3588" max="3588" width="23.44140625" style="1863" customWidth="1"/>
    <col min="3589" max="3589" width="19.44140625" style="1863" customWidth="1"/>
    <col min="3590" max="3590" width="20" style="1863" customWidth="1"/>
    <col min="3591" max="3591" width="25.109375" style="1863" customWidth="1"/>
    <col min="3592" max="3592" width="4.44140625" style="1863" customWidth="1"/>
    <col min="3593" max="3840" width="11.44140625" style="1863"/>
    <col min="3841" max="3841" width="20.33203125" style="1863" customWidth="1"/>
    <col min="3842" max="3842" width="7.33203125" style="1863" customWidth="1"/>
    <col min="3843" max="3843" width="51.44140625" style="1863" customWidth="1"/>
    <col min="3844" max="3844" width="23.44140625" style="1863" customWidth="1"/>
    <col min="3845" max="3845" width="19.44140625" style="1863" customWidth="1"/>
    <col min="3846" max="3846" width="20" style="1863" customWidth="1"/>
    <col min="3847" max="3847" width="25.109375" style="1863" customWidth="1"/>
    <col min="3848" max="3848" width="4.44140625" style="1863" customWidth="1"/>
    <col min="3849" max="4096" width="11.44140625" style="1863"/>
    <col min="4097" max="4097" width="20.33203125" style="1863" customWidth="1"/>
    <col min="4098" max="4098" width="7.33203125" style="1863" customWidth="1"/>
    <col min="4099" max="4099" width="51.44140625" style="1863" customWidth="1"/>
    <col min="4100" max="4100" width="23.44140625" style="1863" customWidth="1"/>
    <col min="4101" max="4101" width="19.44140625" style="1863" customWidth="1"/>
    <col min="4102" max="4102" width="20" style="1863" customWidth="1"/>
    <col min="4103" max="4103" width="25.109375" style="1863" customWidth="1"/>
    <col min="4104" max="4104" width="4.44140625" style="1863" customWidth="1"/>
    <col min="4105" max="4352" width="11.44140625" style="1863"/>
    <col min="4353" max="4353" width="20.33203125" style="1863" customWidth="1"/>
    <col min="4354" max="4354" width="7.33203125" style="1863" customWidth="1"/>
    <col min="4355" max="4355" width="51.44140625" style="1863" customWidth="1"/>
    <col min="4356" max="4356" width="23.44140625" style="1863" customWidth="1"/>
    <col min="4357" max="4357" width="19.44140625" style="1863" customWidth="1"/>
    <col min="4358" max="4358" width="20" style="1863" customWidth="1"/>
    <col min="4359" max="4359" width="25.109375" style="1863" customWidth="1"/>
    <col min="4360" max="4360" width="4.44140625" style="1863" customWidth="1"/>
    <col min="4361" max="4608" width="11.44140625" style="1863"/>
    <col min="4609" max="4609" width="20.33203125" style="1863" customWidth="1"/>
    <col min="4610" max="4610" width="7.33203125" style="1863" customWidth="1"/>
    <col min="4611" max="4611" width="51.44140625" style="1863" customWidth="1"/>
    <col min="4612" max="4612" width="23.44140625" style="1863" customWidth="1"/>
    <col min="4613" max="4613" width="19.44140625" style="1863" customWidth="1"/>
    <col min="4614" max="4614" width="20" style="1863" customWidth="1"/>
    <col min="4615" max="4615" width="25.109375" style="1863" customWidth="1"/>
    <col min="4616" max="4616" width="4.44140625" style="1863" customWidth="1"/>
    <col min="4617" max="4864" width="11.44140625" style="1863"/>
    <col min="4865" max="4865" width="20.33203125" style="1863" customWidth="1"/>
    <col min="4866" max="4866" width="7.33203125" style="1863" customWidth="1"/>
    <col min="4867" max="4867" width="51.44140625" style="1863" customWidth="1"/>
    <col min="4868" max="4868" width="23.44140625" style="1863" customWidth="1"/>
    <col min="4869" max="4869" width="19.44140625" style="1863" customWidth="1"/>
    <col min="4870" max="4870" width="20" style="1863" customWidth="1"/>
    <col min="4871" max="4871" width="25.109375" style="1863" customWidth="1"/>
    <col min="4872" max="4872" width="4.44140625" style="1863" customWidth="1"/>
    <col min="4873" max="5120" width="11.44140625" style="1863"/>
    <col min="5121" max="5121" width="20.33203125" style="1863" customWidth="1"/>
    <col min="5122" max="5122" width="7.33203125" style="1863" customWidth="1"/>
    <col min="5123" max="5123" width="51.44140625" style="1863" customWidth="1"/>
    <col min="5124" max="5124" width="23.44140625" style="1863" customWidth="1"/>
    <col min="5125" max="5125" width="19.44140625" style="1863" customWidth="1"/>
    <col min="5126" max="5126" width="20" style="1863" customWidth="1"/>
    <col min="5127" max="5127" width="25.109375" style="1863" customWidth="1"/>
    <col min="5128" max="5128" width="4.44140625" style="1863" customWidth="1"/>
    <col min="5129" max="5376" width="11.44140625" style="1863"/>
    <col min="5377" max="5377" width="20.33203125" style="1863" customWidth="1"/>
    <col min="5378" max="5378" width="7.33203125" style="1863" customWidth="1"/>
    <col min="5379" max="5379" width="51.44140625" style="1863" customWidth="1"/>
    <col min="5380" max="5380" width="23.44140625" style="1863" customWidth="1"/>
    <col min="5381" max="5381" width="19.44140625" style="1863" customWidth="1"/>
    <col min="5382" max="5382" width="20" style="1863" customWidth="1"/>
    <col min="5383" max="5383" width="25.109375" style="1863" customWidth="1"/>
    <col min="5384" max="5384" width="4.44140625" style="1863" customWidth="1"/>
    <col min="5385" max="5632" width="11.44140625" style="1863"/>
    <col min="5633" max="5633" width="20.33203125" style="1863" customWidth="1"/>
    <col min="5634" max="5634" width="7.33203125" style="1863" customWidth="1"/>
    <col min="5635" max="5635" width="51.44140625" style="1863" customWidth="1"/>
    <col min="5636" max="5636" width="23.44140625" style="1863" customWidth="1"/>
    <col min="5637" max="5637" width="19.44140625" style="1863" customWidth="1"/>
    <col min="5638" max="5638" width="20" style="1863" customWidth="1"/>
    <col min="5639" max="5639" width="25.109375" style="1863" customWidth="1"/>
    <col min="5640" max="5640" width="4.44140625" style="1863" customWidth="1"/>
    <col min="5641" max="5888" width="11.44140625" style="1863"/>
    <col min="5889" max="5889" width="20.33203125" style="1863" customWidth="1"/>
    <col min="5890" max="5890" width="7.33203125" style="1863" customWidth="1"/>
    <col min="5891" max="5891" width="51.44140625" style="1863" customWidth="1"/>
    <col min="5892" max="5892" width="23.44140625" style="1863" customWidth="1"/>
    <col min="5893" max="5893" width="19.44140625" style="1863" customWidth="1"/>
    <col min="5894" max="5894" width="20" style="1863" customWidth="1"/>
    <col min="5895" max="5895" width="25.109375" style="1863" customWidth="1"/>
    <col min="5896" max="5896" width="4.44140625" style="1863" customWidth="1"/>
    <col min="5897" max="6144" width="11.44140625" style="1863"/>
    <col min="6145" max="6145" width="20.33203125" style="1863" customWidth="1"/>
    <col min="6146" max="6146" width="7.33203125" style="1863" customWidth="1"/>
    <col min="6147" max="6147" width="51.44140625" style="1863" customWidth="1"/>
    <col min="6148" max="6148" width="23.44140625" style="1863" customWidth="1"/>
    <col min="6149" max="6149" width="19.44140625" style="1863" customWidth="1"/>
    <col min="6150" max="6150" width="20" style="1863" customWidth="1"/>
    <col min="6151" max="6151" width="25.109375" style="1863" customWidth="1"/>
    <col min="6152" max="6152" width="4.44140625" style="1863" customWidth="1"/>
    <col min="6153" max="6400" width="11.44140625" style="1863"/>
    <col min="6401" max="6401" width="20.33203125" style="1863" customWidth="1"/>
    <col min="6402" max="6402" width="7.33203125" style="1863" customWidth="1"/>
    <col min="6403" max="6403" width="51.44140625" style="1863" customWidth="1"/>
    <col min="6404" max="6404" width="23.44140625" style="1863" customWidth="1"/>
    <col min="6405" max="6405" width="19.44140625" style="1863" customWidth="1"/>
    <col min="6406" max="6406" width="20" style="1863" customWidth="1"/>
    <col min="6407" max="6407" width="25.109375" style="1863" customWidth="1"/>
    <col min="6408" max="6408" width="4.44140625" style="1863" customWidth="1"/>
    <col min="6409" max="6656" width="11.44140625" style="1863"/>
    <col min="6657" max="6657" width="20.33203125" style="1863" customWidth="1"/>
    <col min="6658" max="6658" width="7.33203125" style="1863" customWidth="1"/>
    <col min="6659" max="6659" width="51.44140625" style="1863" customWidth="1"/>
    <col min="6660" max="6660" width="23.44140625" style="1863" customWidth="1"/>
    <col min="6661" max="6661" width="19.44140625" style="1863" customWidth="1"/>
    <col min="6662" max="6662" width="20" style="1863" customWidth="1"/>
    <col min="6663" max="6663" width="25.109375" style="1863" customWidth="1"/>
    <col min="6664" max="6664" width="4.44140625" style="1863" customWidth="1"/>
    <col min="6665" max="6912" width="11.44140625" style="1863"/>
    <col min="6913" max="6913" width="20.33203125" style="1863" customWidth="1"/>
    <col min="6914" max="6914" width="7.33203125" style="1863" customWidth="1"/>
    <col min="6915" max="6915" width="51.44140625" style="1863" customWidth="1"/>
    <col min="6916" max="6916" width="23.44140625" style="1863" customWidth="1"/>
    <col min="6917" max="6917" width="19.44140625" style="1863" customWidth="1"/>
    <col min="6918" max="6918" width="20" style="1863" customWidth="1"/>
    <col min="6919" max="6919" width="25.109375" style="1863" customWidth="1"/>
    <col min="6920" max="6920" width="4.44140625" style="1863" customWidth="1"/>
    <col min="6921" max="7168" width="11.44140625" style="1863"/>
    <col min="7169" max="7169" width="20.33203125" style="1863" customWidth="1"/>
    <col min="7170" max="7170" width="7.33203125" style="1863" customWidth="1"/>
    <col min="7171" max="7171" width="51.44140625" style="1863" customWidth="1"/>
    <col min="7172" max="7172" width="23.44140625" style="1863" customWidth="1"/>
    <col min="7173" max="7173" width="19.44140625" style="1863" customWidth="1"/>
    <col min="7174" max="7174" width="20" style="1863" customWidth="1"/>
    <col min="7175" max="7175" width="25.109375" style="1863" customWidth="1"/>
    <col min="7176" max="7176" width="4.44140625" style="1863" customWidth="1"/>
    <col min="7177" max="7424" width="11.44140625" style="1863"/>
    <col min="7425" max="7425" width="20.33203125" style="1863" customWidth="1"/>
    <col min="7426" max="7426" width="7.33203125" style="1863" customWidth="1"/>
    <col min="7427" max="7427" width="51.44140625" style="1863" customWidth="1"/>
    <col min="7428" max="7428" width="23.44140625" style="1863" customWidth="1"/>
    <col min="7429" max="7429" width="19.44140625" style="1863" customWidth="1"/>
    <col min="7430" max="7430" width="20" style="1863" customWidth="1"/>
    <col min="7431" max="7431" width="25.109375" style="1863" customWidth="1"/>
    <col min="7432" max="7432" width="4.44140625" style="1863" customWidth="1"/>
    <col min="7433" max="7680" width="11.44140625" style="1863"/>
    <col min="7681" max="7681" width="20.33203125" style="1863" customWidth="1"/>
    <col min="7682" max="7682" width="7.33203125" style="1863" customWidth="1"/>
    <col min="7683" max="7683" width="51.44140625" style="1863" customWidth="1"/>
    <col min="7684" max="7684" width="23.44140625" style="1863" customWidth="1"/>
    <col min="7685" max="7685" width="19.44140625" style="1863" customWidth="1"/>
    <col min="7686" max="7686" width="20" style="1863" customWidth="1"/>
    <col min="7687" max="7687" width="25.109375" style="1863" customWidth="1"/>
    <col min="7688" max="7688" width="4.44140625" style="1863" customWidth="1"/>
    <col min="7689" max="7936" width="11.44140625" style="1863"/>
    <col min="7937" max="7937" width="20.33203125" style="1863" customWidth="1"/>
    <col min="7938" max="7938" width="7.33203125" style="1863" customWidth="1"/>
    <col min="7939" max="7939" width="51.44140625" style="1863" customWidth="1"/>
    <col min="7940" max="7940" width="23.44140625" style="1863" customWidth="1"/>
    <col min="7941" max="7941" width="19.44140625" style="1863" customWidth="1"/>
    <col min="7942" max="7942" width="20" style="1863" customWidth="1"/>
    <col min="7943" max="7943" width="25.109375" style="1863" customWidth="1"/>
    <col min="7944" max="7944" width="4.44140625" style="1863" customWidth="1"/>
    <col min="7945" max="8192" width="11.44140625" style="1863"/>
    <col min="8193" max="8193" width="20.33203125" style="1863" customWidth="1"/>
    <col min="8194" max="8194" width="7.33203125" style="1863" customWidth="1"/>
    <col min="8195" max="8195" width="51.44140625" style="1863" customWidth="1"/>
    <col min="8196" max="8196" width="23.44140625" style="1863" customWidth="1"/>
    <col min="8197" max="8197" width="19.44140625" style="1863" customWidth="1"/>
    <col min="8198" max="8198" width="20" style="1863" customWidth="1"/>
    <col min="8199" max="8199" width="25.109375" style="1863" customWidth="1"/>
    <col min="8200" max="8200" width="4.44140625" style="1863" customWidth="1"/>
    <col min="8201" max="8448" width="11.44140625" style="1863"/>
    <col min="8449" max="8449" width="20.33203125" style="1863" customWidth="1"/>
    <col min="8450" max="8450" width="7.33203125" style="1863" customWidth="1"/>
    <col min="8451" max="8451" width="51.44140625" style="1863" customWidth="1"/>
    <col min="8452" max="8452" width="23.44140625" style="1863" customWidth="1"/>
    <col min="8453" max="8453" width="19.44140625" style="1863" customWidth="1"/>
    <col min="8454" max="8454" width="20" style="1863" customWidth="1"/>
    <col min="8455" max="8455" width="25.109375" style="1863" customWidth="1"/>
    <col min="8456" max="8456" width="4.44140625" style="1863" customWidth="1"/>
    <col min="8457" max="8704" width="11.44140625" style="1863"/>
    <col min="8705" max="8705" width="20.33203125" style="1863" customWidth="1"/>
    <col min="8706" max="8706" width="7.33203125" style="1863" customWidth="1"/>
    <col min="8707" max="8707" width="51.44140625" style="1863" customWidth="1"/>
    <col min="8708" max="8708" width="23.44140625" style="1863" customWidth="1"/>
    <col min="8709" max="8709" width="19.44140625" style="1863" customWidth="1"/>
    <col min="8710" max="8710" width="20" style="1863" customWidth="1"/>
    <col min="8711" max="8711" width="25.109375" style="1863" customWidth="1"/>
    <col min="8712" max="8712" width="4.44140625" style="1863" customWidth="1"/>
    <col min="8713" max="8960" width="11.44140625" style="1863"/>
    <col min="8961" max="8961" width="20.33203125" style="1863" customWidth="1"/>
    <col min="8962" max="8962" width="7.33203125" style="1863" customWidth="1"/>
    <col min="8963" max="8963" width="51.44140625" style="1863" customWidth="1"/>
    <col min="8964" max="8964" width="23.44140625" style="1863" customWidth="1"/>
    <col min="8965" max="8965" width="19.44140625" style="1863" customWidth="1"/>
    <col min="8966" max="8966" width="20" style="1863" customWidth="1"/>
    <col min="8967" max="8967" width="25.109375" style="1863" customWidth="1"/>
    <col min="8968" max="8968" width="4.44140625" style="1863" customWidth="1"/>
    <col min="8969" max="9216" width="11.44140625" style="1863"/>
    <col min="9217" max="9217" width="20.33203125" style="1863" customWidth="1"/>
    <col min="9218" max="9218" width="7.33203125" style="1863" customWidth="1"/>
    <col min="9219" max="9219" width="51.44140625" style="1863" customWidth="1"/>
    <col min="9220" max="9220" width="23.44140625" style="1863" customWidth="1"/>
    <col min="9221" max="9221" width="19.44140625" style="1863" customWidth="1"/>
    <col min="9222" max="9222" width="20" style="1863" customWidth="1"/>
    <col min="9223" max="9223" width="25.109375" style="1863" customWidth="1"/>
    <col min="9224" max="9224" width="4.44140625" style="1863" customWidth="1"/>
    <col min="9225" max="9472" width="11.44140625" style="1863"/>
    <col min="9473" max="9473" width="20.33203125" style="1863" customWidth="1"/>
    <col min="9474" max="9474" width="7.33203125" style="1863" customWidth="1"/>
    <col min="9475" max="9475" width="51.44140625" style="1863" customWidth="1"/>
    <col min="9476" max="9476" width="23.44140625" style="1863" customWidth="1"/>
    <col min="9477" max="9477" width="19.44140625" style="1863" customWidth="1"/>
    <col min="9478" max="9478" width="20" style="1863" customWidth="1"/>
    <col min="9479" max="9479" width="25.109375" style="1863" customWidth="1"/>
    <col min="9480" max="9480" width="4.44140625" style="1863" customWidth="1"/>
    <col min="9481" max="9728" width="11.44140625" style="1863"/>
    <col min="9729" max="9729" width="20.33203125" style="1863" customWidth="1"/>
    <col min="9730" max="9730" width="7.33203125" style="1863" customWidth="1"/>
    <col min="9731" max="9731" width="51.44140625" style="1863" customWidth="1"/>
    <col min="9732" max="9732" width="23.44140625" style="1863" customWidth="1"/>
    <col min="9733" max="9733" width="19.44140625" style="1863" customWidth="1"/>
    <col min="9734" max="9734" width="20" style="1863" customWidth="1"/>
    <col min="9735" max="9735" width="25.109375" style="1863" customWidth="1"/>
    <col min="9736" max="9736" width="4.44140625" style="1863" customWidth="1"/>
    <col min="9737" max="9984" width="11.44140625" style="1863"/>
    <col min="9985" max="9985" width="20.33203125" style="1863" customWidth="1"/>
    <col min="9986" max="9986" width="7.33203125" style="1863" customWidth="1"/>
    <col min="9987" max="9987" width="51.44140625" style="1863" customWidth="1"/>
    <col min="9988" max="9988" width="23.44140625" style="1863" customWidth="1"/>
    <col min="9989" max="9989" width="19.44140625" style="1863" customWidth="1"/>
    <col min="9990" max="9990" width="20" style="1863" customWidth="1"/>
    <col min="9991" max="9991" width="25.109375" style="1863" customWidth="1"/>
    <col min="9992" max="9992" width="4.44140625" style="1863" customWidth="1"/>
    <col min="9993" max="10240" width="11.44140625" style="1863"/>
    <col min="10241" max="10241" width="20.33203125" style="1863" customWidth="1"/>
    <col min="10242" max="10242" width="7.33203125" style="1863" customWidth="1"/>
    <col min="10243" max="10243" width="51.44140625" style="1863" customWidth="1"/>
    <col min="10244" max="10244" width="23.44140625" style="1863" customWidth="1"/>
    <col min="10245" max="10245" width="19.44140625" style="1863" customWidth="1"/>
    <col min="10246" max="10246" width="20" style="1863" customWidth="1"/>
    <col min="10247" max="10247" width="25.109375" style="1863" customWidth="1"/>
    <col min="10248" max="10248" width="4.44140625" style="1863" customWidth="1"/>
    <col min="10249" max="10496" width="11.44140625" style="1863"/>
    <col min="10497" max="10497" width="20.33203125" style="1863" customWidth="1"/>
    <col min="10498" max="10498" width="7.33203125" style="1863" customWidth="1"/>
    <col min="10499" max="10499" width="51.44140625" style="1863" customWidth="1"/>
    <col min="10500" max="10500" width="23.44140625" style="1863" customWidth="1"/>
    <col min="10501" max="10501" width="19.44140625" style="1863" customWidth="1"/>
    <col min="10502" max="10502" width="20" style="1863" customWidth="1"/>
    <col min="10503" max="10503" width="25.109375" style="1863" customWidth="1"/>
    <col min="10504" max="10504" width="4.44140625" style="1863" customWidth="1"/>
    <col min="10505" max="10752" width="11.44140625" style="1863"/>
    <col min="10753" max="10753" width="20.33203125" style="1863" customWidth="1"/>
    <col min="10754" max="10754" width="7.33203125" style="1863" customWidth="1"/>
    <col min="10755" max="10755" width="51.44140625" style="1863" customWidth="1"/>
    <col min="10756" max="10756" width="23.44140625" style="1863" customWidth="1"/>
    <col min="10757" max="10757" width="19.44140625" style="1863" customWidth="1"/>
    <col min="10758" max="10758" width="20" style="1863" customWidth="1"/>
    <col min="10759" max="10759" width="25.109375" style="1863" customWidth="1"/>
    <col min="10760" max="10760" width="4.44140625" style="1863" customWidth="1"/>
    <col min="10761" max="11008" width="11.44140625" style="1863"/>
    <col min="11009" max="11009" width="20.33203125" style="1863" customWidth="1"/>
    <col min="11010" max="11010" width="7.33203125" style="1863" customWidth="1"/>
    <col min="11011" max="11011" width="51.44140625" style="1863" customWidth="1"/>
    <col min="11012" max="11012" width="23.44140625" style="1863" customWidth="1"/>
    <col min="11013" max="11013" width="19.44140625" style="1863" customWidth="1"/>
    <col min="11014" max="11014" width="20" style="1863" customWidth="1"/>
    <col min="11015" max="11015" width="25.109375" style="1863" customWidth="1"/>
    <col min="11016" max="11016" width="4.44140625" style="1863" customWidth="1"/>
    <col min="11017" max="11264" width="11.44140625" style="1863"/>
    <col min="11265" max="11265" width="20.33203125" style="1863" customWidth="1"/>
    <col min="11266" max="11266" width="7.33203125" style="1863" customWidth="1"/>
    <col min="11267" max="11267" width="51.44140625" style="1863" customWidth="1"/>
    <col min="11268" max="11268" width="23.44140625" style="1863" customWidth="1"/>
    <col min="11269" max="11269" width="19.44140625" style="1863" customWidth="1"/>
    <col min="11270" max="11270" width="20" style="1863" customWidth="1"/>
    <col min="11271" max="11271" width="25.109375" style="1863" customWidth="1"/>
    <col min="11272" max="11272" width="4.44140625" style="1863" customWidth="1"/>
    <col min="11273" max="11520" width="11.44140625" style="1863"/>
    <col min="11521" max="11521" width="20.33203125" style="1863" customWidth="1"/>
    <col min="11522" max="11522" width="7.33203125" style="1863" customWidth="1"/>
    <col min="11523" max="11523" width="51.44140625" style="1863" customWidth="1"/>
    <col min="11524" max="11524" width="23.44140625" style="1863" customWidth="1"/>
    <col min="11525" max="11525" width="19.44140625" style="1863" customWidth="1"/>
    <col min="11526" max="11526" width="20" style="1863" customWidth="1"/>
    <col min="11527" max="11527" width="25.109375" style="1863" customWidth="1"/>
    <col min="11528" max="11528" width="4.44140625" style="1863" customWidth="1"/>
    <col min="11529" max="11776" width="11.44140625" style="1863"/>
    <col min="11777" max="11777" width="20.33203125" style="1863" customWidth="1"/>
    <col min="11778" max="11778" width="7.33203125" style="1863" customWidth="1"/>
    <col min="11779" max="11779" width="51.44140625" style="1863" customWidth="1"/>
    <col min="11780" max="11780" width="23.44140625" style="1863" customWidth="1"/>
    <col min="11781" max="11781" width="19.44140625" style="1863" customWidth="1"/>
    <col min="11782" max="11782" width="20" style="1863" customWidth="1"/>
    <col min="11783" max="11783" width="25.109375" style="1863" customWidth="1"/>
    <col min="11784" max="11784" width="4.44140625" style="1863" customWidth="1"/>
    <col min="11785" max="12032" width="11.44140625" style="1863"/>
    <col min="12033" max="12033" width="20.33203125" style="1863" customWidth="1"/>
    <col min="12034" max="12034" width="7.33203125" style="1863" customWidth="1"/>
    <col min="12035" max="12035" width="51.44140625" style="1863" customWidth="1"/>
    <col min="12036" max="12036" width="23.44140625" style="1863" customWidth="1"/>
    <col min="12037" max="12037" width="19.44140625" style="1863" customWidth="1"/>
    <col min="12038" max="12038" width="20" style="1863" customWidth="1"/>
    <col min="12039" max="12039" width="25.109375" style="1863" customWidth="1"/>
    <col min="12040" max="12040" width="4.44140625" style="1863" customWidth="1"/>
    <col min="12041" max="12288" width="11.44140625" style="1863"/>
    <col min="12289" max="12289" width="20.33203125" style="1863" customWidth="1"/>
    <col min="12290" max="12290" width="7.33203125" style="1863" customWidth="1"/>
    <col min="12291" max="12291" width="51.44140625" style="1863" customWidth="1"/>
    <col min="12292" max="12292" width="23.44140625" style="1863" customWidth="1"/>
    <col min="12293" max="12293" width="19.44140625" style="1863" customWidth="1"/>
    <col min="12294" max="12294" width="20" style="1863" customWidth="1"/>
    <col min="12295" max="12295" width="25.109375" style="1863" customWidth="1"/>
    <col min="12296" max="12296" width="4.44140625" style="1863" customWidth="1"/>
    <col min="12297" max="12544" width="11.44140625" style="1863"/>
    <col min="12545" max="12545" width="20.33203125" style="1863" customWidth="1"/>
    <col min="12546" max="12546" width="7.33203125" style="1863" customWidth="1"/>
    <col min="12547" max="12547" width="51.44140625" style="1863" customWidth="1"/>
    <col min="12548" max="12548" width="23.44140625" style="1863" customWidth="1"/>
    <col min="12549" max="12549" width="19.44140625" style="1863" customWidth="1"/>
    <col min="12550" max="12550" width="20" style="1863" customWidth="1"/>
    <col min="12551" max="12551" width="25.109375" style="1863" customWidth="1"/>
    <col min="12552" max="12552" width="4.44140625" style="1863" customWidth="1"/>
    <col min="12553" max="12800" width="11.44140625" style="1863"/>
    <col min="12801" max="12801" width="20.33203125" style="1863" customWidth="1"/>
    <col min="12802" max="12802" width="7.33203125" style="1863" customWidth="1"/>
    <col min="12803" max="12803" width="51.44140625" style="1863" customWidth="1"/>
    <col min="12804" max="12804" width="23.44140625" style="1863" customWidth="1"/>
    <col min="12805" max="12805" width="19.44140625" style="1863" customWidth="1"/>
    <col min="12806" max="12806" width="20" style="1863" customWidth="1"/>
    <col min="12807" max="12807" width="25.109375" style="1863" customWidth="1"/>
    <col min="12808" max="12808" width="4.44140625" style="1863" customWidth="1"/>
    <col min="12809" max="13056" width="11.44140625" style="1863"/>
    <col min="13057" max="13057" width="20.33203125" style="1863" customWidth="1"/>
    <col min="13058" max="13058" width="7.33203125" style="1863" customWidth="1"/>
    <col min="13059" max="13059" width="51.44140625" style="1863" customWidth="1"/>
    <col min="13060" max="13060" width="23.44140625" style="1863" customWidth="1"/>
    <col min="13061" max="13061" width="19.44140625" style="1863" customWidth="1"/>
    <col min="13062" max="13062" width="20" style="1863" customWidth="1"/>
    <col min="13063" max="13063" width="25.109375" style="1863" customWidth="1"/>
    <col min="13064" max="13064" width="4.44140625" style="1863" customWidth="1"/>
    <col min="13065" max="13312" width="11.44140625" style="1863"/>
    <col min="13313" max="13313" width="20.33203125" style="1863" customWidth="1"/>
    <col min="13314" max="13314" width="7.33203125" style="1863" customWidth="1"/>
    <col min="13315" max="13315" width="51.44140625" style="1863" customWidth="1"/>
    <col min="13316" max="13316" width="23.44140625" style="1863" customWidth="1"/>
    <col min="13317" max="13317" width="19.44140625" style="1863" customWidth="1"/>
    <col min="13318" max="13318" width="20" style="1863" customWidth="1"/>
    <col min="13319" max="13319" width="25.109375" style="1863" customWidth="1"/>
    <col min="13320" max="13320" width="4.44140625" style="1863" customWidth="1"/>
    <col min="13321" max="13568" width="11.44140625" style="1863"/>
    <col min="13569" max="13569" width="20.33203125" style="1863" customWidth="1"/>
    <col min="13570" max="13570" width="7.33203125" style="1863" customWidth="1"/>
    <col min="13571" max="13571" width="51.44140625" style="1863" customWidth="1"/>
    <col min="13572" max="13572" width="23.44140625" style="1863" customWidth="1"/>
    <col min="13573" max="13573" width="19.44140625" style="1863" customWidth="1"/>
    <col min="13574" max="13574" width="20" style="1863" customWidth="1"/>
    <col min="13575" max="13575" width="25.109375" style="1863" customWidth="1"/>
    <col min="13576" max="13576" width="4.44140625" style="1863" customWidth="1"/>
    <col min="13577" max="13824" width="11.44140625" style="1863"/>
    <col min="13825" max="13825" width="20.33203125" style="1863" customWidth="1"/>
    <col min="13826" max="13826" width="7.33203125" style="1863" customWidth="1"/>
    <col min="13827" max="13827" width="51.44140625" style="1863" customWidth="1"/>
    <col min="13828" max="13828" width="23.44140625" style="1863" customWidth="1"/>
    <col min="13829" max="13829" width="19.44140625" style="1863" customWidth="1"/>
    <col min="13830" max="13830" width="20" style="1863" customWidth="1"/>
    <col min="13831" max="13831" width="25.109375" style="1863" customWidth="1"/>
    <col min="13832" max="13832" width="4.44140625" style="1863" customWidth="1"/>
    <col min="13833" max="14080" width="11.44140625" style="1863"/>
    <col min="14081" max="14081" width="20.33203125" style="1863" customWidth="1"/>
    <col min="14082" max="14082" width="7.33203125" style="1863" customWidth="1"/>
    <col min="14083" max="14083" width="51.44140625" style="1863" customWidth="1"/>
    <col min="14084" max="14084" width="23.44140625" style="1863" customWidth="1"/>
    <col min="14085" max="14085" width="19.44140625" style="1863" customWidth="1"/>
    <col min="14086" max="14086" width="20" style="1863" customWidth="1"/>
    <col min="14087" max="14087" width="25.109375" style="1863" customWidth="1"/>
    <col min="14088" max="14088" width="4.44140625" style="1863" customWidth="1"/>
    <col min="14089" max="14336" width="11.44140625" style="1863"/>
    <col min="14337" max="14337" width="20.33203125" style="1863" customWidth="1"/>
    <col min="14338" max="14338" width="7.33203125" style="1863" customWidth="1"/>
    <col min="14339" max="14339" width="51.44140625" style="1863" customWidth="1"/>
    <col min="14340" max="14340" width="23.44140625" style="1863" customWidth="1"/>
    <col min="14341" max="14341" width="19.44140625" style="1863" customWidth="1"/>
    <col min="14342" max="14342" width="20" style="1863" customWidth="1"/>
    <col min="14343" max="14343" width="25.109375" style="1863" customWidth="1"/>
    <col min="14344" max="14344" width="4.44140625" style="1863" customWidth="1"/>
    <col min="14345" max="14592" width="11.44140625" style="1863"/>
    <col min="14593" max="14593" width="20.33203125" style="1863" customWidth="1"/>
    <col min="14594" max="14594" width="7.33203125" style="1863" customWidth="1"/>
    <col min="14595" max="14595" width="51.44140625" style="1863" customWidth="1"/>
    <col min="14596" max="14596" width="23.44140625" style="1863" customWidth="1"/>
    <col min="14597" max="14597" width="19.44140625" style="1863" customWidth="1"/>
    <col min="14598" max="14598" width="20" style="1863" customWidth="1"/>
    <col min="14599" max="14599" width="25.109375" style="1863" customWidth="1"/>
    <col min="14600" max="14600" width="4.44140625" style="1863" customWidth="1"/>
    <col min="14601" max="14848" width="11.44140625" style="1863"/>
    <col min="14849" max="14849" width="20.33203125" style="1863" customWidth="1"/>
    <col min="14850" max="14850" width="7.33203125" style="1863" customWidth="1"/>
    <col min="14851" max="14851" width="51.44140625" style="1863" customWidth="1"/>
    <col min="14852" max="14852" width="23.44140625" style="1863" customWidth="1"/>
    <col min="14853" max="14853" width="19.44140625" style="1863" customWidth="1"/>
    <col min="14854" max="14854" width="20" style="1863" customWidth="1"/>
    <col min="14855" max="14855" width="25.109375" style="1863" customWidth="1"/>
    <col min="14856" max="14856" width="4.44140625" style="1863" customWidth="1"/>
    <col min="14857" max="15104" width="11.44140625" style="1863"/>
    <col min="15105" max="15105" width="20.33203125" style="1863" customWidth="1"/>
    <col min="15106" max="15106" width="7.33203125" style="1863" customWidth="1"/>
    <col min="15107" max="15107" width="51.44140625" style="1863" customWidth="1"/>
    <col min="15108" max="15108" width="23.44140625" style="1863" customWidth="1"/>
    <col min="15109" max="15109" width="19.44140625" style="1863" customWidth="1"/>
    <col min="15110" max="15110" width="20" style="1863" customWidth="1"/>
    <col min="15111" max="15111" width="25.109375" style="1863" customWidth="1"/>
    <col min="15112" max="15112" width="4.44140625" style="1863" customWidth="1"/>
    <col min="15113" max="15360" width="11.44140625" style="1863"/>
    <col min="15361" max="15361" width="20.33203125" style="1863" customWidth="1"/>
    <col min="15362" max="15362" width="7.33203125" style="1863" customWidth="1"/>
    <col min="15363" max="15363" width="51.44140625" style="1863" customWidth="1"/>
    <col min="15364" max="15364" width="23.44140625" style="1863" customWidth="1"/>
    <col min="15365" max="15365" width="19.44140625" style="1863" customWidth="1"/>
    <col min="15366" max="15366" width="20" style="1863" customWidth="1"/>
    <col min="15367" max="15367" width="25.109375" style="1863" customWidth="1"/>
    <col min="15368" max="15368" width="4.44140625" style="1863" customWidth="1"/>
    <col min="15369" max="15616" width="11.44140625" style="1863"/>
    <col min="15617" max="15617" width="20.33203125" style="1863" customWidth="1"/>
    <col min="15618" max="15618" width="7.33203125" style="1863" customWidth="1"/>
    <col min="15619" max="15619" width="51.44140625" style="1863" customWidth="1"/>
    <col min="15620" max="15620" width="23.44140625" style="1863" customWidth="1"/>
    <col min="15621" max="15621" width="19.44140625" style="1863" customWidth="1"/>
    <col min="15622" max="15622" width="20" style="1863" customWidth="1"/>
    <col min="15623" max="15623" width="25.109375" style="1863" customWidth="1"/>
    <col min="15624" max="15624" width="4.44140625" style="1863" customWidth="1"/>
    <col min="15625" max="15872" width="11.44140625" style="1863"/>
    <col min="15873" max="15873" width="20.33203125" style="1863" customWidth="1"/>
    <col min="15874" max="15874" width="7.33203125" style="1863" customWidth="1"/>
    <col min="15875" max="15875" width="51.44140625" style="1863" customWidth="1"/>
    <col min="15876" max="15876" width="23.44140625" style="1863" customWidth="1"/>
    <col min="15877" max="15877" width="19.44140625" style="1863" customWidth="1"/>
    <col min="15878" max="15878" width="20" style="1863" customWidth="1"/>
    <col min="15879" max="15879" width="25.109375" style="1863" customWidth="1"/>
    <col min="15880" max="15880" width="4.44140625" style="1863" customWidth="1"/>
    <col min="15881" max="16128" width="11.44140625" style="1863"/>
    <col min="16129" max="16129" width="20.33203125" style="1863" customWidth="1"/>
    <col min="16130" max="16130" width="7.33203125" style="1863" customWidth="1"/>
    <col min="16131" max="16131" width="51.44140625" style="1863" customWidth="1"/>
    <col min="16132" max="16132" width="23.44140625" style="1863" customWidth="1"/>
    <col min="16133" max="16133" width="19.44140625" style="1863" customWidth="1"/>
    <col min="16134" max="16134" width="20" style="1863" customWidth="1"/>
    <col min="16135" max="16135" width="25.109375" style="1863" customWidth="1"/>
    <col min="16136" max="16136" width="4.44140625" style="1863" customWidth="1"/>
    <col min="16137" max="16384" width="11.44140625" style="1863"/>
  </cols>
  <sheetData>
    <row r="1" spans="1:7" x14ac:dyDescent="0.3">
      <c r="A1" s="3861" t="s">
        <v>1</v>
      </c>
      <c r="B1" s="3862"/>
      <c r="C1" s="3862"/>
      <c r="D1" s="3862"/>
      <c r="E1" s="3862"/>
      <c r="F1" s="3862"/>
      <c r="G1" s="3863"/>
    </row>
    <row r="2" spans="1:7" x14ac:dyDescent="0.3">
      <c r="A2" s="3855" t="s">
        <v>2</v>
      </c>
      <c r="B2" s="3856"/>
      <c r="C2" s="3856"/>
      <c r="D2" s="3856"/>
      <c r="E2" s="3856"/>
      <c r="F2" s="3856"/>
      <c r="G2" s="3857"/>
    </row>
    <row r="3" spans="1:7" x14ac:dyDescent="0.3">
      <c r="A3" s="1874"/>
      <c r="G3" s="1875"/>
    </row>
    <row r="4" spans="1:7" ht="12.75" customHeight="1" x14ac:dyDescent="0.3">
      <c r="A4" s="1876" t="s">
        <v>0</v>
      </c>
      <c r="G4" s="1875"/>
    </row>
    <row r="5" spans="1:7" ht="34.5" hidden="1" customHeight="1" x14ac:dyDescent="0.3">
      <c r="A5" s="1874"/>
      <c r="G5" s="1877"/>
    </row>
    <row r="6" spans="1:7" x14ac:dyDescent="0.3">
      <c r="A6" s="1874" t="s">
        <v>3</v>
      </c>
      <c r="C6" s="1863" t="s">
        <v>4</v>
      </c>
      <c r="E6" s="1958" t="s">
        <v>5</v>
      </c>
      <c r="F6" s="1866" t="s">
        <v>361</v>
      </c>
      <c r="G6" s="1875" t="s">
        <v>197</v>
      </c>
    </row>
    <row r="7" spans="1:7" ht="5.25" customHeight="1" thickBot="1" x14ac:dyDescent="0.35">
      <c r="A7" s="1874"/>
      <c r="D7" s="1863"/>
      <c r="E7" s="2017"/>
      <c r="F7" s="1863"/>
      <c r="G7" s="2018"/>
    </row>
    <row r="8" spans="1:7" s="1873" customFormat="1" ht="75.599999999999994" customHeight="1" thickBot="1" x14ac:dyDescent="0.35">
      <c r="A8" s="1884" t="s">
        <v>351</v>
      </c>
      <c r="B8" s="1885"/>
      <c r="C8" s="1885" t="s">
        <v>352</v>
      </c>
      <c r="D8" s="2019" t="s">
        <v>8</v>
      </c>
      <c r="E8" s="2020" t="s">
        <v>9</v>
      </c>
      <c r="F8" s="2019" t="s">
        <v>10</v>
      </c>
      <c r="G8" s="2021" t="s">
        <v>11</v>
      </c>
    </row>
    <row r="9" spans="1:7" ht="20.100000000000001" customHeight="1" thickBot="1" x14ac:dyDescent="0.35">
      <c r="A9" s="1889" t="s">
        <v>12</v>
      </c>
      <c r="B9" s="1890"/>
      <c r="C9" s="1891" t="s">
        <v>13</v>
      </c>
      <c r="D9" s="2022">
        <f>+D10+D28+D82</f>
        <v>3785909847.0299997</v>
      </c>
      <c r="E9" s="2023">
        <f>+E10+E28+E82</f>
        <v>0</v>
      </c>
      <c r="F9" s="2024">
        <f>+D9-E9</f>
        <v>3785909847.0299997</v>
      </c>
      <c r="G9" s="2025">
        <f>+G10+G28+G82</f>
        <v>3784485831.0299997</v>
      </c>
    </row>
    <row r="10" spans="1:7" s="1873" customFormat="1" ht="15.6" x14ac:dyDescent="0.3">
      <c r="A10" s="1933">
        <v>1</v>
      </c>
      <c r="B10" s="1934"/>
      <c r="C10" s="2026" t="s">
        <v>14</v>
      </c>
      <c r="D10" s="1938">
        <f>+D11</f>
        <v>799877804</v>
      </c>
      <c r="E10" s="1937">
        <f>+E11</f>
        <v>0</v>
      </c>
      <c r="F10" s="1938">
        <f>+D10-E10</f>
        <v>799877804</v>
      </c>
      <c r="G10" s="2027">
        <f>+G11</f>
        <v>799877804</v>
      </c>
    </row>
    <row r="11" spans="1:7" s="1873" customFormat="1" ht="15.6" x14ac:dyDescent="0.3">
      <c r="A11" s="1904">
        <v>10</v>
      </c>
      <c r="B11" s="1905"/>
      <c r="C11" s="2028" t="s">
        <v>14</v>
      </c>
      <c r="D11" s="1907">
        <f>+D12+D15+D18</f>
        <v>799877804</v>
      </c>
      <c r="E11" s="1908">
        <f>+E12+E15+E18</f>
        <v>0</v>
      </c>
      <c r="F11" s="1907">
        <f>+D11-E11</f>
        <v>799877804</v>
      </c>
      <c r="G11" s="1975">
        <f>+G12+G15+G18</f>
        <v>799877804</v>
      </c>
    </row>
    <row r="12" spans="1:7" s="1873" customFormat="1" ht="18" customHeight="1" x14ac:dyDescent="0.3">
      <c r="A12" s="1904">
        <v>101</v>
      </c>
      <c r="B12" s="1905"/>
      <c r="C12" s="2028" t="s">
        <v>15</v>
      </c>
      <c r="D12" s="1907">
        <f>+D13</f>
        <v>26134973</v>
      </c>
      <c r="E12" s="1908">
        <f>+E13</f>
        <v>0</v>
      </c>
      <c r="F12" s="1907">
        <f>+D12-E12</f>
        <v>26134973</v>
      </c>
      <c r="G12" s="1975">
        <f>+G13</f>
        <v>26134973</v>
      </c>
    </row>
    <row r="13" spans="1:7" s="1873" customFormat="1" ht="15.6" x14ac:dyDescent="0.3">
      <c r="A13" s="1904">
        <v>1011</v>
      </c>
      <c r="B13" s="1905"/>
      <c r="C13" s="2028" t="s">
        <v>16</v>
      </c>
      <c r="D13" s="1907">
        <f>+D14</f>
        <v>26134973</v>
      </c>
      <c r="E13" s="1908">
        <f>+E14</f>
        <v>0</v>
      </c>
      <c r="F13" s="1907">
        <f>+D13-E13</f>
        <v>26134973</v>
      </c>
      <c r="G13" s="1975">
        <f>+G14</f>
        <v>26134973</v>
      </c>
    </row>
    <row r="14" spans="1:7" ht="20.100000000000001" customHeight="1" x14ac:dyDescent="0.3">
      <c r="A14" s="1911">
        <v>10111</v>
      </c>
      <c r="B14" s="1912">
        <v>20</v>
      </c>
      <c r="C14" s="1913" t="s">
        <v>17</v>
      </c>
      <c r="D14" s="1915">
        <v>26134973</v>
      </c>
      <c r="E14" s="2029">
        <v>0</v>
      </c>
      <c r="F14" s="1915">
        <f t="shared" ref="F14:F33" si="0">+D14-E14</f>
        <v>26134973</v>
      </c>
      <c r="G14" s="1919">
        <v>26134973</v>
      </c>
    </row>
    <row r="15" spans="1:7" s="1873" customFormat="1" ht="20.100000000000001" customHeight="1" x14ac:dyDescent="0.3">
      <c r="A15" s="1904">
        <v>102</v>
      </c>
      <c r="B15" s="1905"/>
      <c r="C15" s="2028" t="s">
        <v>31</v>
      </c>
      <c r="D15" s="1907">
        <f>+D16+D17</f>
        <v>178809431</v>
      </c>
      <c r="E15" s="1908">
        <f>+E16+E17</f>
        <v>0</v>
      </c>
      <c r="F15" s="1907">
        <f>+D15-E15</f>
        <v>178809431</v>
      </c>
      <c r="G15" s="1975">
        <f>+G16+G17</f>
        <v>178809431</v>
      </c>
    </row>
    <row r="16" spans="1:7" ht="20.100000000000001" customHeight="1" x14ac:dyDescent="0.3">
      <c r="A16" s="1911">
        <v>10212</v>
      </c>
      <c r="B16" s="1912">
        <v>20</v>
      </c>
      <c r="C16" s="1913" t="s">
        <v>32</v>
      </c>
      <c r="D16" s="1915">
        <v>250877</v>
      </c>
      <c r="E16" s="2029">
        <v>0</v>
      </c>
      <c r="F16" s="1915">
        <f t="shared" si="0"/>
        <v>250877</v>
      </c>
      <c r="G16" s="1919">
        <v>250877</v>
      </c>
    </row>
    <row r="17" spans="1:7" ht="20.100000000000001" customHeight="1" x14ac:dyDescent="0.3">
      <c r="A17" s="1911">
        <v>10214</v>
      </c>
      <c r="B17" s="1912">
        <v>20</v>
      </c>
      <c r="C17" s="1913" t="s">
        <v>33</v>
      </c>
      <c r="D17" s="1915">
        <v>178558554</v>
      </c>
      <c r="E17" s="2029">
        <v>0</v>
      </c>
      <c r="F17" s="1915">
        <f t="shared" si="0"/>
        <v>178558554</v>
      </c>
      <c r="G17" s="1919">
        <v>178558554</v>
      </c>
    </row>
    <row r="18" spans="1:7" s="1873" customFormat="1" ht="31.95" customHeight="1" x14ac:dyDescent="0.3">
      <c r="A18" s="1904">
        <v>105</v>
      </c>
      <c r="B18" s="1905"/>
      <c r="C18" s="1940" t="s">
        <v>34</v>
      </c>
      <c r="D18" s="1907">
        <f>+D19+D23+D26+D27</f>
        <v>594933400</v>
      </c>
      <c r="E18" s="1908">
        <f>+E19+E23+E26+E27</f>
        <v>0</v>
      </c>
      <c r="F18" s="1907">
        <f t="shared" si="0"/>
        <v>594933400</v>
      </c>
      <c r="G18" s="1975">
        <f>+G19+G23+G26+G27</f>
        <v>594933400</v>
      </c>
    </row>
    <row r="19" spans="1:7" s="1873" customFormat="1" ht="20.100000000000001" customHeight="1" x14ac:dyDescent="0.3">
      <c r="A19" s="1904">
        <v>1051</v>
      </c>
      <c r="B19" s="1905"/>
      <c r="C19" s="1940" t="s">
        <v>35</v>
      </c>
      <c r="D19" s="1907">
        <f>+D20+D21+D22</f>
        <v>382819200</v>
      </c>
      <c r="E19" s="1908">
        <f>+E20+E21+E22</f>
        <v>0</v>
      </c>
      <c r="F19" s="1907">
        <f t="shared" si="0"/>
        <v>382819200</v>
      </c>
      <c r="G19" s="1975">
        <f>+G20+G21+G22</f>
        <v>382819200</v>
      </c>
    </row>
    <row r="20" spans="1:7" ht="20.100000000000001" customHeight="1" x14ac:dyDescent="0.3">
      <c r="A20" s="1911">
        <v>10511</v>
      </c>
      <c r="B20" s="1912">
        <v>20</v>
      </c>
      <c r="C20" s="1913" t="s">
        <v>36</v>
      </c>
      <c r="D20" s="1915">
        <v>79008700</v>
      </c>
      <c r="E20" s="2029">
        <v>0</v>
      </c>
      <c r="F20" s="1915">
        <f t="shared" si="0"/>
        <v>79008700</v>
      </c>
      <c r="G20" s="1919">
        <v>79008700</v>
      </c>
    </row>
    <row r="21" spans="1:7" ht="20.100000000000001" customHeight="1" x14ac:dyDescent="0.3">
      <c r="A21" s="1911">
        <v>10513</v>
      </c>
      <c r="B21" s="1912">
        <v>20</v>
      </c>
      <c r="C21" s="1913" t="s">
        <v>37</v>
      </c>
      <c r="D21" s="1915">
        <v>134377500</v>
      </c>
      <c r="E21" s="2029">
        <v>0</v>
      </c>
      <c r="F21" s="1915">
        <f t="shared" si="0"/>
        <v>134377500</v>
      </c>
      <c r="G21" s="1919">
        <v>134377500</v>
      </c>
    </row>
    <row r="22" spans="1:7" ht="20.100000000000001" customHeight="1" x14ac:dyDescent="0.3">
      <c r="A22" s="1911">
        <v>10514</v>
      </c>
      <c r="B22" s="1912">
        <v>20</v>
      </c>
      <c r="C22" s="1913" t="s">
        <v>38</v>
      </c>
      <c r="D22" s="1915">
        <v>169433000</v>
      </c>
      <c r="E22" s="2029">
        <v>0</v>
      </c>
      <c r="F22" s="1915">
        <f t="shared" si="0"/>
        <v>169433000</v>
      </c>
      <c r="G22" s="1919">
        <v>169433000</v>
      </c>
    </row>
    <row r="23" spans="1:7" s="1873" customFormat="1" ht="20.100000000000001" customHeight="1" x14ac:dyDescent="0.3">
      <c r="A23" s="1904">
        <v>1052</v>
      </c>
      <c r="B23" s="1905"/>
      <c r="C23" s="1940" t="s">
        <v>39</v>
      </c>
      <c r="D23" s="1907">
        <f>+D24+D25</f>
        <v>113341400</v>
      </c>
      <c r="E23" s="1908">
        <f>+E24+E25</f>
        <v>0</v>
      </c>
      <c r="F23" s="1907">
        <f t="shared" si="0"/>
        <v>113341400</v>
      </c>
      <c r="G23" s="1975">
        <f>+G24+G25</f>
        <v>113341400</v>
      </c>
    </row>
    <row r="24" spans="1:7" ht="20.100000000000001" customHeight="1" x14ac:dyDescent="0.3">
      <c r="A24" s="1911">
        <v>10523</v>
      </c>
      <c r="B24" s="1912">
        <v>20</v>
      </c>
      <c r="C24" s="1913" t="s">
        <v>41</v>
      </c>
      <c r="D24" s="1915">
        <v>103511700</v>
      </c>
      <c r="E24" s="2029">
        <v>0</v>
      </c>
      <c r="F24" s="1915">
        <f t="shared" si="0"/>
        <v>103511700</v>
      </c>
      <c r="G24" s="1919">
        <v>103511700</v>
      </c>
    </row>
    <row r="25" spans="1:7" ht="27.75" customHeight="1" x14ac:dyDescent="0.3">
      <c r="A25" s="1911">
        <v>10527</v>
      </c>
      <c r="B25" s="1912">
        <v>20</v>
      </c>
      <c r="C25" s="2030" t="s">
        <v>42</v>
      </c>
      <c r="D25" s="1915">
        <v>9829700</v>
      </c>
      <c r="E25" s="2029">
        <v>0</v>
      </c>
      <c r="F25" s="1915">
        <f t="shared" si="0"/>
        <v>9829700</v>
      </c>
      <c r="G25" s="1919">
        <v>9829700</v>
      </c>
    </row>
    <row r="26" spans="1:7" ht="26.25" customHeight="1" x14ac:dyDescent="0.3">
      <c r="A26" s="1911">
        <v>1056</v>
      </c>
      <c r="B26" s="1912">
        <v>20</v>
      </c>
      <c r="C26" s="1913" t="s">
        <v>43</v>
      </c>
      <c r="D26" s="1915">
        <v>59261300</v>
      </c>
      <c r="E26" s="2029"/>
      <c r="F26" s="1915">
        <f t="shared" si="0"/>
        <v>59261300</v>
      </c>
      <c r="G26" s="1919">
        <v>59261300</v>
      </c>
    </row>
    <row r="27" spans="1:7" ht="20.100000000000001" customHeight="1" thickBot="1" x14ac:dyDescent="0.35">
      <c r="A27" s="1942">
        <v>1057</v>
      </c>
      <c r="B27" s="1943">
        <v>20</v>
      </c>
      <c r="C27" s="2031" t="s">
        <v>44</v>
      </c>
      <c r="D27" s="1945">
        <v>39511500</v>
      </c>
      <c r="E27" s="1946">
        <f>+E29</f>
        <v>0</v>
      </c>
      <c r="F27" s="1947">
        <f t="shared" si="0"/>
        <v>39511500</v>
      </c>
      <c r="G27" s="1989">
        <v>39511500</v>
      </c>
    </row>
    <row r="28" spans="1:7" s="1873" customFormat="1" ht="20.100000000000001" customHeight="1" x14ac:dyDescent="0.3">
      <c r="A28" s="1897">
        <v>2</v>
      </c>
      <c r="B28" s="1898"/>
      <c r="C28" s="2032" t="s">
        <v>45</v>
      </c>
      <c r="D28" s="1902">
        <f>+D29</f>
        <v>303056086.19999999</v>
      </c>
      <c r="E28" s="1901">
        <f>+E29</f>
        <v>0</v>
      </c>
      <c r="F28" s="1900">
        <f t="shared" si="0"/>
        <v>303056086.19999999</v>
      </c>
      <c r="G28" s="2033">
        <f>+G29</f>
        <v>303056086.19999999</v>
      </c>
    </row>
    <row r="29" spans="1:7" s="1873" customFormat="1" ht="20.100000000000001" customHeight="1" x14ac:dyDescent="0.3">
      <c r="A29" s="1904">
        <v>20</v>
      </c>
      <c r="B29" s="1905"/>
      <c r="C29" s="2028" t="s">
        <v>45</v>
      </c>
      <c r="D29" s="1907">
        <f>+D30</f>
        <v>303056086.19999999</v>
      </c>
      <c r="E29" s="1908">
        <f>+E30</f>
        <v>0</v>
      </c>
      <c r="F29" s="1907">
        <f t="shared" si="0"/>
        <v>303056086.19999999</v>
      </c>
      <c r="G29" s="1975">
        <f>+G30</f>
        <v>303056086.19999999</v>
      </c>
    </row>
    <row r="30" spans="1:7" s="1873" customFormat="1" ht="20.100000000000001" customHeight="1" x14ac:dyDescent="0.3">
      <c r="A30" s="1904">
        <v>204</v>
      </c>
      <c r="B30" s="1905"/>
      <c r="C30" s="2028" t="s">
        <v>46</v>
      </c>
      <c r="D30" s="1907">
        <f>+D31+D42+D48+D56+D59+D61+D64+D66+D68+D69+D80</f>
        <v>303056086.19999999</v>
      </c>
      <c r="E30" s="1908">
        <f>+E31+E42+E48+E56+E59+E61+E64+E66+E68+E69+E80</f>
        <v>0</v>
      </c>
      <c r="F30" s="1907">
        <f t="shared" si="0"/>
        <v>303056086.19999999</v>
      </c>
      <c r="G30" s="1975">
        <f>+G31+G42+G48+G56+G59+G61+G64+G66+G68+G69+G80</f>
        <v>303056086.19999999</v>
      </c>
    </row>
    <row r="31" spans="1:7" s="1873" customFormat="1" ht="20.100000000000001" customHeight="1" x14ac:dyDescent="0.3">
      <c r="A31" s="1904">
        <v>2041</v>
      </c>
      <c r="B31" s="1905"/>
      <c r="C31" s="2028" t="s">
        <v>116</v>
      </c>
      <c r="D31" s="1907">
        <f>+D32+D33</f>
        <v>14865</v>
      </c>
      <c r="E31" s="1908">
        <f>+E32+E33</f>
        <v>0</v>
      </c>
      <c r="F31" s="1907">
        <f t="shared" si="0"/>
        <v>14865</v>
      </c>
      <c r="G31" s="1975">
        <f>+G32+G33</f>
        <v>14865</v>
      </c>
    </row>
    <row r="32" spans="1:7" ht="20.100000000000001" customHeight="1" x14ac:dyDescent="0.3">
      <c r="A32" s="1911">
        <v>20418</v>
      </c>
      <c r="B32" s="1912">
        <v>20</v>
      </c>
      <c r="C32" s="1913" t="s">
        <v>117</v>
      </c>
      <c r="D32" s="1915">
        <v>65</v>
      </c>
      <c r="E32" s="2029">
        <v>0</v>
      </c>
      <c r="F32" s="1915">
        <f t="shared" si="0"/>
        <v>65</v>
      </c>
      <c r="G32" s="1919">
        <v>65</v>
      </c>
    </row>
    <row r="33" spans="1:7" ht="20.100000000000001" customHeight="1" x14ac:dyDescent="0.3">
      <c r="A33" s="1911">
        <v>204125</v>
      </c>
      <c r="B33" s="1912">
        <v>20</v>
      </c>
      <c r="C33" s="1913" t="s">
        <v>118</v>
      </c>
      <c r="D33" s="1915">
        <v>14800</v>
      </c>
      <c r="E33" s="2029">
        <v>0</v>
      </c>
      <c r="F33" s="1915">
        <f t="shared" si="0"/>
        <v>14800</v>
      </c>
      <c r="G33" s="1919">
        <v>14800</v>
      </c>
    </row>
    <row r="34" spans="1:7" ht="20.100000000000001" customHeight="1" thickBot="1" x14ac:dyDescent="0.35">
      <c r="A34" s="1949"/>
      <c r="B34" s="1950"/>
      <c r="C34" s="2034"/>
      <c r="D34" s="1952"/>
      <c r="E34" s="1953"/>
      <c r="F34" s="1954"/>
      <c r="G34" s="1954"/>
    </row>
    <row r="35" spans="1:7" ht="7.95" customHeight="1" x14ac:dyDescent="0.3">
      <c r="A35" s="3952"/>
      <c r="B35" s="3953"/>
      <c r="C35" s="3953"/>
      <c r="D35" s="3953"/>
      <c r="E35" s="3953"/>
      <c r="F35" s="3953"/>
      <c r="G35" s="3954"/>
    </row>
    <row r="36" spans="1:7" x14ac:dyDescent="0.3">
      <c r="A36" s="3855" t="s">
        <v>1</v>
      </c>
      <c r="B36" s="3856"/>
      <c r="C36" s="3856"/>
      <c r="D36" s="3856"/>
      <c r="E36" s="3856"/>
      <c r="F36" s="3856"/>
      <c r="G36" s="3857"/>
    </row>
    <row r="37" spans="1:7" x14ac:dyDescent="0.3">
      <c r="A37" s="3855" t="s">
        <v>2</v>
      </c>
      <c r="B37" s="3856"/>
      <c r="C37" s="3856"/>
      <c r="D37" s="3856"/>
      <c r="E37" s="3856"/>
      <c r="F37" s="3856"/>
      <c r="G37" s="3857"/>
    </row>
    <row r="38" spans="1:7" x14ac:dyDescent="0.3">
      <c r="A38" s="1876" t="s">
        <v>0</v>
      </c>
      <c r="G38" s="1875"/>
    </row>
    <row r="39" spans="1:7" x14ac:dyDescent="0.3">
      <c r="A39" s="1874" t="s">
        <v>3</v>
      </c>
      <c r="C39" s="1863" t="s">
        <v>4</v>
      </c>
      <c r="E39" s="1958" t="s">
        <v>5</v>
      </c>
      <c r="F39" s="1866" t="str">
        <f>F6</f>
        <v>JULIO</v>
      </c>
      <c r="G39" s="1875" t="str">
        <f>G6</f>
        <v>VIGENCIA FISCAL: 2018</v>
      </c>
    </row>
    <row r="40" spans="1:7" ht="5.25" customHeight="1" thickBot="1" x14ac:dyDescent="0.35">
      <c r="A40" s="1878"/>
      <c r="B40" s="1879"/>
      <c r="C40" s="1880"/>
      <c r="D40" s="1882"/>
      <c r="E40" s="2035"/>
      <c r="F40" s="1882"/>
      <c r="G40" s="1883"/>
    </row>
    <row r="41" spans="1:7" s="1873" customFormat="1" ht="71.400000000000006" customHeight="1" x14ac:dyDescent="0.3">
      <c r="A41" s="1884" t="s">
        <v>351</v>
      </c>
      <c r="B41" s="1885"/>
      <c r="C41" s="1885" t="s">
        <v>352</v>
      </c>
      <c r="D41" s="2019" t="s">
        <v>8</v>
      </c>
      <c r="E41" s="2020" t="s">
        <v>9</v>
      </c>
      <c r="F41" s="2019" t="s">
        <v>10</v>
      </c>
      <c r="G41" s="2021" t="s">
        <v>11</v>
      </c>
    </row>
    <row r="42" spans="1:7" s="1873" customFormat="1" ht="20.100000000000001" customHeight="1" x14ac:dyDescent="0.3">
      <c r="A42" s="1904">
        <v>2044</v>
      </c>
      <c r="B42" s="1905"/>
      <c r="C42" s="1940" t="s">
        <v>47</v>
      </c>
      <c r="D42" s="1907">
        <f>SUM(D43:D47)</f>
        <v>2835496</v>
      </c>
      <c r="E42" s="1908">
        <f>SUM(E43:E47)</f>
        <v>0</v>
      </c>
      <c r="F42" s="1907">
        <f t="shared" ref="F42:F68" si="1">+D42-E42</f>
        <v>2835496</v>
      </c>
      <c r="G42" s="1975">
        <f>SUM(G43:G47)</f>
        <v>2835496</v>
      </c>
    </row>
    <row r="43" spans="1:7" ht="20.100000000000001" customHeight="1" x14ac:dyDescent="0.3">
      <c r="A43" s="1911">
        <v>20441</v>
      </c>
      <c r="B43" s="1912">
        <v>20</v>
      </c>
      <c r="C43" s="1941" t="s">
        <v>48</v>
      </c>
      <c r="D43" s="1915">
        <v>2833278</v>
      </c>
      <c r="E43" s="2029">
        <v>0</v>
      </c>
      <c r="F43" s="1915">
        <f t="shared" si="1"/>
        <v>2833278</v>
      </c>
      <c r="G43" s="1919">
        <v>2833278</v>
      </c>
    </row>
    <row r="44" spans="1:7" ht="20.100000000000001" customHeight="1" x14ac:dyDescent="0.3">
      <c r="A44" s="1911">
        <v>204415</v>
      </c>
      <c r="B44" s="1912">
        <v>20</v>
      </c>
      <c r="C44" s="1941" t="s">
        <v>119</v>
      </c>
      <c r="D44" s="1915">
        <v>1898</v>
      </c>
      <c r="E44" s="2029">
        <v>0</v>
      </c>
      <c r="F44" s="1915">
        <f t="shared" si="1"/>
        <v>1898</v>
      </c>
      <c r="G44" s="1919">
        <v>1898</v>
      </c>
    </row>
    <row r="45" spans="1:7" ht="20.100000000000001" customHeight="1" x14ac:dyDescent="0.3">
      <c r="A45" s="1911">
        <v>204418</v>
      </c>
      <c r="B45" s="1912">
        <v>20</v>
      </c>
      <c r="C45" s="1941" t="s">
        <v>120</v>
      </c>
      <c r="D45" s="1915">
        <v>302</v>
      </c>
      <c r="E45" s="2029">
        <v>0</v>
      </c>
      <c r="F45" s="1915">
        <f t="shared" si="1"/>
        <v>302</v>
      </c>
      <c r="G45" s="1919">
        <v>302</v>
      </c>
    </row>
    <row r="46" spans="1:7" ht="20.100000000000001" customHeight="1" x14ac:dyDescent="0.3">
      <c r="A46" s="1911">
        <v>204420</v>
      </c>
      <c r="B46" s="1912">
        <v>20</v>
      </c>
      <c r="C46" s="1941" t="s">
        <v>196</v>
      </c>
      <c r="D46" s="1915">
        <v>13</v>
      </c>
      <c r="E46" s="2029">
        <v>0</v>
      </c>
      <c r="F46" s="1915">
        <f t="shared" si="1"/>
        <v>13</v>
      </c>
      <c r="G46" s="1919">
        <v>13</v>
      </c>
    </row>
    <row r="47" spans="1:7" ht="20.100000000000001" customHeight="1" x14ac:dyDescent="0.3">
      <c r="A47" s="1911">
        <v>204423</v>
      </c>
      <c r="B47" s="1912">
        <v>20</v>
      </c>
      <c r="C47" s="1941" t="s">
        <v>121</v>
      </c>
      <c r="D47" s="1915">
        <v>5</v>
      </c>
      <c r="E47" s="2029">
        <v>0</v>
      </c>
      <c r="F47" s="1915">
        <f t="shared" si="1"/>
        <v>5</v>
      </c>
      <c r="G47" s="1919">
        <v>5</v>
      </c>
    </row>
    <row r="48" spans="1:7" s="1873" customFormat="1" ht="20.100000000000001" customHeight="1" x14ac:dyDescent="0.3">
      <c r="A48" s="1904">
        <v>2045</v>
      </c>
      <c r="B48" s="1905"/>
      <c r="C48" s="2028" t="s">
        <v>49</v>
      </c>
      <c r="D48" s="1907">
        <f>SUM(D49:D55)</f>
        <v>19584772.850000001</v>
      </c>
      <c r="E48" s="1908">
        <f>SUM(E49:E55)</f>
        <v>0</v>
      </c>
      <c r="F48" s="1907">
        <f t="shared" si="1"/>
        <v>19584772.850000001</v>
      </c>
      <c r="G48" s="1975">
        <f>SUM(G49:G55)</f>
        <v>19584772.850000001</v>
      </c>
    </row>
    <row r="49" spans="1:7" ht="27.6" customHeight="1" x14ac:dyDescent="0.3">
      <c r="A49" s="1911">
        <v>20451</v>
      </c>
      <c r="B49" s="1912">
        <v>20</v>
      </c>
      <c r="C49" s="1913" t="s">
        <v>50</v>
      </c>
      <c r="D49" s="1915">
        <v>3195079</v>
      </c>
      <c r="E49" s="2029">
        <v>0</v>
      </c>
      <c r="F49" s="1915">
        <f t="shared" si="1"/>
        <v>3195079</v>
      </c>
      <c r="G49" s="1919">
        <v>3195079</v>
      </c>
    </row>
    <row r="50" spans="1:7" s="1956" customFormat="1" ht="27.6" customHeight="1" x14ac:dyDescent="0.3">
      <c r="A50" s="1976">
        <v>20452</v>
      </c>
      <c r="B50" s="1977">
        <v>20</v>
      </c>
      <c r="C50" s="1941" t="s">
        <v>51</v>
      </c>
      <c r="D50" s="1979">
        <v>3192800</v>
      </c>
      <c r="E50" s="2036">
        <v>0</v>
      </c>
      <c r="F50" s="1979">
        <f t="shared" si="1"/>
        <v>3192800</v>
      </c>
      <c r="G50" s="2037">
        <v>3192800</v>
      </c>
    </row>
    <row r="51" spans="1:7" s="1956" customFormat="1" ht="27.6" customHeight="1" x14ac:dyDescent="0.3">
      <c r="A51" s="1976">
        <v>20455</v>
      </c>
      <c r="B51" s="1977">
        <v>20</v>
      </c>
      <c r="C51" s="1941" t="s">
        <v>198</v>
      </c>
      <c r="D51" s="1979">
        <v>29</v>
      </c>
      <c r="E51" s="2036">
        <v>0</v>
      </c>
      <c r="F51" s="1979">
        <f t="shared" si="1"/>
        <v>29</v>
      </c>
      <c r="G51" s="2037">
        <v>29</v>
      </c>
    </row>
    <row r="52" spans="1:7" s="1956" customFormat="1" ht="27.6" customHeight="1" x14ac:dyDescent="0.3">
      <c r="A52" s="1976">
        <v>20456</v>
      </c>
      <c r="B52" s="1977">
        <v>20</v>
      </c>
      <c r="C52" s="1941" t="s">
        <v>52</v>
      </c>
      <c r="D52" s="1979">
        <v>16974</v>
      </c>
      <c r="E52" s="2036">
        <v>0</v>
      </c>
      <c r="F52" s="1979">
        <f t="shared" si="1"/>
        <v>16974</v>
      </c>
      <c r="G52" s="2037">
        <v>16974</v>
      </c>
    </row>
    <row r="53" spans="1:7" s="1956" customFormat="1" ht="20.100000000000001" customHeight="1" x14ac:dyDescent="0.3">
      <c r="A53" s="1976">
        <v>20458</v>
      </c>
      <c r="B53" s="1977">
        <v>20</v>
      </c>
      <c r="C53" s="1941" t="s">
        <v>124</v>
      </c>
      <c r="D53" s="1979">
        <v>13170109.85</v>
      </c>
      <c r="E53" s="2036">
        <v>0</v>
      </c>
      <c r="F53" s="1979">
        <f t="shared" si="1"/>
        <v>13170109.85</v>
      </c>
      <c r="G53" s="2037">
        <v>13170109.85</v>
      </c>
    </row>
    <row r="54" spans="1:7" ht="20.100000000000001" customHeight="1" x14ac:dyDescent="0.3">
      <c r="A54" s="1911">
        <v>204510</v>
      </c>
      <c r="B54" s="1912">
        <v>20</v>
      </c>
      <c r="C54" s="1913" t="s">
        <v>53</v>
      </c>
      <c r="D54" s="1915">
        <v>3423</v>
      </c>
      <c r="E54" s="2029">
        <v>0</v>
      </c>
      <c r="F54" s="1915">
        <f t="shared" si="1"/>
        <v>3423</v>
      </c>
      <c r="G54" s="1919">
        <v>3423</v>
      </c>
    </row>
    <row r="55" spans="1:7" ht="20.100000000000001" customHeight="1" x14ac:dyDescent="0.3">
      <c r="A55" s="1911">
        <v>204513</v>
      </c>
      <c r="B55" s="1912">
        <v>20</v>
      </c>
      <c r="C55" s="1913" t="s">
        <v>54</v>
      </c>
      <c r="D55" s="1915">
        <v>6358</v>
      </c>
      <c r="E55" s="2029">
        <v>0</v>
      </c>
      <c r="F55" s="1915">
        <f t="shared" si="1"/>
        <v>6358</v>
      </c>
      <c r="G55" s="1919">
        <v>6358</v>
      </c>
    </row>
    <row r="56" spans="1:7" s="1873" customFormat="1" ht="20.100000000000001" customHeight="1" x14ac:dyDescent="0.3">
      <c r="A56" s="1904">
        <v>2046</v>
      </c>
      <c r="B56" s="1905"/>
      <c r="C56" s="2028" t="s">
        <v>55</v>
      </c>
      <c r="D56" s="1907">
        <f>SUM(D57:D58)</f>
        <v>394</v>
      </c>
      <c r="E56" s="1908">
        <f>SUM(E57:E58)</f>
        <v>0</v>
      </c>
      <c r="F56" s="1907">
        <f t="shared" si="1"/>
        <v>394</v>
      </c>
      <c r="G56" s="1975">
        <f>SUM(G57:G58)</f>
        <v>394</v>
      </c>
    </row>
    <row r="57" spans="1:7" ht="20.100000000000001" customHeight="1" x14ac:dyDescent="0.3">
      <c r="A57" s="1911">
        <v>20462</v>
      </c>
      <c r="B57" s="1912">
        <v>20</v>
      </c>
      <c r="C57" s="1913" t="s">
        <v>56</v>
      </c>
      <c r="D57" s="1915">
        <v>386</v>
      </c>
      <c r="E57" s="2029"/>
      <c r="F57" s="1915">
        <f t="shared" si="1"/>
        <v>386</v>
      </c>
      <c r="G57" s="1919">
        <v>386</v>
      </c>
    </row>
    <row r="58" spans="1:7" ht="20.100000000000001" customHeight="1" x14ac:dyDescent="0.3">
      <c r="A58" s="1911">
        <v>20467</v>
      </c>
      <c r="B58" s="1912">
        <v>20</v>
      </c>
      <c r="C58" s="1913" t="s">
        <v>126</v>
      </c>
      <c r="D58" s="1915">
        <v>8</v>
      </c>
      <c r="E58" s="2029">
        <v>0</v>
      </c>
      <c r="F58" s="1915">
        <f t="shared" si="1"/>
        <v>8</v>
      </c>
      <c r="G58" s="1919">
        <v>8</v>
      </c>
    </row>
    <row r="59" spans="1:7" s="1873" customFormat="1" ht="20.100000000000001" customHeight="1" x14ac:dyDescent="0.3">
      <c r="A59" s="1904">
        <v>2047</v>
      </c>
      <c r="B59" s="1905"/>
      <c r="C59" s="2028" t="s">
        <v>58</v>
      </c>
      <c r="D59" s="1907">
        <f>+D60</f>
        <v>7187</v>
      </c>
      <c r="E59" s="1908">
        <f>+E60</f>
        <v>0</v>
      </c>
      <c r="F59" s="1907">
        <f t="shared" si="1"/>
        <v>7187</v>
      </c>
      <c r="G59" s="1975">
        <f>+G60</f>
        <v>7187</v>
      </c>
    </row>
    <row r="60" spans="1:7" ht="20.100000000000001" customHeight="1" x14ac:dyDescent="0.3">
      <c r="A60" s="1911">
        <v>20476</v>
      </c>
      <c r="B60" s="1912">
        <v>20</v>
      </c>
      <c r="C60" s="1913" t="s">
        <v>59</v>
      </c>
      <c r="D60" s="1915">
        <v>7187</v>
      </c>
      <c r="E60" s="2029">
        <v>0</v>
      </c>
      <c r="F60" s="1915">
        <v>7187</v>
      </c>
      <c r="G60" s="1919">
        <v>7187</v>
      </c>
    </row>
    <row r="61" spans="1:7" s="1873" customFormat="1" ht="20.100000000000001" customHeight="1" x14ac:dyDescent="0.3">
      <c r="A61" s="1904">
        <v>2048</v>
      </c>
      <c r="B61" s="1905"/>
      <c r="C61" s="2028" t="s">
        <v>60</v>
      </c>
      <c r="D61" s="1907">
        <f>SUM(D62:D63)</f>
        <v>106670</v>
      </c>
      <c r="E61" s="1907">
        <f>SUM(E62:E63)</f>
        <v>0</v>
      </c>
      <c r="F61" s="1907">
        <f t="shared" si="1"/>
        <v>106670</v>
      </c>
      <c r="G61" s="1975">
        <f>SUM(G62:G63)</f>
        <v>106670</v>
      </c>
    </row>
    <row r="62" spans="1:7" ht="20.100000000000001" customHeight="1" x14ac:dyDescent="0.3">
      <c r="A62" s="1911">
        <v>20482</v>
      </c>
      <c r="B62" s="1912">
        <v>20</v>
      </c>
      <c r="C62" s="1913" t="s">
        <v>128</v>
      </c>
      <c r="D62" s="1915">
        <v>87970</v>
      </c>
      <c r="E62" s="2029">
        <v>0</v>
      </c>
      <c r="F62" s="1915">
        <f>+D62-E62</f>
        <v>87970</v>
      </c>
      <c r="G62" s="1919">
        <v>87970</v>
      </c>
    </row>
    <row r="63" spans="1:7" ht="20.100000000000001" customHeight="1" x14ac:dyDescent="0.3">
      <c r="A63" s="1911">
        <v>20486</v>
      </c>
      <c r="B63" s="1912">
        <v>20</v>
      </c>
      <c r="C63" s="1913" t="s">
        <v>61</v>
      </c>
      <c r="D63" s="1915">
        <v>18700</v>
      </c>
      <c r="E63" s="2029">
        <v>0</v>
      </c>
      <c r="F63" s="1915">
        <f t="shared" si="1"/>
        <v>18700</v>
      </c>
      <c r="G63" s="1919">
        <v>18700</v>
      </c>
    </row>
    <row r="64" spans="1:7" s="1873" customFormat="1" ht="20.100000000000001" customHeight="1" x14ac:dyDescent="0.3">
      <c r="A64" s="1904">
        <v>20410</v>
      </c>
      <c r="B64" s="1905"/>
      <c r="C64" s="2028" t="s">
        <v>133</v>
      </c>
      <c r="D64" s="1907">
        <f>+D65</f>
        <v>233732632</v>
      </c>
      <c r="E64" s="1908">
        <f>+E65</f>
        <v>0</v>
      </c>
      <c r="F64" s="1907">
        <f t="shared" si="1"/>
        <v>233732632</v>
      </c>
      <c r="G64" s="1975">
        <f>+G65</f>
        <v>233732632</v>
      </c>
    </row>
    <row r="65" spans="1:242" ht="20.100000000000001" customHeight="1" x14ac:dyDescent="0.3">
      <c r="A65" s="1911">
        <v>204102</v>
      </c>
      <c r="B65" s="1912">
        <v>20</v>
      </c>
      <c r="C65" s="1913" t="s">
        <v>134</v>
      </c>
      <c r="D65" s="1915">
        <v>233732632</v>
      </c>
      <c r="E65" s="2029">
        <v>0</v>
      </c>
      <c r="F65" s="1915">
        <f t="shared" si="1"/>
        <v>233732632</v>
      </c>
      <c r="G65" s="1919">
        <v>233732632</v>
      </c>
    </row>
    <row r="66" spans="1:242" s="1873" customFormat="1" ht="20.100000000000001" customHeight="1" x14ac:dyDescent="0.3">
      <c r="A66" s="1904">
        <v>20411</v>
      </c>
      <c r="B66" s="1905"/>
      <c r="C66" s="2028" t="s">
        <v>135</v>
      </c>
      <c r="D66" s="1907">
        <f>SUM(D67:D67)</f>
        <v>282</v>
      </c>
      <c r="E66" s="1908">
        <f>SUM(E67:E67)</f>
        <v>0</v>
      </c>
      <c r="F66" s="1907">
        <f>+D66-E66</f>
        <v>282</v>
      </c>
      <c r="G66" s="1975">
        <f>SUM(G67:G67)</f>
        <v>282</v>
      </c>
    </row>
    <row r="67" spans="1:242" ht="20.100000000000001" customHeight="1" x14ac:dyDescent="0.3">
      <c r="A67" s="1911">
        <v>204111</v>
      </c>
      <c r="B67" s="1912">
        <v>20</v>
      </c>
      <c r="C67" s="1913" t="s">
        <v>136</v>
      </c>
      <c r="D67" s="1915">
        <v>282</v>
      </c>
      <c r="E67" s="2029">
        <v>0</v>
      </c>
      <c r="F67" s="1915">
        <f>+D67-E67</f>
        <v>282</v>
      </c>
      <c r="G67" s="1919">
        <v>282</v>
      </c>
    </row>
    <row r="68" spans="1:242" s="1873" customFormat="1" ht="20.100000000000001" customHeight="1" x14ac:dyDescent="0.3">
      <c r="A68" s="1904">
        <v>20414</v>
      </c>
      <c r="B68" s="1905">
        <v>20</v>
      </c>
      <c r="C68" s="2028" t="s">
        <v>63</v>
      </c>
      <c r="D68" s="1907">
        <v>1620</v>
      </c>
      <c r="E68" s="2038">
        <v>0</v>
      </c>
      <c r="F68" s="1907">
        <f t="shared" si="1"/>
        <v>1620</v>
      </c>
      <c r="G68" s="1975">
        <v>1620</v>
      </c>
    </row>
    <row r="69" spans="1:242" s="1873" customFormat="1" ht="20.100000000000001" customHeight="1" x14ac:dyDescent="0.3">
      <c r="A69" s="1904">
        <v>20421</v>
      </c>
      <c r="B69" s="1905"/>
      <c r="C69" s="2028" t="s">
        <v>64</v>
      </c>
      <c r="D69" s="1907">
        <f>+D70+D71</f>
        <v>45433</v>
      </c>
      <c r="E69" s="2038">
        <f>+E70+E71</f>
        <v>0</v>
      </c>
      <c r="F69" s="1907">
        <f>+D69-E69</f>
        <v>45433</v>
      </c>
      <c r="G69" s="1975">
        <f>+G70+G71</f>
        <v>45433</v>
      </c>
    </row>
    <row r="70" spans="1:242" ht="20.100000000000001" customHeight="1" x14ac:dyDescent="0.3">
      <c r="A70" s="1911">
        <v>204214</v>
      </c>
      <c r="B70" s="1912">
        <v>20</v>
      </c>
      <c r="C70" s="1913" t="s">
        <v>65</v>
      </c>
      <c r="D70" s="1915">
        <v>22521</v>
      </c>
      <c r="E70" s="2029">
        <v>0</v>
      </c>
      <c r="F70" s="1915">
        <f>+D70-E70</f>
        <v>22521</v>
      </c>
      <c r="G70" s="1919">
        <v>22521</v>
      </c>
    </row>
    <row r="71" spans="1:242" ht="20.100000000000001" customHeight="1" thickBot="1" x14ac:dyDescent="0.35">
      <c r="A71" s="1942">
        <v>204215</v>
      </c>
      <c r="B71" s="1943">
        <v>20</v>
      </c>
      <c r="C71" s="2031" t="s">
        <v>139</v>
      </c>
      <c r="D71" s="1947">
        <v>22912</v>
      </c>
      <c r="E71" s="2039">
        <v>0</v>
      </c>
      <c r="F71" s="1947">
        <f>+D71-E71</f>
        <v>22912</v>
      </c>
      <c r="G71" s="1989">
        <v>22912</v>
      </c>
    </row>
    <row r="72" spans="1:242" ht="15" thickBot="1" x14ac:dyDescent="0.35">
      <c r="A72" s="1955"/>
      <c r="D72" s="1959"/>
      <c r="E72" s="2017"/>
      <c r="F72" s="1959"/>
      <c r="G72" s="1959"/>
    </row>
    <row r="73" spans="1:242" s="1873" customFormat="1" x14ac:dyDescent="0.3">
      <c r="A73" s="3861" t="s">
        <v>1</v>
      </c>
      <c r="B73" s="3862"/>
      <c r="C73" s="3862"/>
      <c r="D73" s="3862"/>
      <c r="E73" s="3862"/>
      <c r="F73" s="3862"/>
      <c r="G73" s="3863"/>
      <c r="H73" s="2040"/>
      <c r="I73" s="3862"/>
      <c r="J73" s="3862"/>
      <c r="K73" s="3862"/>
      <c r="L73" s="3862"/>
      <c r="M73" s="3862"/>
      <c r="N73" s="3863"/>
      <c r="O73" s="3861"/>
      <c r="P73" s="3862"/>
      <c r="Q73" s="3862"/>
      <c r="R73" s="3862"/>
      <c r="S73" s="3862"/>
      <c r="T73" s="3862"/>
      <c r="U73" s="3863"/>
      <c r="V73" s="3861"/>
      <c r="W73" s="3862"/>
      <c r="X73" s="3862"/>
      <c r="Y73" s="3862"/>
      <c r="Z73" s="3862"/>
      <c r="AA73" s="3862"/>
      <c r="AB73" s="3863"/>
      <c r="AC73" s="3861"/>
      <c r="AD73" s="3862"/>
      <c r="AE73" s="3862"/>
      <c r="AF73" s="3862"/>
      <c r="AG73" s="3862"/>
      <c r="AH73" s="3862"/>
      <c r="AI73" s="3863"/>
      <c r="AJ73" s="3861"/>
      <c r="AK73" s="3862"/>
      <c r="AL73" s="3862"/>
      <c r="AM73" s="3862"/>
      <c r="AN73" s="3862"/>
      <c r="AO73" s="3862"/>
      <c r="AP73" s="3863"/>
      <c r="AQ73" s="3861"/>
      <c r="AR73" s="3862"/>
      <c r="AS73" s="3862"/>
      <c r="AT73" s="3862"/>
      <c r="AU73" s="3862"/>
      <c r="AV73" s="3862"/>
      <c r="AW73" s="3863"/>
      <c r="AX73" s="3861"/>
      <c r="AY73" s="3862"/>
      <c r="AZ73" s="3862"/>
      <c r="BA73" s="3862"/>
      <c r="BB73" s="3862"/>
      <c r="BC73" s="3862"/>
      <c r="BD73" s="3863"/>
      <c r="BE73" s="3861"/>
      <c r="BF73" s="3862"/>
      <c r="BG73" s="3862"/>
      <c r="BH73" s="3862"/>
      <c r="BI73" s="3862"/>
      <c r="BJ73" s="3862"/>
      <c r="BK73" s="3863"/>
      <c r="BL73" s="3861"/>
      <c r="BM73" s="3862"/>
      <c r="BN73" s="3862"/>
      <c r="BO73" s="3862"/>
      <c r="BP73" s="3862"/>
      <c r="BQ73" s="3862"/>
      <c r="BR73" s="3863"/>
      <c r="BS73" s="3861"/>
      <c r="BT73" s="3862"/>
      <c r="BU73" s="3862"/>
      <c r="BV73" s="3862"/>
      <c r="BW73" s="3862"/>
      <c r="BX73" s="3862"/>
      <c r="BY73" s="3863"/>
      <c r="BZ73" s="3861"/>
      <c r="CA73" s="3862"/>
      <c r="CB73" s="3862"/>
      <c r="CC73" s="3862"/>
      <c r="CD73" s="3862"/>
      <c r="CE73" s="3862"/>
      <c r="CF73" s="3863"/>
      <c r="CG73" s="3861"/>
      <c r="CH73" s="3862"/>
      <c r="CI73" s="3862"/>
      <c r="CJ73" s="3862"/>
      <c r="CK73" s="3862"/>
      <c r="CL73" s="3862"/>
      <c r="CM73" s="3863"/>
      <c r="CN73" s="3861"/>
      <c r="CO73" s="3862"/>
      <c r="CP73" s="3862"/>
      <c r="CQ73" s="3862"/>
      <c r="CR73" s="3862"/>
      <c r="CS73" s="3862"/>
      <c r="CT73" s="3863"/>
      <c r="CU73" s="3861"/>
      <c r="CV73" s="3862"/>
      <c r="CW73" s="3862"/>
      <c r="CX73" s="3862"/>
      <c r="CY73" s="3862"/>
      <c r="CZ73" s="3862"/>
      <c r="DA73" s="3863"/>
      <c r="DB73" s="3861"/>
      <c r="DC73" s="3862"/>
      <c r="DD73" s="3862"/>
      <c r="DE73" s="3862"/>
      <c r="DF73" s="3862"/>
      <c r="DG73" s="3862"/>
      <c r="DH73" s="3863"/>
      <c r="DI73" s="3861"/>
      <c r="DJ73" s="3862"/>
      <c r="DK73" s="3862"/>
      <c r="DL73" s="3862"/>
      <c r="DM73" s="3862"/>
      <c r="DN73" s="3862"/>
      <c r="DO73" s="3863"/>
      <c r="DP73" s="3861"/>
      <c r="DQ73" s="3862"/>
      <c r="DR73" s="3862"/>
      <c r="DS73" s="3862"/>
      <c r="DT73" s="3862"/>
      <c r="DU73" s="3862"/>
      <c r="DV73" s="3863"/>
      <c r="DW73" s="3861"/>
      <c r="DX73" s="3862"/>
      <c r="DY73" s="3862"/>
      <c r="DZ73" s="3862"/>
      <c r="EA73" s="3862"/>
      <c r="EB73" s="3862"/>
      <c r="EC73" s="3863"/>
      <c r="ED73" s="3861"/>
      <c r="EE73" s="3862"/>
      <c r="EF73" s="3862"/>
      <c r="EG73" s="3862"/>
      <c r="EH73" s="3862"/>
      <c r="EI73" s="3862"/>
      <c r="EJ73" s="3863"/>
      <c r="EK73" s="3861"/>
      <c r="EL73" s="3862"/>
      <c r="EM73" s="3862"/>
      <c r="EN73" s="3862"/>
      <c r="EO73" s="3862"/>
      <c r="EP73" s="3862"/>
      <c r="EQ73" s="3863"/>
      <c r="ER73" s="3861"/>
      <c r="ES73" s="3862"/>
      <c r="ET73" s="3862"/>
      <c r="EU73" s="3862"/>
      <c r="EV73" s="3862"/>
      <c r="EW73" s="3862"/>
      <c r="EX73" s="3863"/>
      <c r="EY73" s="3861"/>
      <c r="EZ73" s="3862"/>
      <c r="FA73" s="3862"/>
      <c r="FB73" s="3862"/>
      <c r="FC73" s="3862"/>
      <c r="FD73" s="3862"/>
      <c r="FE73" s="3863"/>
      <c r="FF73" s="3861"/>
      <c r="FG73" s="3862"/>
      <c r="FH73" s="3862"/>
      <c r="FI73" s="3862"/>
      <c r="FJ73" s="3862"/>
      <c r="FK73" s="3862"/>
      <c r="FL73" s="3863"/>
      <c r="FM73" s="3861"/>
      <c r="FN73" s="3862"/>
      <c r="FO73" s="3862"/>
      <c r="FP73" s="3862"/>
      <c r="FQ73" s="3862"/>
      <c r="FR73" s="3862"/>
      <c r="FS73" s="3863"/>
      <c r="FT73" s="3861"/>
      <c r="FU73" s="3862"/>
      <c r="FV73" s="3862"/>
      <c r="FW73" s="3862"/>
      <c r="FX73" s="3862"/>
      <c r="FY73" s="3862"/>
      <c r="FZ73" s="3863"/>
      <c r="GA73" s="3861"/>
      <c r="GB73" s="3862"/>
      <c r="GC73" s="3862"/>
      <c r="GD73" s="3862"/>
      <c r="GE73" s="3862"/>
      <c r="GF73" s="3862"/>
      <c r="GG73" s="3863"/>
      <c r="GH73" s="3861"/>
      <c r="GI73" s="3862"/>
      <c r="GJ73" s="3862"/>
      <c r="GK73" s="3862"/>
      <c r="GL73" s="3862"/>
      <c r="GM73" s="3862"/>
      <c r="GN73" s="3863"/>
      <c r="GO73" s="3861"/>
      <c r="GP73" s="3862"/>
      <c r="GQ73" s="3862"/>
      <c r="GR73" s="3862"/>
      <c r="GS73" s="3862"/>
      <c r="GT73" s="3862"/>
      <c r="GU73" s="3863"/>
      <c r="GV73" s="3861"/>
      <c r="GW73" s="3862"/>
      <c r="GX73" s="3862"/>
      <c r="GY73" s="3862"/>
      <c r="GZ73" s="3862"/>
      <c r="HA73" s="3862"/>
      <c r="HB73" s="3863"/>
      <c r="HC73" s="3861"/>
      <c r="HD73" s="3862"/>
      <c r="HE73" s="3862"/>
      <c r="HF73" s="3862"/>
      <c r="HG73" s="3862"/>
      <c r="HH73" s="3862"/>
      <c r="HI73" s="3863"/>
      <c r="HJ73" s="3861"/>
      <c r="HK73" s="3862"/>
      <c r="HL73" s="3862"/>
      <c r="HM73" s="3862"/>
      <c r="HN73" s="3862"/>
      <c r="HO73" s="3862"/>
      <c r="HP73" s="3863"/>
      <c r="HQ73" s="3861"/>
      <c r="HR73" s="3862"/>
      <c r="HS73" s="3862"/>
      <c r="HT73" s="3862"/>
      <c r="HU73" s="3862"/>
      <c r="HV73" s="3862"/>
      <c r="HW73" s="3863"/>
      <c r="HX73" s="3861"/>
      <c r="HY73" s="3862"/>
      <c r="HZ73" s="3862"/>
      <c r="IA73" s="3862"/>
      <c r="IB73" s="3862"/>
      <c r="IC73" s="3862"/>
      <c r="ID73" s="3863"/>
      <c r="IE73" s="3861"/>
      <c r="IF73" s="3861"/>
      <c r="IG73" s="3861"/>
      <c r="IH73" s="3861"/>
    </row>
    <row r="74" spans="1:242" s="1873" customFormat="1" ht="15.75" customHeight="1" x14ac:dyDescent="0.3">
      <c r="A74" s="3855" t="s">
        <v>2</v>
      </c>
      <c r="B74" s="3856"/>
      <c r="C74" s="3856"/>
      <c r="D74" s="3856"/>
      <c r="E74" s="3856"/>
      <c r="F74" s="3856"/>
      <c r="G74" s="3857"/>
    </row>
    <row r="75" spans="1:242" x14ac:dyDescent="0.3">
      <c r="A75" s="1876" t="s">
        <v>0</v>
      </c>
      <c r="G75" s="1875"/>
    </row>
    <row r="76" spans="1:242" ht="12.75" customHeight="1" x14ac:dyDescent="0.3">
      <c r="A76" s="1874"/>
      <c r="G76" s="1877"/>
    </row>
    <row r="77" spans="1:242" x14ac:dyDescent="0.3">
      <c r="A77" s="1874" t="s">
        <v>3</v>
      </c>
      <c r="C77" s="1863" t="s">
        <v>4</v>
      </c>
      <c r="E77" s="1958" t="s">
        <v>5</v>
      </c>
      <c r="F77" s="1866" t="str">
        <f>F39</f>
        <v>JULIO</v>
      </c>
      <c r="G77" s="1875" t="str">
        <f>G39</f>
        <v>VIGENCIA FISCAL: 2018</v>
      </c>
    </row>
    <row r="78" spans="1:242" ht="7.5" customHeight="1" thickBot="1" x14ac:dyDescent="0.35">
      <c r="A78" s="2041"/>
      <c r="B78" s="1879"/>
      <c r="C78" s="1880"/>
      <c r="D78" s="1882"/>
      <c r="E78" s="2035"/>
      <c r="F78" s="1882"/>
      <c r="G78" s="1883"/>
    </row>
    <row r="79" spans="1:242" s="1873" customFormat="1" ht="76.2" customHeight="1" thickBot="1" x14ac:dyDescent="0.35">
      <c r="A79" s="1884" t="s">
        <v>351</v>
      </c>
      <c r="B79" s="1885"/>
      <c r="C79" s="1885" t="s">
        <v>352</v>
      </c>
      <c r="D79" s="2042" t="s">
        <v>8</v>
      </c>
      <c r="E79" s="2043" t="s">
        <v>9</v>
      </c>
      <c r="F79" s="2042" t="s">
        <v>10</v>
      </c>
      <c r="G79" s="2044" t="s">
        <v>11</v>
      </c>
    </row>
    <row r="80" spans="1:242" s="1873" customFormat="1" ht="18.75" customHeight="1" x14ac:dyDescent="0.3">
      <c r="A80" s="1897">
        <v>20441</v>
      </c>
      <c r="B80" s="1898"/>
      <c r="C80" s="2032" t="s">
        <v>66</v>
      </c>
      <c r="D80" s="1900">
        <f>+D81</f>
        <v>46726734.350000001</v>
      </c>
      <c r="E80" s="2045">
        <f>+E81</f>
        <v>0</v>
      </c>
      <c r="F80" s="1900">
        <f t="shared" ref="F80:F101" si="2">+D80-E80</f>
        <v>46726734.350000001</v>
      </c>
      <c r="G80" s="1969">
        <f>+G81</f>
        <v>46726734.350000001</v>
      </c>
    </row>
    <row r="81" spans="1:7" ht="18.75" customHeight="1" x14ac:dyDescent="0.3">
      <c r="A81" s="1911">
        <v>2044113</v>
      </c>
      <c r="B81" s="1912">
        <v>20</v>
      </c>
      <c r="C81" s="1913" t="s">
        <v>66</v>
      </c>
      <c r="D81" s="1915">
        <v>46726734.350000001</v>
      </c>
      <c r="E81" s="2029">
        <v>0</v>
      </c>
      <c r="F81" s="1915">
        <f t="shared" si="2"/>
        <v>46726734.350000001</v>
      </c>
      <c r="G81" s="1919">
        <v>46726734.350000001</v>
      </c>
    </row>
    <row r="82" spans="1:7" s="1873" customFormat="1" ht="18.75" customHeight="1" x14ac:dyDescent="0.3">
      <c r="A82" s="1904">
        <v>3</v>
      </c>
      <c r="B82" s="1905"/>
      <c r="C82" s="2028" t="s">
        <v>67</v>
      </c>
      <c r="D82" s="1907">
        <f>+D83</f>
        <v>2682975956.8299999</v>
      </c>
      <c r="E82" s="1908">
        <f>+E83</f>
        <v>0</v>
      </c>
      <c r="F82" s="1907">
        <f t="shared" si="2"/>
        <v>2682975956.8299999</v>
      </c>
      <c r="G82" s="1975">
        <f>+G83</f>
        <v>2681551940.8299999</v>
      </c>
    </row>
    <row r="83" spans="1:7" s="1873" customFormat="1" ht="18.75" customHeight="1" x14ac:dyDescent="0.3">
      <c r="A83" s="1904">
        <v>36</v>
      </c>
      <c r="B83" s="1905"/>
      <c r="C83" s="2028" t="s">
        <v>68</v>
      </c>
      <c r="D83" s="1907">
        <f>+D84</f>
        <v>2682975956.8299999</v>
      </c>
      <c r="E83" s="1908">
        <f>+E84</f>
        <v>0</v>
      </c>
      <c r="F83" s="1907">
        <f t="shared" si="2"/>
        <v>2682975956.8299999</v>
      </c>
      <c r="G83" s="1975">
        <f>+G84</f>
        <v>2681551940.8299999</v>
      </c>
    </row>
    <row r="84" spans="1:7" s="1873" customFormat="1" ht="18.75" customHeight="1" x14ac:dyDescent="0.3">
      <c r="A84" s="1904">
        <v>361</v>
      </c>
      <c r="B84" s="1905"/>
      <c r="C84" s="2028" t="s">
        <v>69</v>
      </c>
      <c r="D84" s="1907">
        <f>+D85+D86+D87</f>
        <v>2682975956.8299999</v>
      </c>
      <c r="E84" s="1908">
        <f>+E85+E86+E87</f>
        <v>0</v>
      </c>
      <c r="F84" s="1907">
        <f t="shared" si="2"/>
        <v>2682975956.8299999</v>
      </c>
      <c r="G84" s="1975">
        <f>+G85+G86+G87</f>
        <v>2681551940.8299999</v>
      </c>
    </row>
    <row r="85" spans="1:7" ht="18.75" customHeight="1" x14ac:dyDescent="0.3">
      <c r="A85" s="1911">
        <v>36112</v>
      </c>
      <c r="B85" s="1912">
        <v>10</v>
      </c>
      <c r="C85" s="1913" t="s">
        <v>144</v>
      </c>
      <c r="D85" s="1915">
        <v>1424016</v>
      </c>
      <c r="E85" s="2029">
        <v>0</v>
      </c>
      <c r="F85" s="1915">
        <f>+D85-E85</f>
        <v>1424016</v>
      </c>
      <c r="G85" s="1919">
        <v>0</v>
      </c>
    </row>
    <row r="86" spans="1:7" ht="18.75" customHeight="1" x14ac:dyDescent="0.3">
      <c r="A86" s="1911">
        <v>36113</v>
      </c>
      <c r="B86" s="1912">
        <v>10</v>
      </c>
      <c r="C86" s="1913" t="s">
        <v>70</v>
      </c>
      <c r="D86" s="1915">
        <v>1610680038.8299999</v>
      </c>
      <c r="E86" s="2029">
        <v>0</v>
      </c>
      <c r="F86" s="1915">
        <f>+D86-E86</f>
        <v>1610680038.8299999</v>
      </c>
      <c r="G86" s="1919">
        <v>1610680038.8299999</v>
      </c>
    </row>
    <row r="87" spans="1:7" ht="18.75" customHeight="1" thickBot="1" x14ac:dyDescent="0.35">
      <c r="A87" s="1920">
        <v>36113</v>
      </c>
      <c r="B87" s="1921">
        <v>20</v>
      </c>
      <c r="C87" s="1922" t="s">
        <v>70</v>
      </c>
      <c r="D87" s="1923">
        <v>1070871902</v>
      </c>
      <c r="E87" s="2046">
        <v>0</v>
      </c>
      <c r="F87" s="1923">
        <f t="shared" si="2"/>
        <v>1070871902</v>
      </c>
      <c r="G87" s="2047">
        <v>1070871902</v>
      </c>
    </row>
    <row r="88" spans="1:7" ht="16.2" thickBot="1" x14ac:dyDescent="0.35">
      <c r="A88" s="2048" t="s">
        <v>71</v>
      </c>
      <c r="B88" s="1890"/>
      <c r="C88" s="2049" t="s">
        <v>199</v>
      </c>
      <c r="D88" s="1930">
        <f>+D89+D95+D99+D108</f>
        <v>24040909539.029999</v>
      </c>
      <c r="E88" s="2050">
        <f>+E89+E95+E99+E108</f>
        <v>0</v>
      </c>
      <c r="F88" s="1930">
        <f t="shared" si="2"/>
        <v>24040909539.029999</v>
      </c>
      <c r="G88" s="2051">
        <f>+G89+G95+G99+G108</f>
        <v>23701809352.029999</v>
      </c>
    </row>
    <row r="89" spans="1:7" s="1873" customFormat="1" ht="35.25" customHeight="1" x14ac:dyDescent="0.3">
      <c r="A89" s="1933">
        <v>2401</v>
      </c>
      <c r="B89" s="1934"/>
      <c r="C89" s="1935" t="s">
        <v>149</v>
      </c>
      <c r="D89" s="1938">
        <f>+D90</f>
        <v>2233847030</v>
      </c>
      <c r="E89" s="1938">
        <f>+E90</f>
        <v>0</v>
      </c>
      <c r="F89" s="1938">
        <f t="shared" si="2"/>
        <v>2233847030</v>
      </c>
      <c r="G89" s="2027">
        <f>+G90</f>
        <v>1897524909</v>
      </c>
    </row>
    <row r="90" spans="1:7" s="1873" customFormat="1" ht="15.6" x14ac:dyDescent="0.3">
      <c r="A90" s="1904">
        <v>24010600</v>
      </c>
      <c r="B90" s="1905"/>
      <c r="C90" s="1940" t="s">
        <v>73</v>
      </c>
      <c r="D90" s="1907">
        <f>SUM(D91:D94)</f>
        <v>2233847030</v>
      </c>
      <c r="E90" s="1907">
        <f>SUM(E91:E94)</f>
        <v>0</v>
      </c>
      <c r="F90" s="1907">
        <f t="shared" si="2"/>
        <v>2233847030</v>
      </c>
      <c r="G90" s="1975">
        <f>SUM(G91:G94)</f>
        <v>1897524909</v>
      </c>
    </row>
    <row r="91" spans="1:7" ht="57.75" customHeight="1" x14ac:dyDescent="0.3">
      <c r="A91" s="1911">
        <v>240106003</v>
      </c>
      <c r="B91" s="1912">
        <v>11</v>
      </c>
      <c r="C91" s="1941" t="s">
        <v>81</v>
      </c>
      <c r="D91" s="1915">
        <v>336322121</v>
      </c>
      <c r="E91" s="2029">
        <v>0</v>
      </c>
      <c r="F91" s="1915">
        <f t="shared" si="2"/>
        <v>336322121</v>
      </c>
      <c r="G91" s="1919">
        <v>0</v>
      </c>
    </row>
    <row r="92" spans="1:7" ht="50.25" customHeight="1" x14ac:dyDescent="0.3">
      <c r="A92" s="2052">
        <v>240106003</v>
      </c>
      <c r="B92" s="2053">
        <v>13</v>
      </c>
      <c r="C92" s="2054" t="s">
        <v>81</v>
      </c>
      <c r="D92" s="1915">
        <v>279354454</v>
      </c>
      <c r="E92" s="2029">
        <v>0</v>
      </c>
      <c r="F92" s="1915">
        <f t="shared" si="2"/>
        <v>279354454</v>
      </c>
      <c r="G92" s="1919">
        <v>279354454</v>
      </c>
    </row>
    <row r="93" spans="1:7" ht="57" customHeight="1" x14ac:dyDescent="0.3">
      <c r="A93" s="2052">
        <v>240106003</v>
      </c>
      <c r="B93" s="2053">
        <v>20</v>
      </c>
      <c r="C93" s="2054" t="s">
        <v>81</v>
      </c>
      <c r="D93" s="1915">
        <v>993425050</v>
      </c>
      <c r="E93" s="2029">
        <v>0</v>
      </c>
      <c r="F93" s="1915">
        <f t="shared" si="2"/>
        <v>993425050</v>
      </c>
      <c r="G93" s="1919">
        <v>993425050</v>
      </c>
    </row>
    <row r="94" spans="1:7" ht="77.25" customHeight="1" x14ac:dyDescent="0.3">
      <c r="A94" s="1911">
        <v>2401060011</v>
      </c>
      <c r="B94" s="1912">
        <v>10</v>
      </c>
      <c r="C94" s="1941" t="s">
        <v>156</v>
      </c>
      <c r="D94" s="1915">
        <v>624745405</v>
      </c>
      <c r="E94" s="2029">
        <v>0</v>
      </c>
      <c r="F94" s="1915">
        <f t="shared" si="2"/>
        <v>624745405</v>
      </c>
      <c r="G94" s="1919">
        <v>624745405</v>
      </c>
    </row>
    <row r="95" spans="1:7" s="1873" customFormat="1" ht="23.25" customHeight="1" x14ac:dyDescent="0.3">
      <c r="A95" s="1904">
        <v>2404</v>
      </c>
      <c r="B95" s="1905"/>
      <c r="C95" s="1940" t="s">
        <v>157</v>
      </c>
      <c r="D95" s="1907">
        <f>+D96</f>
        <v>20061970435</v>
      </c>
      <c r="E95" s="1907">
        <f>+E96</f>
        <v>0</v>
      </c>
      <c r="F95" s="1907">
        <f t="shared" si="2"/>
        <v>20061970435</v>
      </c>
      <c r="G95" s="1975">
        <f>+G96</f>
        <v>20061970435</v>
      </c>
    </row>
    <row r="96" spans="1:7" s="1873" customFormat="1" ht="15.6" x14ac:dyDescent="0.3">
      <c r="A96" s="1904">
        <v>24040600</v>
      </c>
      <c r="B96" s="1905"/>
      <c r="C96" s="1940" t="s">
        <v>73</v>
      </c>
      <c r="D96" s="1907">
        <f>+D97+D98</f>
        <v>20061970435</v>
      </c>
      <c r="E96" s="1907">
        <f>+E97+E98</f>
        <v>0</v>
      </c>
      <c r="F96" s="1907">
        <f t="shared" si="2"/>
        <v>20061970435</v>
      </c>
      <c r="G96" s="1975">
        <f>+G97+G98</f>
        <v>20061970435</v>
      </c>
    </row>
    <row r="97" spans="1:242" ht="39.75" customHeight="1" x14ac:dyDescent="0.3">
      <c r="A97" s="1911">
        <v>240406001</v>
      </c>
      <c r="B97" s="1912">
        <v>13</v>
      </c>
      <c r="C97" s="1941" t="s">
        <v>77</v>
      </c>
      <c r="D97" s="1915">
        <v>11294324623</v>
      </c>
      <c r="E97" s="2029">
        <v>0</v>
      </c>
      <c r="F97" s="1915">
        <f t="shared" si="2"/>
        <v>11294324623</v>
      </c>
      <c r="G97" s="1919">
        <v>11294324623</v>
      </c>
    </row>
    <row r="98" spans="1:242" ht="39.75" customHeight="1" x14ac:dyDescent="0.3">
      <c r="A98" s="1911">
        <v>240406001</v>
      </c>
      <c r="B98" s="1912">
        <v>20</v>
      </c>
      <c r="C98" s="1941" t="s">
        <v>77</v>
      </c>
      <c r="D98" s="1915">
        <v>8767645812</v>
      </c>
      <c r="E98" s="2029"/>
      <c r="F98" s="1915">
        <f t="shared" si="2"/>
        <v>8767645812</v>
      </c>
      <c r="G98" s="1919">
        <v>8767645812</v>
      </c>
    </row>
    <row r="99" spans="1:242" s="1873" customFormat="1" ht="15.6" x14ac:dyDescent="0.3">
      <c r="A99" s="1904">
        <v>2405</v>
      </c>
      <c r="B99" s="1905"/>
      <c r="C99" s="1940" t="s">
        <v>158</v>
      </c>
      <c r="D99" s="1907">
        <f>+D100</f>
        <v>74243512</v>
      </c>
      <c r="E99" s="1907">
        <f>+E100</f>
        <v>0</v>
      </c>
      <c r="F99" s="1907">
        <f t="shared" si="2"/>
        <v>74243512</v>
      </c>
      <c r="G99" s="1975">
        <f>+G100</f>
        <v>74243512</v>
      </c>
    </row>
    <row r="100" spans="1:242" s="1873" customFormat="1" ht="15.6" x14ac:dyDescent="0.3">
      <c r="A100" s="1904">
        <v>24050600</v>
      </c>
      <c r="B100" s="1905"/>
      <c r="C100" s="1940" t="s">
        <v>73</v>
      </c>
      <c r="D100" s="1907">
        <f>+D101+D102</f>
        <v>74243512</v>
      </c>
      <c r="E100" s="1907">
        <f>+E101+E102</f>
        <v>0</v>
      </c>
      <c r="F100" s="1907">
        <f t="shared" si="2"/>
        <v>74243512</v>
      </c>
      <c r="G100" s="1975">
        <f>+G101+G102</f>
        <v>74243512</v>
      </c>
    </row>
    <row r="101" spans="1:242" ht="39.75" customHeight="1" thickBot="1" x14ac:dyDescent="0.35">
      <c r="A101" s="1942">
        <v>240506001</v>
      </c>
      <c r="B101" s="1943">
        <v>20</v>
      </c>
      <c r="C101" s="1944" t="s">
        <v>78</v>
      </c>
      <c r="D101" s="1947">
        <v>74243512</v>
      </c>
      <c r="E101" s="2039">
        <v>0</v>
      </c>
      <c r="F101" s="1947">
        <f t="shared" si="2"/>
        <v>74243512</v>
      </c>
      <c r="G101" s="1989">
        <v>74243512</v>
      </c>
    </row>
    <row r="102" spans="1:242" ht="49.5" customHeight="1" thickBot="1" x14ac:dyDescent="0.35">
      <c r="A102" s="1949"/>
      <c r="B102" s="1950"/>
      <c r="C102" s="1951"/>
      <c r="D102" s="1954"/>
      <c r="E102" s="2055"/>
      <c r="F102" s="1954"/>
      <c r="G102" s="1954"/>
    </row>
    <row r="103" spans="1:242" s="1873" customFormat="1" ht="13.5" customHeight="1" x14ac:dyDescent="0.3">
      <c r="A103" s="3861" t="s">
        <v>1</v>
      </c>
      <c r="B103" s="3862"/>
      <c r="C103" s="3862"/>
      <c r="D103" s="3862"/>
      <c r="E103" s="3862"/>
      <c r="F103" s="3862"/>
      <c r="G103" s="3863"/>
      <c r="H103" s="2040"/>
      <c r="I103" s="3856"/>
      <c r="J103" s="3856"/>
      <c r="K103" s="3856"/>
      <c r="L103" s="3856"/>
      <c r="M103" s="3856"/>
      <c r="N103" s="3857"/>
      <c r="O103" s="3855"/>
      <c r="P103" s="3856"/>
      <c r="Q103" s="3856"/>
      <c r="R103" s="3856"/>
      <c r="S103" s="3856"/>
      <c r="T103" s="3856"/>
      <c r="U103" s="3857"/>
      <c r="V103" s="3855"/>
      <c r="W103" s="3856"/>
      <c r="X103" s="3856"/>
      <c r="Y103" s="3856"/>
      <c r="Z103" s="3856"/>
      <c r="AA103" s="3856"/>
      <c r="AB103" s="3857"/>
      <c r="AC103" s="3855"/>
      <c r="AD103" s="3856"/>
      <c r="AE103" s="3856"/>
      <c r="AF103" s="3856"/>
      <c r="AG103" s="3856"/>
      <c r="AH103" s="3856"/>
      <c r="AI103" s="3857"/>
      <c r="AJ103" s="3855"/>
      <c r="AK103" s="3856"/>
      <c r="AL103" s="3856"/>
      <c r="AM103" s="3856"/>
      <c r="AN103" s="3856"/>
      <c r="AO103" s="3856"/>
      <c r="AP103" s="3857"/>
      <c r="AQ103" s="3855"/>
      <c r="AR103" s="3856"/>
      <c r="AS103" s="3856"/>
      <c r="AT103" s="3856"/>
      <c r="AU103" s="3856"/>
      <c r="AV103" s="3856"/>
      <c r="AW103" s="3857"/>
      <c r="AX103" s="3855"/>
      <c r="AY103" s="3856"/>
      <c r="AZ103" s="3856"/>
      <c r="BA103" s="3856"/>
      <c r="BB103" s="3856"/>
      <c r="BC103" s="3856"/>
      <c r="BD103" s="3857"/>
      <c r="BE103" s="3855"/>
      <c r="BF103" s="3856"/>
      <c r="BG103" s="3856"/>
      <c r="BH103" s="3856"/>
      <c r="BI103" s="3856"/>
      <c r="BJ103" s="3856"/>
      <c r="BK103" s="3857"/>
      <c r="BL103" s="3855"/>
      <c r="BM103" s="3856"/>
      <c r="BN103" s="3856"/>
      <c r="BO103" s="3856"/>
      <c r="BP103" s="3856"/>
      <c r="BQ103" s="3856"/>
      <c r="BR103" s="3857"/>
      <c r="BS103" s="3855"/>
      <c r="BT103" s="3856"/>
      <c r="BU103" s="3856"/>
      <c r="BV103" s="3856"/>
      <c r="BW103" s="3856"/>
      <c r="BX103" s="3856"/>
      <c r="BY103" s="3857"/>
      <c r="BZ103" s="3855"/>
      <c r="CA103" s="3856"/>
      <c r="CB103" s="3856"/>
      <c r="CC103" s="3856"/>
      <c r="CD103" s="3856"/>
      <c r="CE103" s="3856"/>
      <c r="CF103" s="3857"/>
      <c r="CG103" s="3855"/>
      <c r="CH103" s="3856"/>
      <c r="CI103" s="3856"/>
      <c r="CJ103" s="3856"/>
      <c r="CK103" s="3856"/>
      <c r="CL103" s="3856"/>
      <c r="CM103" s="3857"/>
      <c r="CN103" s="3855"/>
      <c r="CO103" s="3856"/>
      <c r="CP103" s="3856"/>
      <c r="CQ103" s="3856"/>
      <c r="CR103" s="3856"/>
      <c r="CS103" s="3856"/>
      <c r="CT103" s="3857"/>
      <c r="CU103" s="3855"/>
      <c r="CV103" s="3856"/>
      <c r="CW103" s="3856"/>
      <c r="CX103" s="3856"/>
      <c r="CY103" s="3856"/>
      <c r="CZ103" s="3856"/>
      <c r="DA103" s="3857"/>
      <c r="DB103" s="3855"/>
      <c r="DC103" s="3856"/>
      <c r="DD103" s="3856"/>
      <c r="DE103" s="3856"/>
      <c r="DF103" s="3856"/>
      <c r="DG103" s="3856"/>
      <c r="DH103" s="3857"/>
      <c r="DI103" s="3855"/>
      <c r="DJ103" s="3856"/>
      <c r="DK103" s="3856"/>
      <c r="DL103" s="3856"/>
      <c r="DM103" s="3856"/>
      <c r="DN103" s="3856"/>
      <c r="DO103" s="3857"/>
      <c r="DP103" s="3855"/>
      <c r="DQ103" s="3856"/>
      <c r="DR103" s="3856"/>
      <c r="DS103" s="3856"/>
      <c r="DT103" s="3856"/>
      <c r="DU103" s="3856"/>
      <c r="DV103" s="3857"/>
      <c r="DW103" s="3855"/>
      <c r="DX103" s="3856"/>
      <c r="DY103" s="3856"/>
      <c r="DZ103" s="3856"/>
      <c r="EA103" s="3856"/>
      <c r="EB103" s="3856"/>
      <c r="EC103" s="3857"/>
      <c r="ED103" s="3855"/>
      <c r="EE103" s="3856"/>
      <c r="EF103" s="3856"/>
      <c r="EG103" s="3856"/>
      <c r="EH103" s="3856"/>
      <c r="EI103" s="3856"/>
      <c r="EJ103" s="3857"/>
      <c r="EK103" s="3855"/>
      <c r="EL103" s="3856"/>
      <c r="EM103" s="3856"/>
      <c r="EN103" s="3856"/>
      <c r="EO103" s="3856"/>
      <c r="EP103" s="3856"/>
      <c r="EQ103" s="3857"/>
      <c r="ER103" s="3855"/>
      <c r="ES103" s="3856"/>
      <c r="ET103" s="3856"/>
      <c r="EU103" s="3856"/>
      <c r="EV103" s="3856"/>
      <c r="EW103" s="3856"/>
      <c r="EX103" s="3857"/>
      <c r="EY103" s="3855"/>
      <c r="EZ103" s="3856"/>
      <c r="FA103" s="3856"/>
      <c r="FB103" s="3856"/>
      <c r="FC103" s="3856"/>
      <c r="FD103" s="3856"/>
      <c r="FE103" s="3857"/>
      <c r="FF103" s="3855"/>
      <c r="FG103" s="3856"/>
      <c r="FH103" s="3856"/>
      <c r="FI103" s="3856"/>
      <c r="FJ103" s="3856"/>
      <c r="FK103" s="3856"/>
      <c r="FL103" s="3857"/>
      <c r="FM103" s="3855"/>
      <c r="FN103" s="3856"/>
      <c r="FO103" s="3856"/>
      <c r="FP103" s="3856"/>
      <c r="FQ103" s="3856"/>
      <c r="FR103" s="3856"/>
      <c r="FS103" s="3857"/>
      <c r="FT103" s="3855"/>
      <c r="FU103" s="3856"/>
      <c r="FV103" s="3856"/>
      <c r="FW103" s="3856"/>
      <c r="FX103" s="3856"/>
      <c r="FY103" s="3856"/>
      <c r="FZ103" s="3857"/>
      <c r="GA103" s="3855"/>
      <c r="GB103" s="3856"/>
      <c r="GC103" s="3856"/>
      <c r="GD103" s="3856"/>
      <c r="GE103" s="3856"/>
      <c r="GF103" s="3856"/>
      <c r="GG103" s="3857"/>
      <c r="GH103" s="3855"/>
      <c r="GI103" s="3856"/>
      <c r="GJ103" s="3856"/>
      <c r="GK103" s="3856"/>
      <c r="GL103" s="3856"/>
      <c r="GM103" s="3856"/>
      <c r="GN103" s="3857"/>
      <c r="GO103" s="3855"/>
      <c r="GP103" s="3856"/>
      <c r="GQ103" s="3856"/>
      <c r="GR103" s="3856"/>
      <c r="GS103" s="3856"/>
      <c r="GT103" s="3856"/>
      <c r="GU103" s="3857"/>
      <c r="GV103" s="3855"/>
      <c r="GW103" s="3856"/>
      <c r="GX103" s="3856"/>
      <c r="GY103" s="3856"/>
      <c r="GZ103" s="3856"/>
      <c r="HA103" s="3856"/>
      <c r="HB103" s="3857"/>
      <c r="HC103" s="3855"/>
      <c r="HD103" s="3856"/>
      <c r="HE103" s="3856"/>
      <c r="HF103" s="3856"/>
      <c r="HG103" s="3856"/>
      <c r="HH103" s="3856"/>
      <c r="HI103" s="3857"/>
      <c r="HJ103" s="3855"/>
      <c r="HK103" s="3856"/>
      <c r="HL103" s="3856"/>
      <c r="HM103" s="3856"/>
      <c r="HN103" s="3856"/>
      <c r="HO103" s="3856"/>
      <c r="HP103" s="3857"/>
      <c r="HQ103" s="3855"/>
      <c r="HR103" s="3856"/>
      <c r="HS103" s="3856"/>
      <c r="HT103" s="3856"/>
      <c r="HU103" s="3856"/>
      <c r="HV103" s="3856"/>
      <c r="HW103" s="3857"/>
      <c r="HX103" s="3855"/>
      <c r="HY103" s="3856"/>
      <c r="HZ103" s="3856"/>
      <c r="IA103" s="3856"/>
      <c r="IB103" s="3856"/>
      <c r="IC103" s="3856"/>
      <c r="ID103" s="3857"/>
      <c r="IE103" s="3855"/>
      <c r="IF103" s="3855"/>
      <c r="IG103" s="3855"/>
      <c r="IH103" s="3855"/>
    </row>
    <row r="104" spans="1:242" s="1873" customFormat="1" ht="12" customHeight="1" x14ac:dyDescent="0.3">
      <c r="A104" s="3855" t="s">
        <v>2</v>
      </c>
      <c r="B104" s="3856"/>
      <c r="C104" s="3856"/>
      <c r="D104" s="3856"/>
      <c r="E104" s="3856"/>
      <c r="F104" s="3856"/>
      <c r="G104" s="3857"/>
      <c r="H104" s="2040"/>
      <c r="I104" s="3856"/>
      <c r="J104" s="3856"/>
      <c r="K104" s="3856"/>
      <c r="L104" s="3856"/>
      <c r="M104" s="3856"/>
      <c r="N104" s="3857"/>
      <c r="O104" s="3855"/>
      <c r="P104" s="3856"/>
      <c r="Q104" s="3856"/>
      <c r="R104" s="3856"/>
      <c r="S104" s="3856"/>
      <c r="T104" s="3856"/>
      <c r="U104" s="3857"/>
      <c r="V104" s="3855"/>
      <c r="W104" s="3856"/>
      <c r="X104" s="3856"/>
      <c r="Y104" s="3856"/>
      <c r="Z104" s="3856"/>
      <c r="AA104" s="3856"/>
      <c r="AB104" s="3857"/>
      <c r="AC104" s="3855"/>
      <c r="AD104" s="3856"/>
      <c r="AE104" s="3856"/>
      <c r="AF104" s="3856"/>
      <c r="AG104" s="3856"/>
      <c r="AH104" s="3856"/>
      <c r="AI104" s="3857"/>
      <c r="AJ104" s="3855"/>
      <c r="AK104" s="3856"/>
      <c r="AL104" s="3856"/>
      <c r="AM104" s="3856"/>
      <c r="AN104" s="3856"/>
      <c r="AO104" s="3856"/>
      <c r="AP104" s="3857"/>
      <c r="AQ104" s="3855"/>
      <c r="AR104" s="3856"/>
      <c r="AS104" s="3856"/>
      <c r="AT104" s="3856"/>
      <c r="AU104" s="3856"/>
      <c r="AV104" s="3856"/>
      <c r="AW104" s="3857"/>
      <c r="AX104" s="3855"/>
      <c r="AY104" s="3856"/>
      <c r="AZ104" s="3856"/>
      <c r="BA104" s="3856"/>
      <c r="BB104" s="3856"/>
      <c r="BC104" s="3856"/>
      <c r="BD104" s="3857"/>
      <c r="BE104" s="3855"/>
      <c r="BF104" s="3856"/>
      <c r="BG104" s="3856"/>
      <c r="BH104" s="3856"/>
      <c r="BI104" s="3856"/>
      <c r="BJ104" s="3856"/>
      <c r="BK104" s="3857"/>
      <c r="BL104" s="3855"/>
      <c r="BM104" s="3856"/>
      <c r="BN104" s="3856"/>
      <c r="BO104" s="3856"/>
      <c r="BP104" s="3856"/>
      <c r="BQ104" s="3856"/>
      <c r="BR104" s="3857"/>
      <c r="BS104" s="3855"/>
      <c r="BT104" s="3856"/>
      <c r="BU104" s="3856"/>
      <c r="BV104" s="3856"/>
      <c r="BW104" s="3856"/>
      <c r="BX104" s="3856"/>
      <c r="BY104" s="3857"/>
      <c r="BZ104" s="3855"/>
      <c r="CA104" s="3856"/>
      <c r="CB104" s="3856"/>
      <c r="CC104" s="3856"/>
      <c r="CD104" s="3856"/>
      <c r="CE104" s="3856"/>
      <c r="CF104" s="3857"/>
      <c r="CG104" s="3855"/>
      <c r="CH104" s="3856"/>
      <c r="CI104" s="3856"/>
      <c r="CJ104" s="3856"/>
      <c r="CK104" s="3856"/>
      <c r="CL104" s="3856"/>
      <c r="CM104" s="3857"/>
      <c r="CN104" s="3855"/>
      <c r="CO104" s="3856"/>
      <c r="CP104" s="3856"/>
      <c r="CQ104" s="3856"/>
      <c r="CR104" s="3856"/>
      <c r="CS104" s="3856"/>
      <c r="CT104" s="3857"/>
      <c r="CU104" s="3855"/>
      <c r="CV104" s="3856"/>
      <c r="CW104" s="3856"/>
      <c r="CX104" s="3856"/>
      <c r="CY104" s="3856"/>
      <c r="CZ104" s="3856"/>
      <c r="DA104" s="3857"/>
      <c r="DB104" s="3855"/>
      <c r="DC104" s="3856"/>
      <c r="DD104" s="3856"/>
      <c r="DE104" s="3856"/>
      <c r="DF104" s="3856"/>
      <c r="DG104" s="3856"/>
      <c r="DH104" s="3857"/>
      <c r="DI104" s="3855"/>
      <c r="DJ104" s="3856"/>
      <c r="DK104" s="3856"/>
      <c r="DL104" s="3856"/>
      <c r="DM104" s="3856"/>
      <c r="DN104" s="3856"/>
      <c r="DO104" s="3857"/>
      <c r="DP104" s="3855"/>
      <c r="DQ104" s="3856"/>
      <c r="DR104" s="3856"/>
      <c r="DS104" s="3856"/>
      <c r="DT104" s="3856"/>
      <c r="DU104" s="3856"/>
      <c r="DV104" s="3857"/>
      <c r="DW104" s="3855"/>
      <c r="DX104" s="3856"/>
      <c r="DY104" s="3856"/>
      <c r="DZ104" s="3856"/>
      <c r="EA104" s="3856"/>
      <c r="EB104" s="3856"/>
      <c r="EC104" s="3857"/>
      <c r="ED104" s="3855"/>
      <c r="EE104" s="3856"/>
      <c r="EF104" s="3856"/>
      <c r="EG104" s="3856"/>
      <c r="EH104" s="3856"/>
      <c r="EI104" s="3856"/>
      <c r="EJ104" s="3857"/>
      <c r="EK104" s="3855"/>
      <c r="EL104" s="3856"/>
      <c r="EM104" s="3856"/>
      <c r="EN104" s="3856"/>
      <c r="EO104" s="3856"/>
      <c r="EP104" s="3856"/>
      <c r="EQ104" s="3857"/>
      <c r="ER104" s="3855"/>
      <c r="ES104" s="3856"/>
      <c r="ET104" s="3856"/>
      <c r="EU104" s="3856"/>
      <c r="EV104" s="3856"/>
      <c r="EW104" s="3856"/>
      <c r="EX104" s="3857"/>
      <c r="EY104" s="3855"/>
      <c r="EZ104" s="3856"/>
      <c r="FA104" s="3856"/>
      <c r="FB104" s="3856"/>
      <c r="FC104" s="3856"/>
      <c r="FD104" s="3856"/>
      <c r="FE104" s="3857"/>
      <c r="FF104" s="3855"/>
      <c r="FG104" s="3856"/>
      <c r="FH104" s="3856"/>
      <c r="FI104" s="3856"/>
      <c r="FJ104" s="3856"/>
      <c r="FK104" s="3856"/>
      <c r="FL104" s="3857"/>
      <c r="FM104" s="3855"/>
      <c r="FN104" s="3856"/>
      <c r="FO104" s="3856"/>
      <c r="FP104" s="3856"/>
      <c r="FQ104" s="3856"/>
      <c r="FR104" s="3856"/>
      <c r="FS104" s="3857"/>
      <c r="FT104" s="3855"/>
      <c r="FU104" s="3856"/>
      <c r="FV104" s="3856"/>
      <c r="FW104" s="3856"/>
      <c r="FX104" s="3856"/>
      <c r="FY104" s="3856"/>
      <c r="FZ104" s="3857"/>
      <c r="GA104" s="3855"/>
      <c r="GB104" s="3856"/>
      <c r="GC104" s="3856"/>
      <c r="GD104" s="3856"/>
      <c r="GE104" s="3856"/>
      <c r="GF104" s="3856"/>
      <c r="GG104" s="3857"/>
      <c r="GH104" s="3855"/>
      <c r="GI104" s="3856"/>
      <c r="GJ104" s="3856"/>
      <c r="GK104" s="3856"/>
      <c r="GL104" s="3856"/>
      <c r="GM104" s="3856"/>
      <c r="GN104" s="3857"/>
      <c r="GO104" s="3855"/>
      <c r="GP104" s="3856"/>
      <c r="GQ104" s="3856"/>
      <c r="GR104" s="3856"/>
      <c r="GS104" s="3856"/>
      <c r="GT104" s="3856"/>
      <c r="GU104" s="3857"/>
      <c r="GV104" s="3855"/>
      <c r="GW104" s="3856"/>
      <c r="GX104" s="3856"/>
      <c r="GY104" s="3856"/>
      <c r="GZ104" s="3856"/>
      <c r="HA104" s="3856"/>
      <c r="HB104" s="3857"/>
      <c r="HC104" s="3855"/>
      <c r="HD104" s="3856"/>
      <c r="HE104" s="3856"/>
      <c r="HF104" s="3856"/>
      <c r="HG104" s="3856"/>
      <c r="HH104" s="3856"/>
      <c r="HI104" s="3857"/>
      <c r="HJ104" s="3855"/>
      <c r="HK104" s="3856"/>
      <c r="HL104" s="3856"/>
      <c r="HM104" s="3856"/>
      <c r="HN104" s="3856"/>
      <c r="HO104" s="3856"/>
      <c r="HP104" s="3857"/>
      <c r="HQ104" s="3855"/>
      <c r="HR104" s="3856"/>
      <c r="HS104" s="3856"/>
      <c r="HT104" s="3856"/>
      <c r="HU104" s="3856"/>
      <c r="HV104" s="3856"/>
      <c r="HW104" s="3857"/>
      <c r="HX104" s="3855"/>
      <c r="HY104" s="3856"/>
      <c r="HZ104" s="3856"/>
      <c r="IA104" s="3856"/>
      <c r="IB104" s="3856"/>
      <c r="IC104" s="3856"/>
      <c r="ID104" s="3857"/>
      <c r="IE104" s="3855"/>
      <c r="IF104" s="3855"/>
      <c r="IG104" s="3855"/>
      <c r="IH104" s="3855"/>
    </row>
    <row r="105" spans="1:242" ht="14.25" customHeight="1" x14ac:dyDescent="0.3">
      <c r="A105" s="1876" t="s">
        <v>0</v>
      </c>
      <c r="G105" s="1875"/>
    </row>
    <row r="106" spans="1:242" ht="18" customHeight="1" thickBot="1" x14ac:dyDescent="0.35">
      <c r="A106" s="1874" t="s">
        <v>3</v>
      </c>
      <c r="C106" s="1863" t="s">
        <v>4</v>
      </c>
      <c r="E106" s="1958" t="s">
        <v>5</v>
      </c>
      <c r="F106" s="1866" t="str">
        <f>F77</f>
        <v>JULIO</v>
      </c>
      <c r="G106" s="1875" t="str">
        <f>G77</f>
        <v>VIGENCIA FISCAL: 2018</v>
      </c>
    </row>
    <row r="107" spans="1:242" s="1873" customFormat="1" ht="81" customHeight="1" thickBot="1" x14ac:dyDescent="0.35">
      <c r="A107" s="1884" t="s">
        <v>351</v>
      </c>
      <c r="B107" s="1885"/>
      <c r="C107" s="1885" t="s">
        <v>352</v>
      </c>
      <c r="D107" s="2019" t="s">
        <v>8</v>
      </c>
      <c r="E107" s="2020" t="s">
        <v>9</v>
      </c>
      <c r="F107" s="2019" t="s">
        <v>10</v>
      </c>
      <c r="G107" s="2021" t="s">
        <v>11</v>
      </c>
    </row>
    <row r="108" spans="1:242" s="1873" customFormat="1" ht="39.75" customHeight="1" x14ac:dyDescent="0.3">
      <c r="A108" s="1897">
        <v>2499</v>
      </c>
      <c r="B108" s="1898"/>
      <c r="C108" s="1966" t="s">
        <v>159</v>
      </c>
      <c r="D108" s="1900">
        <f>+D109</f>
        <v>1670848562.03</v>
      </c>
      <c r="E108" s="1900">
        <f>+E109</f>
        <v>0</v>
      </c>
      <c r="F108" s="1900">
        <f t="shared" ref="F108:F114" si="3">+D108-E108</f>
        <v>1670848562.03</v>
      </c>
      <c r="G108" s="1969">
        <f>+G109</f>
        <v>1668070496.03</v>
      </c>
    </row>
    <row r="109" spans="1:242" s="1873" customFormat="1" ht="18.75" customHeight="1" x14ac:dyDescent="0.3">
      <c r="A109" s="1904">
        <v>24990600</v>
      </c>
      <c r="B109" s="1905"/>
      <c r="C109" s="1940" t="s">
        <v>73</v>
      </c>
      <c r="D109" s="1907">
        <f>SUM(D110:D114)</f>
        <v>1670848562.03</v>
      </c>
      <c r="E109" s="1907">
        <f>SUM(E110:E114)</f>
        <v>0</v>
      </c>
      <c r="F109" s="1907">
        <f t="shared" si="3"/>
        <v>1670848562.03</v>
      </c>
      <c r="G109" s="1975">
        <f>SUM(G110:G114)</f>
        <v>1668070496.03</v>
      </c>
    </row>
    <row r="110" spans="1:242" ht="50.25" customHeight="1" x14ac:dyDescent="0.3">
      <c r="A110" s="1911">
        <v>249906001</v>
      </c>
      <c r="B110" s="1912">
        <v>10</v>
      </c>
      <c r="C110" s="1941" t="s">
        <v>80</v>
      </c>
      <c r="D110" s="1915">
        <v>90025966</v>
      </c>
      <c r="E110" s="1915">
        <v>0</v>
      </c>
      <c r="F110" s="1915">
        <f t="shared" si="3"/>
        <v>90025966</v>
      </c>
      <c r="G110" s="1919">
        <v>87247900</v>
      </c>
    </row>
    <row r="111" spans="1:242" ht="35.25" customHeight="1" x14ac:dyDescent="0.3">
      <c r="A111" s="1911">
        <v>249906001</v>
      </c>
      <c r="B111" s="1912">
        <v>13</v>
      </c>
      <c r="C111" s="1941" t="s">
        <v>80</v>
      </c>
      <c r="D111" s="1915">
        <v>125003436</v>
      </c>
      <c r="E111" s="1915">
        <v>0</v>
      </c>
      <c r="F111" s="1915">
        <f t="shared" si="3"/>
        <v>125003436</v>
      </c>
      <c r="G111" s="1919">
        <v>125003436</v>
      </c>
    </row>
    <row r="112" spans="1:242" ht="31.2" x14ac:dyDescent="0.3">
      <c r="A112" s="1911">
        <v>249906001</v>
      </c>
      <c r="B112" s="1912">
        <v>20</v>
      </c>
      <c r="C112" s="1941" t="s">
        <v>80</v>
      </c>
      <c r="D112" s="1915">
        <v>322623460</v>
      </c>
      <c r="E112" s="1915">
        <v>0</v>
      </c>
      <c r="F112" s="1915">
        <f t="shared" si="3"/>
        <v>322623460</v>
      </c>
      <c r="G112" s="1919">
        <v>322623460</v>
      </c>
    </row>
    <row r="113" spans="1:7" s="1956" customFormat="1" ht="67.5" customHeight="1" x14ac:dyDescent="0.3">
      <c r="A113" s="1911">
        <v>249906003</v>
      </c>
      <c r="B113" s="1912">
        <v>20</v>
      </c>
      <c r="C113" s="1941" t="s">
        <v>79</v>
      </c>
      <c r="D113" s="1979">
        <v>223188783.63999999</v>
      </c>
      <c r="E113" s="2036">
        <v>0</v>
      </c>
      <c r="F113" s="1979">
        <f t="shared" si="3"/>
        <v>223188783.63999999</v>
      </c>
      <c r="G113" s="2037">
        <v>223188783.63999999</v>
      </c>
    </row>
    <row r="114" spans="1:7" s="1956" customFormat="1" ht="46.2" customHeight="1" thickBot="1" x14ac:dyDescent="0.35">
      <c r="A114" s="1942">
        <v>249906004</v>
      </c>
      <c r="B114" s="1943">
        <v>20</v>
      </c>
      <c r="C114" s="1944" t="s">
        <v>161</v>
      </c>
      <c r="D114" s="1987">
        <v>910006916.38999999</v>
      </c>
      <c r="E114" s="2056">
        <v>0</v>
      </c>
      <c r="F114" s="1987">
        <f t="shared" si="3"/>
        <v>910006916.38999999</v>
      </c>
      <c r="G114" s="2057">
        <v>910006916.38999999</v>
      </c>
    </row>
    <row r="115" spans="1:7" ht="16.2" thickBot="1" x14ac:dyDescent="0.35">
      <c r="A115" s="3852" t="s">
        <v>82</v>
      </c>
      <c r="B115" s="3853"/>
      <c r="C115" s="3951"/>
      <c r="D115" s="2058">
        <f>+D9+D88</f>
        <v>27826819386.059998</v>
      </c>
      <c r="E115" s="2059">
        <f>+E9+E88</f>
        <v>0</v>
      </c>
      <c r="F115" s="2058">
        <f>+F9+F88</f>
        <v>27826819386.059998</v>
      </c>
      <c r="G115" s="2058">
        <f>+G9+G88</f>
        <v>27486295183.059998</v>
      </c>
    </row>
    <row r="116" spans="1:7" x14ac:dyDescent="0.3">
      <c r="A116" s="1874"/>
      <c r="G116" s="1875"/>
    </row>
    <row r="117" spans="1:7" x14ac:dyDescent="0.3">
      <c r="A117" s="1874"/>
      <c r="G117" s="1875"/>
    </row>
    <row r="118" spans="1:7" x14ac:dyDescent="0.3">
      <c r="A118" s="1874"/>
      <c r="G118" s="1875"/>
    </row>
    <row r="119" spans="1:7" x14ac:dyDescent="0.3">
      <c r="A119" s="1874"/>
      <c r="G119" s="1875"/>
    </row>
    <row r="120" spans="1:7" x14ac:dyDescent="0.3">
      <c r="A120" s="1995" t="s">
        <v>83</v>
      </c>
      <c r="B120" s="1996"/>
      <c r="C120" s="1997"/>
      <c r="D120" s="1997"/>
      <c r="E120" s="1998" t="s">
        <v>84</v>
      </c>
      <c r="F120" s="1998"/>
      <c r="G120" s="1999"/>
    </row>
    <row r="121" spans="1:7" x14ac:dyDescent="0.3">
      <c r="A121" s="2004" t="s">
        <v>193</v>
      </c>
      <c r="B121" s="1996"/>
      <c r="C121" s="1997"/>
      <c r="D121" s="1997"/>
      <c r="E121" s="2005" t="s">
        <v>85</v>
      </c>
      <c r="F121" s="2005"/>
      <c r="G121" s="2006"/>
    </row>
    <row r="122" spans="1:7" x14ac:dyDescent="0.3">
      <c r="A122" s="2004" t="s">
        <v>194</v>
      </c>
      <c r="B122" s="1996"/>
      <c r="C122" s="1997"/>
      <c r="D122" s="2060"/>
      <c r="E122" s="2008" t="s">
        <v>86</v>
      </c>
      <c r="F122" s="1998"/>
      <c r="G122" s="1999"/>
    </row>
    <row r="123" spans="1:7" x14ac:dyDescent="0.3">
      <c r="A123" s="2004"/>
      <c r="B123" s="1996"/>
      <c r="C123" s="1997"/>
      <c r="D123" s="1997"/>
      <c r="E123" s="2005"/>
      <c r="F123" s="2005"/>
      <c r="G123" s="2006"/>
    </row>
    <row r="124" spans="1:7" x14ac:dyDescent="0.3">
      <c r="A124" s="1995"/>
      <c r="B124" s="1996"/>
      <c r="C124" s="1997"/>
      <c r="D124" s="2008"/>
      <c r="E124" s="2009"/>
      <c r="F124" s="2008"/>
      <c r="G124" s="1999"/>
    </row>
    <row r="125" spans="1:7" x14ac:dyDescent="0.3">
      <c r="A125" s="2004"/>
      <c r="B125" s="1996"/>
      <c r="C125" s="1997"/>
      <c r="D125" s="2008"/>
      <c r="E125" s="2009"/>
      <c r="F125" s="2008"/>
      <c r="G125" s="1999"/>
    </row>
    <row r="126" spans="1:7" x14ac:dyDescent="0.3">
      <c r="A126" s="2004" t="s">
        <v>87</v>
      </c>
      <c r="B126" s="1996"/>
      <c r="C126" s="1997"/>
      <c r="D126" s="1866" t="s">
        <v>88</v>
      </c>
      <c r="F126" s="1997" t="s">
        <v>84</v>
      </c>
      <c r="G126" s="2061"/>
    </row>
    <row r="127" spans="1:7" x14ac:dyDescent="0.3">
      <c r="A127" s="2004" t="s">
        <v>89</v>
      </c>
      <c r="B127" s="1996"/>
      <c r="C127" s="1997"/>
      <c r="D127" s="2007" t="s">
        <v>90</v>
      </c>
      <c r="F127" s="2005" t="s">
        <v>91</v>
      </c>
      <c r="G127" s="1999"/>
    </row>
    <row r="128" spans="1:7" x14ac:dyDescent="0.3">
      <c r="A128" s="2004" t="s">
        <v>92</v>
      </c>
      <c r="B128" s="1996"/>
      <c r="C128" s="1997"/>
      <c r="D128" s="2007" t="s">
        <v>93</v>
      </c>
      <c r="F128" s="2008" t="s">
        <v>94</v>
      </c>
      <c r="G128" s="1999"/>
    </row>
    <row r="129" spans="1:7" ht="15" thickBot="1" x14ac:dyDescent="0.35">
      <c r="A129" s="1878"/>
      <c r="B129" s="1879"/>
      <c r="C129" s="1880"/>
      <c r="D129" s="1880"/>
      <c r="E129" s="1882"/>
      <c r="F129" s="1882"/>
      <c r="G129" s="1883"/>
    </row>
  </sheetData>
  <mergeCells count="112">
    <mergeCell ref="I73:N73"/>
    <mergeCell ref="O73:U73"/>
    <mergeCell ref="V73:AB73"/>
    <mergeCell ref="AC73:AI73"/>
    <mergeCell ref="AJ73:AP73"/>
    <mergeCell ref="AQ73:AW73"/>
    <mergeCell ref="A1:G1"/>
    <mergeCell ref="A2:G2"/>
    <mergeCell ref="A35:G35"/>
    <mergeCell ref="A36:G36"/>
    <mergeCell ref="A37:G37"/>
    <mergeCell ref="A73:G73"/>
    <mergeCell ref="IE73:IH73"/>
    <mergeCell ref="A74:G74"/>
    <mergeCell ref="A103:G103"/>
    <mergeCell ref="I103:N103"/>
    <mergeCell ref="O103:U103"/>
    <mergeCell ref="V103:AB103"/>
    <mergeCell ref="AC103:AI103"/>
    <mergeCell ref="FT73:FZ73"/>
    <mergeCell ref="GA73:GG73"/>
    <mergeCell ref="GH73:GN73"/>
    <mergeCell ref="GO73:GU73"/>
    <mergeCell ref="GV73:HB73"/>
    <mergeCell ref="HC73:HI73"/>
    <mergeCell ref="ED73:EJ73"/>
    <mergeCell ref="EK73:EQ73"/>
    <mergeCell ref="ER73:EX73"/>
    <mergeCell ref="EY73:FE73"/>
    <mergeCell ref="FF73:FL73"/>
    <mergeCell ref="FM73:FS73"/>
    <mergeCell ref="CN73:CT73"/>
    <mergeCell ref="CU73:DA73"/>
    <mergeCell ref="DB73:DH73"/>
    <mergeCell ref="DI73:DO73"/>
    <mergeCell ref="DP73:DV73"/>
    <mergeCell ref="HJ73:HP73"/>
    <mergeCell ref="HQ73:HW73"/>
    <mergeCell ref="HX73:ID73"/>
    <mergeCell ref="DW73:EC73"/>
    <mergeCell ref="AX73:BD73"/>
    <mergeCell ref="BE73:BK73"/>
    <mergeCell ref="BL73:BR73"/>
    <mergeCell ref="BS73:BY73"/>
    <mergeCell ref="BZ73:CF73"/>
    <mergeCell ref="CG73:CM73"/>
    <mergeCell ref="HC103:HI103"/>
    <mergeCell ref="HJ103:HP103"/>
    <mergeCell ref="HQ103:HW103"/>
    <mergeCell ref="HX103:ID103"/>
    <mergeCell ref="AJ103:AP103"/>
    <mergeCell ref="AQ103:AW103"/>
    <mergeCell ref="AX103:BD103"/>
    <mergeCell ref="BE103:BK103"/>
    <mergeCell ref="BL103:BR103"/>
    <mergeCell ref="BS103:BY103"/>
    <mergeCell ref="DP103:DV103"/>
    <mergeCell ref="DW103:EC103"/>
    <mergeCell ref="ED103:EJ103"/>
    <mergeCell ref="EK103:EQ103"/>
    <mergeCell ref="ER103:EX103"/>
    <mergeCell ref="EY103:FE103"/>
    <mergeCell ref="BZ103:CF103"/>
    <mergeCell ref="CG103:CM103"/>
    <mergeCell ref="AJ104:AP104"/>
    <mergeCell ref="HC104:HI104"/>
    <mergeCell ref="HJ104:HP104"/>
    <mergeCell ref="HQ104:HW104"/>
    <mergeCell ref="IE103:IH103"/>
    <mergeCell ref="FF103:FL103"/>
    <mergeCell ref="FM103:FS103"/>
    <mergeCell ref="FT103:FZ103"/>
    <mergeCell ref="GA103:GG103"/>
    <mergeCell ref="GH103:GN103"/>
    <mergeCell ref="GO103:GU103"/>
    <mergeCell ref="AQ104:AW104"/>
    <mergeCell ref="AX104:BD104"/>
    <mergeCell ref="BE104:BK104"/>
    <mergeCell ref="BL104:BR104"/>
    <mergeCell ref="BS104:BY104"/>
    <mergeCell ref="BZ104:CF104"/>
    <mergeCell ref="HX104:ID104"/>
    <mergeCell ref="IE104:IH104"/>
    <mergeCell ref="CN103:CT103"/>
    <mergeCell ref="CU103:DA103"/>
    <mergeCell ref="DB103:DH103"/>
    <mergeCell ref="DI103:DO103"/>
    <mergeCell ref="GV103:HB103"/>
    <mergeCell ref="A115:C115"/>
    <mergeCell ref="FM104:FS104"/>
    <mergeCell ref="FT104:FZ104"/>
    <mergeCell ref="GA104:GG104"/>
    <mergeCell ref="GH104:GN104"/>
    <mergeCell ref="GO104:GU104"/>
    <mergeCell ref="GV104:HB104"/>
    <mergeCell ref="DW104:EC104"/>
    <mergeCell ref="ED104:EJ104"/>
    <mergeCell ref="EK104:EQ104"/>
    <mergeCell ref="ER104:EX104"/>
    <mergeCell ref="EY104:FE104"/>
    <mergeCell ref="FF104:FL104"/>
    <mergeCell ref="CG104:CM104"/>
    <mergeCell ref="CN104:CT104"/>
    <mergeCell ref="CU104:DA104"/>
    <mergeCell ref="DB104:DH104"/>
    <mergeCell ref="DI104:DO104"/>
    <mergeCell ref="DP104:DV104"/>
    <mergeCell ref="A104:G104"/>
    <mergeCell ref="I104:N104"/>
    <mergeCell ref="O104:U104"/>
    <mergeCell ref="V104:AB104"/>
    <mergeCell ref="AC104:AI10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33" max="6" man="1"/>
    <brk id="71" max="16383" man="1"/>
    <brk id="101" max="6" man="1"/>
  </rowBreaks>
  <colBreaks count="1" manualBreakCount="1">
    <brk id="7"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P129"/>
  <sheetViews>
    <sheetView topLeftCell="A109" zoomScaleNormal="100" workbookViewId="0">
      <selection activeCell="E139" sqref="E139"/>
    </sheetView>
  </sheetViews>
  <sheetFormatPr baseColWidth="10" defaultRowHeight="14.4" x14ac:dyDescent="0.3"/>
  <cols>
    <col min="1" max="1" width="20.33203125" style="2177" customWidth="1"/>
    <col min="2" max="2" width="7.33203125" style="2178" customWidth="1"/>
    <col min="3" max="3" width="51.44140625" style="2177" customWidth="1"/>
    <col min="4" max="4" width="23.44140625" style="2180" customWidth="1"/>
    <col min="5" max="5" width="19.44140625" style="2272" customWidth="1"/>
    <col min="6" max="6" width="20" style="2180" customWidth="1"/>
    <col min="7" max="7" width="25.109375" style="2180" customWidth="1"/>
    <col min="8" max="8" width="4.44140625" style="2177" customWidth="1"/>
    <col min="9" max="9" width="11.44140625" style="2177"/>
    <col min="10" max="10" width="17.44140625" style="2177" customWidth="1"/>
    <col min="11" max="256" width="11.44140625" style="2177"/>
    <col min="257" max="257" width="20.33203125" style="2177" customWidth="1"/>
    <col min="258" max="258" width="7.33203125" style="2177" customWidth="1"/>
    <col min="259" max="259" width="51.44140625" style="2177" customWidth="1"/>
    <col min="260" max="260" width="23.44140625" style="2177" customWidth="1"/>
    <col min="261" max="261" width="19.44140625" style="2177" customWidth="1"/>
    <col min="262" max="262" width="20" style="2177" customWidth="1"/>
    <col min="263" max="263" width="25.109375" style="2177" customWidth="1"/>
    <col min="264" max="264" width="4.44140625" style="2177" customWidth="1"/>
    <col min="265" max="265" width="11.44140625" style="2177"/>
    <col min="266" max="266" width="17.44140625" style="2177" customWidth="1"/>
    <col min="267" max="512" width="11.44140625" style="2177"/>
    <col min="513" max="513" width="20.33203125" style="2177" customWidth="1"/>
    <col min="514" max="514" width="7.33203125" style="2177" customWidth="1"/>
    <col min="515" max="515" width="51.44140625" style="2177" customWidth="1"/>
    <col min="516" max="516" width="23.44140625" style="2177" customWidth="1"/>
    <col min="517" max="517" width="19.44140625" style="2177" customWidth="1"/>
    <col min="518" max="518" width="20" style="2177" customWidth="1"/>
    <col min="519" max="519" width="25.109375" style="2177" customWidth="1"/>
    <col min="520" max="520" width="4.44140625" style="2177" customWidth="1"/>
    <col min="521" max="521" width="11.44140625" style="2177"/>
    <col min="522" max="522" width="17.44140625" style="2177" customWidth="1"/>
    <col min="523" max="768" width="11.44140625" style="2177"/>
    <col min="769" max="769" width="20.33203125" style="2177" customWidth="1"/>
    <col min="770" max="770" width="7.33203125" style="2177" customWidth="1"/>
    <col min="771" max="771" width="51.44140625" style="2177" customWidth="1"/>
    <col min="772" max="772" width="23.44140625" style="2177" customWidth="1"/>
    <col min="773" max="773" width="19.44140625" style="2177" customWidth="1"/>
    <col min="774" max="774" width="20" style="2177" customWidth="1"/>
    <col min="775" max="775" width="25.109375" style="2177" customWidth="1"/>
    <col min="776" max="776" width="4.44140625" style="2177" customWidth="1"/>
    <col min="777" max="777" width="11.44140625" style="2177"/>
    <col min="778" max="778" width="17.44140625" style="2177" customWidth="1"/>
    <col min="779" max="1024" width="11.44140625" style="2177"/>
    <col min="1025" max="1025" width="20.33203125" style="2177" customWidth="1"/>
    <col min="1026" max="1026" width="7.33203125" style="2177" customWidth="1"/>
    <col min="1027" max="1027" width="51.44140625" style="2177" customWidth="1"/>
    <col min="1028" max="1028" width="23.44140625" style="2177" customWidth="1"/>
    <col min="1029" max="1029" width="19.44140625" style="2177" customWidth="1"/>
    <col min="1030" max="1030" width="20" style="2177" customWidth="1"/>
    <col min="1031" max="1031" width="25.109375" style="2177" customWidth="1"/>
    <col min="1032" max="1032" width="4.44140625" style="2177" customWidth="1"/>
    <col min="1033" max="1033" width="11.44140625" style="2177"/>
    <col min="1034" max="1034" width="17.44140625" style="2177" customWidth="1"/>
    <col min="1035" max="1280" width="11.44140625" style="2177"/>
    <col min="1281" max="1281" width="20.33203125" style="2177" customWidth="1"/>
    <col min="1282" max="1282" width="7.33203125" style="2177" customWidth="1"/>
    <col min="1283" max="1283" width="51.44140625" style="2177" customWidth="1"/>
    <col min="1284" max="1284" width="23.44140625" style="2177" customWidth="1"/>
    <col min="1285" max="1285" width="19.44140625" style="2177" customWidth="1"/>
    <col min="1286" max="1286" width="20" style="2177" customWidth="1"/>
    <col min="1287" max="1287" width="25.109375" style="2177" customWidth="1"/>
    <col min="1288" max="1288" width="4.44140625" style="2177" customWidth="1"/>
    <col min="1289" max="1289" width="11.44140625" style="2177"/>
    <col min="1290" max="1290" width="17.44140625" style="2177" customWidth="1"/>
    <col min="1291" max="1536" width="11.44140625" style="2177"/>
    <col min="1537" max="1537" width="20.33203125" style="2177" customWidth="1"/>
    <col min="1538" max="1538" width="7.33203125" style="2177" customWidth="1"/>
    <col min="1539" max="1539" width="51.44140625" style="2177" customWidth="1"/>
    <col min="1540" max="1540" width="23.44140625" style="2177" customWidth="1"/>
    <col min="1541" max="1541" width="19.44140625" style="2177" customWidth="1"/>
    <col min="1542" max="1542" width="20" style="2177" customWidth="1"/>
    <col min="1543" max="1543" width="25.109375" style="2177" customWidth="1"/>
    <col min="1544" max="1544" width="4.44140625" style="2177" customWidth="1"/>
    <col min="1545" max="1545" width="11.44140625" style="2177"/>
    <col min="1546" max="1546" width="17.44140625" style="2177" customWidth="1"/>
    <col min="1547" max="1792" width="11.44140625" style="2177"/>
    <col min="1793" max="1793" width="20.33203125" style="2177" customWidth="1"/>
    <col min="1794" max="1794" width="7.33203125" style="2177" customWidth="1"/>
    <col min="1795" max="1795" width="51.44140625" style="2177" customWidth="1"/>
    <col min="1796" max="1796" width="23.44140625" style="2177" customWidth="1"/>
    <col min="1797" max="1797" width="19.44140625" style="2177" customWidth="1"/>
    <col min="1798" max="1798" width="20" style="2177" customWidth="1"/>
    <col min="1799" max="1799" width="25.109375" style="2177" customWidth="1"/>
    <col min="1800" max="1800" width="4.44140625" style="2177" customWidth="1"/>
    <col min="1801" max="1801" width="11.44140625" style="2177"/>
    <col min="1802" max="1802" width="17.44140625" style="2177" customWidth="1"/>
    <col min="1803" max="2048" width="11.44140625" style="2177"/>
    <col min="2049" max="2049" width="20.33203125" style="2177" customWidth="1"/>
    <col min="2050" max="2050" width="7.33203125" style="2177" customWidth="1"/>
    <col min="2051" max="2051" width="51.44140625" style="2177" customWidth="1"/>
    <col min="2052" max="2052" width="23.44140625" style="2177" customWidth="1"/>
    <col min="2053" max="2053" width="19.44140625" style="2177" customWidth="1"/>
    <col min="2054" max="2054" width="20" style="2177" customWidth="1"/>
    <col min="2055" max="2055" width="25.109375" style="2177" customWidth="1"/>
    <col min="2056" max="2056" width="4.44140625" style="2177" customWidth="1"/>
    <col min="2057" max="2057" width="11.44140625" style="2177"/>
    <col min="2058" max="2058" width="17.44140625" style="2177" customWidth="1"/>
    <col min="2059" max="2304" width="11.44140625" style="2177"/>
    <col min="2305" max="2305" width="20.33203125" style="2177" customWidth="1"/>
    <col min="2306" max="2306" width="7.33203125" style="2177" customWidth="1"/>
    <col min="2307" max="2307" width="51.44140625" style="2177" customWidth="1"/>
    <col min="2308" max="2308" width="23.44140625" style="2177" customWidth="1"/>
    <col min="2309" max="2309" width="19.44140625" style="2177" customWidth="1"/>
    <col min="2310" max="2310" width="20" style="2177" customWidth="1"/>
    <col min="2311" max="2311" width="25.109375" style="2177" customWidth="1"/>
    <col min="2312" max="2312" width="4.44140625" style="2177" customWidth="1"/>
    <col min="2313" max="2313" width="11.44140625" style="2177"/>
    <col min="2314" max="2314" width="17.44140625" style="2177" customWidth="1"/>
    <col min="2315" max="2560" width="11.44140625" style="2177"/>
    <col min="2561" max="2561" width="20.33203125" style="2177" customWidth="1"/>
    <col min="2562" max="2562" width="7.33203125" style="2177" customWidth="1"/>
    <col min="2563" max="2563" width="51.44140625" style="2177" customWidth="1"/>
    <col min="2564" max="2564" width="23.44140625" style="2177" customWidth="1"/>
    <col min="2565" max="2565" width="19.44140625" style="2177" customWidth="1"/>
    <col min="2566" max="2566" width="20" style="2177" customWidth="1"/>
    <col min="2567" max="2567" width="25.109375" style="2177" customWidth="1"/>
    <col min="2568" max="2568" width="4.44140625" style="2177" customWidth="1"/>
    <col min="2569" max="2569" width="11.44140625" style="2177"/>
    <col min="2570" max="2570" width="17.44140625" style="2177" customWidth="1"/>
    <col min="2571" max="2816" width="11.44140625" style="2177"/>
    <col min="2817" max="2817" width="20.33203125" style="2177" customWidth="1"/>
    <col min="2818" max="2818" width="7.33203125" style="2177" customWidth="1"/>
    <col min="2819" max="2819" width="51.44140625" style="2177" customWidth="1"/>
    <col min="2820" max="2820" width="23.44140625" style="2177" customWidth="1"/>
    <col min="2821" max="2821" width="19.44140625" style="2177" customWidth="1"/>
    <col min="2822" max="2822" width="20" style="2177" customWidth="1"/>
    <col min="2823" max="2823" width="25.109375" style="2177" customWidth="1"/>
    <col min="2824" max="2824" width="4.44140625" style="2177" customWidth="1"/>
    <col min="2825" max="2825" width="11.44140625" style="2177"/>
    <col min="2826" max="2826" width="17.44140625" style="2177" customWidth="1"/>
    <col min="2827" max="3072" width="11.44140625" style="2177"/>
    <col min="3073" max="3073" width="20.33203125" style="2177" customWidth="1"/>
    <col min="3074" max="3074" width="7.33203125" style="2177" customWidth="1"/>
    <col min="3075" max="3075" width="51.44140625" style="2177" customWidth="1"/>
    <col min="3076" max="3076" width="23.44140625" style="2177" customWidth="1"/>
    <col min="3077" max="3077" width="19.44140625" style="2177" customWidth="1"/>
    <col min="3078" max="3078" width="20" style="2177" customWidth="1"/>
    <col min="3079" max="3079" width="25.109375" style="2177" customWidth="1"/>
    <col min="3080" max="3080" width="4.44140625" style="2177" customWidth="1"/>
    <col min="3081" max="3081" width="11.44140625" style="2177"/>
    <col min="3082" max="3082" width="17.44140625" style="2177" customWidth="1"/>
    <col min="3083" max="3328" width="11.44140625" style="2177"/>
    <col min="3329" max="3329" width="20.33203125" style="2177" customWidth="1"/>
    <col min="3330" max="3330" width="7.33203125" style="2177" customWidth="1"/>
    <col min="3331" max="3331" width="51.44140625" style="2177" customWidth="1"/>
    <col min="3332" max="3332" width="23.44140625" style="2177" customWidth="1"/>
    <col min="3333" max="3333" width="19.44140625" style="2177" customWidth="1"/>
    <col min="3334" max="3334" width="20" style="2177" customWidth="1"/>
    <col min="3335" max="3335" width="25.109375" style="2177" customWidth="1"/>
    <col min="3336" max="3336" width="4.44140625" style="2177" customWidth="1"/>
    <col min="3337" max="3337" width="11.44140625" style="2177"/>
    <col min="3338" max="3338" width="17.44140625" style="2177" customWidth="1"/>
    <col min="3339" max="3584" width="11.44140625" style="2177"/>
    <col min="3585" max="3585" width="20.33203125" style="2177" customWidth="1"/>
    <col min="3586" max="3586" width="7.33203125" style="2177" customWidth="1"/>
    <col min="3587" max="3587" width="51.44140625" style="2177" customWidth="1"/>
    <col min="3588" max="3588" width="23.44140625" style="2177" customWidth="1"/>
    <col min="3589" max="3589" width="19.44140625" style="2177" customWidth="1"/>
    <col min="3590" max="3590" width="20" style="2177" customWidth="1"/>
    <col min="3591" max="3591" width="25.109375" style="2177" customWidth="1"/>
    <col min="3592" max="3592" width="4.44140625" style="2177" customWidth="1"/>
    <col min="3593" max="3593" width="11.44140625" style="2177"/>
    <col min="3594" max="3594" width="17.44140625" style="2177" customWidth="1"/>
    <col min="3595" max="3840" width="11.44140625" style="2177"/>
    <col min="3841" max="3841" width="20.33203125" style="2177" customWidth="1"/>
    <col min="3842" max="3842" width="7.33203125" style="2177" customWidth="1"/>
    <col min="3843" max="3843" width="51.44140625" style="2177" customWidth="1"/>
    <col min="3844" max="3844" width="23.44140625" style="2177" customWidth="1"/>
    <col min="3845" max="3845" width="19.44140625" style="2177" customWidth="1"/>
    <col min="3846" max="3846" width="20" style="2177" customWidth="1"/>
    <col min="3847" max="3847" width="25.109375" style="2177" customWidth="1"/>
    <col min="3848" max="3848" width="4.44140625" style="2177" customWidth="1"/>
    <col min="3849" max="3849" width="11.44140625" style="2177"/>
    <col min="3850" max="3850" width="17.44140625" style="2177" customWidth="1"/>
    <col min="3851" max="4096" width="11.44140625" style="2177"/>
    <col min="4097" max="4097" width="20.33203125" style="2177" customWidth="1"/>
    <col min="4098" max="4098" width="7.33203125" style="2177" customWidth="1"/>
    <col min="4099" max="4099" width="51.44140625" style="2177" customWidth="1"/>
    <col min="4100" max="4100" width="23.44140625" style="2177" customWidth="1"/>
    <col min="4101" max="4101" width="19.44140625" style="2177" customWidth="1"/>
    <col min="4102" max="4102" width="20" style="2177" customWidth="1"/>
    <col min="4103" max="4103" width="25.109375" style="2177" customWidth="1"/>
    <col min="4104" max="4104" width="4.44140625" style="2177" customWidth="1"/>
    <col min="4105" max="4105" width="11.44140625" style="2177"/>
    <col min="4106" max="4106" width="17.44140625" style="2177" customWidth="1"/>
    <col min="4107" max="4352" width="11.44140625" style="2177"/>
    <col min="4353" max="4353" width="20.33203125" style="2177" customWidth="1"/>
    <col min="4354" max="4354" width="7.33203125" style="2177" customWidth="1"/>
    <col min="4355" max="4355" width="51.44140625" style="2177" customWidth="1"/>
    <col min="4356" max="4356" width="23.44140625" style="2177" customWidth="1"/>
    <col min="4357" max="4357" width="19.44140625" style="2177" customWidth="1"/>
    <col min="4358" max="4358" width="20" style="2177" customWidth="1"/>
    <col min="4359" max="4359" width="25.109375" style="2177" customWidth="1"/>
    <col min="4360" max="4360" width="4.44140625" style="2177" customWidth="1"/>
    <col min="4361" max="4361" width="11.44140625" style="2177"/>
    <col min="4362" max="4362" width="17.44140625" style="2177" customWidth="1"/>
    <col min="4363" max="4608" width="11.44140625" style="2177"/>
    <col min="4609" max="4609" width="20.33203125" style="2177" customWidth="1"/>
    <col min="4610" max="4610" width="7.33203125" style="2177" customWidth="1"/>
    <col min="4611" max="4611" width="51.44140625" style="2177" customWidth="1"/>
    <col min="4612" max="4612" width="23.44140625" style="2177" customWidth="1"/>
    <col min="4613" max="4613" width="19.44140625" style="2177" customWidth="1"/>
    <col min="4614" max="4614" width="20" style="2177" customWidth="1"/>
    <col min="4615" max="4615" width="25.109375" style="2177" customWidth="1"/>
    <col min="4616" max="4616" width="4.44140625" style="2177" customWidth="1"/>
    <col min="4617" max="4617" width="11.44140625" style="2177"/>
    <col min="4618" max="4618" width="17.44140625" style="2177" customWidth="1"/>
    <col min="4619" max="4864" width="11.44140625" style="2177"/>
    <col min="4865" max="4865" width="20.33203125" style="2177" customWidth="1"/>
    <col min="4866" max="4866" width="7.33203125" style="2177" customWidth="1"/>
    <col min="4867" max="4867" width="51.44140625" style="2177" customWidth="1"/>
    <col min="4868" max="4868" width="23.44140625" style="2177" customWidth="1"/>
    <col min="4869" max="4869" width="19.44140625" style="2177" customWidth="1"/>
    <col min="4870" max="4870" width="20" style="2177" customWidth="1"/>
    <col min="4871" max="4871" width="25.109375" style="2177" customWidth="1"/>
    <col min="4872" max="4872" width="4.44140625" style="2177" customWidth="1"/>
    <col min="4873" max="4873" width="11.44140625" style="2177"/>
    <col min="4874" max="4874" width="17.44140625" style="2177" customWidth="1"/>
    <col min="4875" max="5120" width="11.44140625" style="2177"/>
    <col min="5121" max="5121" width="20.33203125" style="2177" customWidth="1"/>
    <col min="5122" max="5122" width="7.33203125" style="2177" customWidth="1"/>
    <col min="5123" max="5123" width="51.44140625" style="2177" customWidth="1"/>
    <col min="5124" max="5124" width="23.44140625" style="2177" customWidth="1"/>
    <col min="5125" max="5125" width="19.44140625" style="2177" customWidth="1"/>
    <col min="5126" max="5126" width="20" style="2177" customWidth="1"/>
    <col min="5127" max="5127" width="25.109375" style="2177" customWidth="1"/>
    <col min="5128" max="5128" width="4.44140625" style="2177" customWidth="1"/>
    <col min="5129" max="5129" width="11.44140625" style="2177"/>
    <col min="5130" max="5130" width="17.44140625" style="2177" customWidth="1"/>
    <col min="5131" max="5376" width="11.44140625" style="2177"/>
    <col min="5377" max="5377" width="20.33203125" style="2177" customWidth="1"/>
    <col min="5378" max="5378" width="7.33203125" style="2177" customWidth="1"/>
    <col min="5379" max="5379" width="51.44140625" style="2177" customWidth="1"/>
    <col min="5380" max="5380" width="23.44140625" style="2177" customWidth="1"/>
    <col min="5381" max="5381" width="19.44140625" style="2177" customWidth="1"/>
    <col min="5382" max="5382" width="20" style="2177" customWidth="1"/>
    <col min="5383" max="5383" width="25.109375" style="2177" customWidth="1"/>
    <col min="5384" max="5384" width="4.44140625" style="2177" customWidth="1"/>
    <col min="5385" max="5385" width="11.44140625" style="2177"/>
    <col min="5386" max="5386" width="17.44140625" style="2177" customWidth="1"/>
    <col min="5387" max="5632" width="11.44140625" style="2177"/>
    <col min="5633" max="5633" width="20.33203125" style="2177" customWidth="1"/>
    <col min="5634" max="5634" width="7.33203125" style="2177" customWidth="1"/>
    <col min="5635" max="5635" width="51.44140625" style="2177" customWidth="1"/>
    <col min="5636" max="5636" width="23.44140625" style="2177" customWidth="1"/>
    <col min="5637" max="5637" width="19.44140625" style="2177" customWidth="1"/>
    <col min="5638" max="5638" width="20" style="2177" customWidth="1"/>
    <col min="5639" max="5639" width="25.109375" style="2177" customWidth="1"/>
    <col min="5640" max="5640" width="4.44140625" style="2177" customWidth="1"/>
    <col min="5641" max="5641" width="11.44140625" style="2177"/>
    <col min="5642" max="5642" width="17.44140625" style="2177" customWidth="1"/>
    <col min="5643" max="5888" width="11.44140625" style="2177"/>
    <col min="5889" max="5889" width="20.33203125" style="2177" customWidth="1"/>
    <col min="5890" max="5890" width="7.33203125" style="2177" customWidth="1"/>
    <col min="5891" max="5891" width="51.44140625" style="2177" customWidth="1"/>
    <col min="5892" max="5892" width="23.44140625" style="2177" customWidth="1"/>
    <col min="5893" max="5893" width="19.44140625" style="2177" customWidth="1"/>
    <col min="5894" max="5894" width="20" style="2177" customWidth="1"/>
    <col min="5895" max="5895" width="25.109375" style="2177" customWidth="1"/>
    <col min="5896" max="5896" width="4.44140625" style="2177" customWidth="1"/>
    <col min="5897" max="5897" width="11.44140625" style="2177"/>
    <col min="5898" max="5898" width="17.44140625" style="2177" customWidth="1"/>
    <col min="5899" max="6144" width="11.44140625" style="2177"/>
    <col min="6145" max="6145" width="20.33203125" style="2177" customWidth="1"/>
    <col min="6146" max="6146" width="7.33203125" style="2177" customWidth="1"/>
    <col min="6147" max="6147" width="51.44140625" style="2177" customWidth="1"/>
    <col min="6148" max="6148" width="23.44140625" style="2177" customWidth="1"/>
    <col min="6149" max="6149" width="19.44140625" style="2177" customWidth="1"/>
    <col min="6150" max="6150" width="20" style="2177" customWidth="1"/>
    <col min="6151" max="6151" width="25.109375" style="2177" customWidth="1"/>
    <col min="6152" max="6152" width="4.44140625" style="2177" customWidth="1"/>
    <col min="6153" max="6153" width="11.44140625" style="2177"/>
    <col min="6154" max="6154" width="17.44140625" style="2177" customWidth="1"/>
    <col min="6155" max="6400" width="11.44140625" style="2177"/>
    <col min="6401" max="6401" width="20.33203125" style="2177" customWidth="1"/>
    <col min="6402" max="6402" width="7.33203125" style="2177" customWidth="1"/>
    <col min="6403" max="6403" width="51.44140625" style="2177" customWidth="1"/>
    <col min="6404" max="6404" width="23.44140625" style="2177" customWidth="1"/>
    <col min="6405" max="6405" width="19.44140625" style="2177" customWidth="1"/>
    <col min="6406" max="6406" width="20" style="2177" customWidth="1"/>
    <col min="6407" max="6407" width="25.109375" style="2177" customWidth="1"/>
    <col min="6408" max="6408" width="4.44140625" style="2177" customWidth="1"/>
    <col min="6409" max="6409" width="11.44140625" style="2177"/>
    <col min="6410" max="6410" width="17.44140625" style="2177" customWidth="1"/>
    <col min="6411" max="6656" width="11.44140625" style="2177"/>
    <col min="6657" max="6657" width="20.33203125" style="2177" customWidth="1"/>
    <col min="6658" max="6658" width="7.33203125" style="2177" customWidth="1"/>
    <col min="6659" max="6659" width="51.44140625" style="2177" customWidth="1"/>
    <col min="6660" max="6660" width="23.44140625" style="2177" customWidth="1"/>
    <col min="6661" max="6661" width="19.44140625" style="2177" customWidth="1"/>
    <col min="6662" max="6662" width="20" style="2177" customWidth="1"/>
    <col min="6663" max="6663" width="25.109375" style="2177" customWidth="1"/>
    <col min="6664" max="6664" width="4.44140625" style="2177" customWidth="1"/>
    <col min="6665" max="6665" width="11.44140625" style="2177"/>
    <col min="6666" max="6666" width="17.44140625" style="2177" customWidth="1"/>
    <col min="6667" max="6912" width="11.44140625" style="2177"/>
    <col min="6913" max="6913" width="20.33203125" style="2177" customWidth="1"/>
    <col min="6914" max="6914" width="7.33203125" style="2177" customWidth="1"/>
    <col min="6915" max="6915" width="51.44140625" style="2177" customWidth="1"/>
    <col min="6916" max="6916" width="23.44140625" style="2177" customWidth="1"/>
    <col min="6917" max="6917" width="19.44140625" style="2177" customWidth="1"/>
    <col min="6918" max="6918" width="20" style="2177" customWidth="1"/>
    <col min="6919" max="6919" width="25.109375" style="2177" customWidth="1"/>
    <col min="6920" max="6920" width="4.44140625" style="2177" customWidth="1"/>
    <col min="6921" max="6921" width="11.44140625" style="2177"/>
    <col min="6922" max="6922" width="17.44140625" style="2177" customWidth="1"/>
    <col min="6923" max="7168" width="11.44140625" style="2177"/>
    <col min="7169" max="7169" width="20.33203125" style="2177" customWidth="1"/>
    <col min="7170" max="7170" width="7.33203125" style="2177" customWidth="1"/>
    <col min="7171" max="7171" width="51.44140625" style="2177" customWidth="1"/>
    <col min="7172" max="7172" width="23.44140625" style="2177" customWidth="1"/>
    <col min="7173" max="7173" width="19.44140625" style="2177" customWidth="1"/>
    <col min="7174" max="7174" width="20" style="2177" customWidth="1"/>
    <col min="7175" max="7175" width="25.109375" style="2177" customWidth="1"/>
    <col min="7176" max="7176" width="4.44140625" style="2177" customWidth="1"/>
    <col min="7177" max="7177" width="11.44140625" style="2177"/>
    <col min="7178" max="7178" width="17.44140625" style="2177" customWidth="1"/>
    <col min="7179" max="7424" width="11.44140625" style="2177"/>
    <col min="7425" max="7425" width="20.33203125" style="2177" customWidth="1"/>
    <col min="7426" max="7426" width="7.33203125" style="2177" customWidth="1"/>
    <col min="7427" max="7427" width="51.44140625" style="2177" customWidth="1"/>
    <col min="7428" max="7428" width="23.44140625" style="2177" customWidth="1"/>
    <col min="7429" max="7429" width="19.44140625" style="2177" customWidth="1"/>
    <col min="7430" max="7430" width="20" style="2177" customWidth="1"/>
    <col min="7431" max="7431" width="25.109375" style="2177" customWidth="1"/>
    <col min="7432" max="7432" width="4.44140625" style="2177" customWidth="1"/>
    <col min="7433" max="7433" width="11.44140625" style="2177"/>
    <col min="7434" max="7434" width="17.44140625" style="2177" customWidth="1"/>
    <col min="7435" max="7680" width="11.44140625" style="2177"/>
    <col min="7681" max="7681" width="20.33203125" style="2177" customWidth="1"/>
    <col min="7682" max="7682" width="7.33203125" style="2177" customWidth="1"/>
    <col min="7683" max="7683" width="51.44140625" style="2177" customWidth="1"/>
    <col min="7684" max="7684" width="23.44140625" style="2177" customWidth="1"/>
    <col min="7685" max="7685" width="19.44140625" style="2177" customWidth="1"/>
    <col min="7686" max="7686" width="20" style="2177" customWidth="1"/>
    <col min="7687" max="7687" width="25.109375" style="2177" customWidth="1"/>
    <col min="7688" max="7688" width="4.44140625" style="2177" customWidth="1"/>
    <col min="7689" max="7689" width="11.44140625" style="2177"/>
    <col min="7690" max="7690" width="17.44140625" style="2177" customWidth="1"/>
    <col min="7691" max="7936" width="11.44140625" style="2177"/>
    <col min="7937" max="7937" width="20.33203125" style="2177" customWidth="1"/>
    <col min="7938" max="7938" width="7.33203125" style="2177" customWidth="1"/>
    <col min="7939" max="7939" width="51.44140625" style="2177" customWidth="1"/>
    <col min="7940" max="7940" width="23.44140625" style="2177" customWidth="1"/>
    <col min="7941" max="7941" width="19.44140625" style="2177" customWidth="1"/>
    <col min="7942" max="7942" width="20" style="2177" customWidth="1"/>
    <col min="7943" max="7943" width="25.109375" style="2177" customWidth="1"/>
    <col min="7944" max="7944" width="4.44140625" style="2177" customWidth="1"/>
    <col min="7945" max="7945" width="11.44140625" style="2177"/>
    <col min="7946" max="7946" width="17.44140625" style="2177" customWidth="1"/>
    <col min="7947" max="8192" width="11.44140625" style="2177"/>
    <col min="8193" max="8193" width="20.33203125" style="2177" customWidth="1"/>
    <col min="8194" max="8194" width="7.33203125" style="2177" customWidth="1"/>
    <col min="8195" max="8195" width="51.44140625" style="2177" customWidth="1"/>
    <col min="8196" max="8196" width="23.44140625" style="2177" customWidth="1"/>
    <col min="8197" max="8197" width="19.44140625" style="2177" customWidth="1"/>
    <col min="8198" max="8198" width="20" style="2177" customWidth="1"/>
    <col min="8199" max="8199" width="25.109375" style="2177" customWidth="1"/>
    <col min="8200" max="8200" width="4.44140625" style="2177" customWidth="1"/>
    <col min="8201" max="8201" width="11.44140625" style="2177"/>
    <col min="8202" max="8202" width="17.44140625" style="2177" customWidth="1"/>
    <col min="8203" max="8448" width="11.44140625" style="2177"/>
    <col min="8449" max="8449" width="20.33203125" style="2177" customWidth="1"/>
    <col min="8450" max="8450" width="7.33203125" style="2177" customWidth="1"/>
    <col min="8451" max="8451" width="51.44140625" style="2177" customWidth="1"/>
    <col min="8452" max="8452" width="23.44140625" style="2177" customWidth="1"/>
    <col min="8453" max="8453" width="19.44140625" style="2177" customWidth="1"/>
    <col min="8454" max="8454" width="20" style="2177" customWidth="1"/>
    <col min="8455" max="8455" width="25.109375" style="2177" customWidth="1"/>
    <col min="8456" max="8456" width="4.44140625" style="2177" customWidth="1"/>
    <col min="8457" max="8457" width="11.44140625" style="2177"/>
    <col min="8458" max="8458" width="17.44140625" style="2177" customWidth="1"/>
    <col min="8459" max="8704" width="11.44140625" style="2177"/>
    <col min="8705" max="8705" width="20.33203125" style="2177" customWidth="1"/>
    <col min="8706" max="8706" width="7.33203125" style="2177" customWidth="1"/>
    <col min="8707" max="8707" width="51.44140625" style="2177" customWidth="1"/>
    <col min="8708" max="8708" width="23.44140625" style="2177" customWidth="1"/>
    <col min="8709" max="8709" width="19.44140625" style="2177" customWidth="1"/>
    <col min="8710" max="8710" width="20" style="2177" customWidth="1"/>
    <col min="8711" max="8711" width="25.109375" style="2177" customWidth="1"/>
    <col min="8712" max="8712" width="4.44140625" style="2177" customWidth="1"/>
    <col min="8713" max="8713" width="11.44140625" style="2177"/>
    <col min="8714" max="8714" width="17.44140625" style="2177" customWidth="1"/>
    <col min="8715" max="8960" width="11.44140625" style="2177"/>
    <col min="8961" max="8961" width="20.33203125" style="2177" customWidth="1"/>
    <col min="8962" max="8962" width="7.33203125" style="2177" customWidth="1"/>
    <col min="8963" max="8963" width="51.44140625" style="2177" customWidth="1"/>
    <col min="8964" max="8964" width="23.44140625" style="2177" customWidth="1"/>
    <col min="8965" max="8965" width="19.44140625" style="2177" customWidth="1"/>
    <col min="8966" max="8966" width="20" style="2177" customWidth="1"/>
    <col min="8967" max="8967" width="25.109375" style="2177" customWidth="1"/>
    <col min="8968" max="8968" width="4.44140625" style="2177" customWidth="1"/>
    <col min="8969" max="8969" width="11.44140625" style="2177"/>
    <col min="8970" max="8970" width="17.44140625" style="2177" customWidth="1"/>
    <col min="8971" max="9216" width="11.44140625" style="2177"/>
    <col min="9217" max="9217" width="20.33203125" style="2177" customWidth="1"/>
    <col min="9218" max="9218" width="7.33203125" style="2177" customWidth="1"/>
    <col min="9219" max="9219" width="51.44140625" style="2177" customWidth="1"/>
    <col min="9220" max="9220" width="23.44140625" style="2177" customWidth="1"/>
    <col min="9221" max="9221" width="19.44140625" style="2177" customWidth="1"/>
    <col min="9222" max="9222" width="20" style="2177" customWidth="1"/>
    <col min="9223" max="9223" width="25.109375" style="2177" customWidth="1"/>
    <col min="9224" max="9224" width="4.44140625" style="2177" customWidth="1"/>
    <col min="9225" max="9225" width="11.44140625" style="2177"/>
    <col min="9226" max="9226" width="17.44140625" style="2177" customWidth="1"/>
    <col min="9227" max="9472" width="11.44140625" style="2177"/>
    <col min="9473" max="9473" width="20.33203125" style="2177" customWidth="1"/>
    <col min="9474" max="9474" width="7.33203125" style="2177" customWidth="1"/>
    <col min="9475" max="9475" width="51.44140625" style="2177" customWidth="1"/>
    <col min="9476" max="9476" width="23.44140625" style="2177" customWidth="1"/>
    <col min="9477" max="9477" width="19.44140625" style="2177" customWidth="1"/>
    <col min="9478" max="9478" width="20" style="2177" customWidth="1"/>
    <col min="9479" max="9479" width="25.109375" style="2177" customWidth="1"/>
    <col min="9480" max="9480" width="4.44140625" style="2177" customWidth="1"/>
    <col min="9481" max="9481" width="11.44140625" style="2177"/>
    <col min="9482" max="9482" width="17.44140625" style="2177" customWidth="1"/>
    <col min="9483" max="9728" width="11.44140625" style="2177"/>
    <col min="9729" max="9729" width="20.33203125" style="2177" customWidth="1"/>
    <col min="9730" max="9730" width="7.33203125" style="2177" customWidth="1"/>
    <col min="9731" max="9731" width="51.44140625" style="2177" customWidth="1"/>
    <col min="9732" max="9732" width="23.44140625" style="2177" customWidth="1"/>
    <col min="9733" max="9733" width="19.44140625" style="2177" customWidth="1"/>
    <col min="9734" max="9734" width="20" style="2177" customWidth="1"/>
    <col min="9735" max="9735" width="25.109375" style="2177" customWidth="1"/>
    <col min="9736" max="9736" width="4.44140625" style="2177" customWidth="1"/>
    <col min="9737" max="9737" width="11.44140625" style="2177"/>
    <col min="9738" max="9738" width="17.44140625" style="2177" customWidth="1"/>
    <col min="9739" max="9984" width="11.44140625" style="2177"/>
    <col min="9985" max="9985" width="20.33203125" style="2177" customWidth="1"/>
    <col min="9986" max="9986" width="7.33203125" style="2177" customWidth="1"/>
    <col min="9987" max="9987" width="51.44140625" style="2177" customWidth="1"/>
    <col min="9988" max="9988" width="23.44140625" style="2177" customWidth="1"/>
    <col min="9989" max="9989" width="19.44140625" style="2177" customWidth="1"/>
    <col min="9990" max="9990" width="20" style="2177" customWidth="1"/>
    <col min="9991" max="9991" width="25.109375" style="2177" customWidth="1"/>
    <col min="9992" max="9992" width="4.44140625" style="2177" customWidth="1"/>
    <col min="9993" max="9993" width="11.44140625" style="2177"/>
    <col min="9994" max="9994" width="17.44140625" style="2177" customWidth="1"/>
    <col min="9995" max="10240" width="11.44140625" style="2177"/>
    <col min="10241" max="10241" width="20.33203125" style="2177" customWidth="1"/>
    <col min="10242" max="10242" width="7.33203125" style="2177" customWidth="1"/>
    <col min="10243" max="10243" width="51.44140625" style="2177" customWidth="1"/>
    <col min="10244" max="10244" width="23.44140625" style="2177" customWidth="1"/>
    <col min="10245" max="10245" width="19.44140625" style="2177" customWidth="1"/>
    <col min="10246" max="10246" width="20" style="2177" customWidth="1"/>
    <col min="10247" max="10247" width="25.109375" style="2177" customWidth="1"/>
    <col min="10248" max="10248" width="4.44140625" style="2177" customWidth="1"/>
    <col min="10249" max="10249" width="11.44140625" style="2177"/>
    <col min="10250" max="10250" width="17.44140625" style="2177" customWidth="1"/>
    <col min="10251" max="10496" width="11.44140625" style="2177"/>
    <col min="10497" max="10497" width="20.33203125" style="2177" customWidth="1"/>
    <col min="10498" max="10498" width="7.33203125" style="2177" customWidth="1"/>
    <col min="10499" max="10499" width="51.44140625" style="2177" customWidth="1"/>
    <col min="10500" max="10500" width="23.44140625" style="2177" customWidth="1"/>
    <col min="10501" max="10501" width="19.44140625" style="2177" customWidth="1"/>
    <col min="10502" max="10502" width="20" style="2177" customWidth="1"/>
    <col min="10503" max="10503" width="25.109375" style="2177" customWidth="1"/>
    <col min="10504" max="10504" width="4.44140625" style="2177" customWidth="1"/>
    <col min="10505" max="10505" width="11.44140625" style="2177"/>
    <col min="10506" max="10506" width="17.44140625" style="2177" customWidth="1"/>
    <col min="10507" max="10752" width="11.44140625" style="2177"/>
    <col min="10753" max="10753" width="20.33203125" style="2177" customWidth="1"/>
    <col min="10754" max="10754" width="7.33203125" style="2177" customWidth="1"/>
    <col min="10755" max="10755" width="51.44140625" style="2177" customWidth="1"/>
    <col min="10756" max="10756" width="23.44140625" style="2177" customWidth="1"/>
    <col min="10757" max="10757" width="19.44140625" style="2177" customWidth="1"/>
    <col min="10758" max="10758" width="20" style="2177" customWidth="1"/>
    <col min="10759" max="10759" width="25.109375" style="2177" customWidth="1"/>
    <col min="10760" max="10760" width="4.44140625" style="2177" customWidth="1"/>
    <col min="10761" max="10761" width="11.44140625" style="2177"/>
    <col min="10762" max="10762" width="17.44140625" style="2177" customWidth="1"/>
    <col min="10763" max="11008" width="11.44140625" style="2177"/>
    <col min="11009" max="11009" width="20.33203125" style="2177" customWidth="1"/>
    <col min="11010" max="11010" width="7.33203125" style="2177" customWidth="1"/>
    <col min="11011" max="11011" width="51.44140625" style="2177" customWidth="1"/>
    <col min="11012" max="11012" width="23.44140625" style="2177" customWidth="1"/>
    <col min="11013" max="11013" width="19.44140625" style="2177" customWidth="1"/>
    <col min="11014" max="11014" width="20" style="2177" customWidth="1"/>
    <col min="11015" max="11015" width="25.109375" style="2177" customWidth="1"/>
    <col min="11016" max="11016" width="4.44140625" style="2177" customWidth="1"/>
    <col min="11017" max="11017" width="11.44140625" style="2177"/>
    <col min="11018" max="11018" width="17.44140625" style="2177" customWidth="1"/>
    <col min="11019" max="11264" width="11.44140625" style="2177"/>
    <col min="11265" max="11265" width="20.33203125" style="2177" customWidth="1"/>
    <col min="11266" max="11266" width="7.33203125" style="2177" customWidth="1"/>
    <col min="11267" max="11267" width="51.44140625" style="2177" customWidth="1"/>
    <col min="11268" max="11268" width="23.44140625" style="2177" customWidth="1"/>
    <col min="11269" max="11269" width="19.44140625" style="2177" customWidth="1"/>
    <col min="11270" max="11270" width="20" style="2177" customWidth="1"/>
    <col min="11271" max="11271" width="25.109375" style="2177" customWidth="1"/>
    <col min="11272" max="11272" width="4.44140625" style="2177" customWidth="1"/>
    <col min="11273" max="11273" width="11.44140625" style="2177"/>
    <col min="11274" max="11274" width="17.44140625" style="2177" customWidth="1"/>
    <col min="11275" max="11520" width="11.44140625" style="2177"/>
    <col min="11521" max="11521" width="20.33203125" style="2177" customWidth="1"/>
    <col min="11522" max="11522" width="7.33203125" style="2177" customWidth="1"/>
    <col min="11523" max="11523" width="51.44140625" style="2177" customWidth="1"/>
    <col min="11524" max="11524" width="23.44140625" style="2177" customWidth="1"/>
    <col min="11525" max="11525" width="19.44140625" style="2177" customWidth="1"/>
    <col min="11526" max="11526" width="20" style="2177" customWidth="1"/>
    <col min="11527" max="11527" width="25.109375" style="2177" customWidth="1"/>
    <col min="11528" max="11528" width="4.44140625" style="2177" customWidth="1"/>
    <col min="11529" max="11529" width="11.44140625" style="2177"/>
    <col min="11530" max="11530" width="17.44140625" style="2177" customWidth="1"/>
    <col min="11531" max="11776" width="11.44140625" style="2177"/>
    <col min="11777" max="11777" width="20.33203125" style="2177" customWidth="1"/>
    <col min="11778" max="11778" width="7.33203125" style="2177" customWidth="1"/>
    <col min="11779" max="11779" width="51.44140625" style="2177" customWidth="1"/>
    <col min="11780" max="11780" width="23.44140625" style="2177" customWidth="1"/>
    <col min="11781" max="11781" width="19.44140625" style="2177" customWidth="1"/>
    <col min="11782" max="11782" width="20" style="2177" customWidth="1"/>
    <col min="11783" max="11783" width="25.109375" style="2177" customWidth="1"/>
    <col min="11784" max="11784" width="4.44140625" style="2177" customWidth="1"/>
    <col min="11785" max="11785" width="11.44140625" style="2177"/>
    <col min="11786" max="11786" width="17.44140625" style="2177" customWidth="1"/>
    <col min="11787" max="12032" width="11.44140625" style="2177"/>
    <col min="12033" max="12033" width="20.33203125" style="2177" customWidth="1"/>
    <col min="12034" max="12034" width="7.33203125" style="2177" customWidth="1"/>
    <col min="12035" max="12035" width="51.44140625" style="2177" customWidth="1"/>
    <col min="12036" max="12036" width="23.44140625" style="2177" customWidth="1"/>
    <col min="12037" max="12037" width="19.44140625" style="2177" customWidth="1"/>
    <col min="12038" max="12038" width="20" style="2177" customWidth="1"/>
    <col min="12039" max="12039" width="25.109375" style="2177" customWidth="1"/>
    <col min="12040" max="12040" width="4.44140625" style="2177" customWidth="1"/>
    <col min="12041" max="12041" width="11.44140625" style="2177"/>
    <col min="12042" max="12042" width="17.44140625" style="2177" customWidth="1"/>
    <col min="12043" max="12288" width="11.44140625" style="2177"/>
    <col min="12289" max="12289" width="20.33203125" style="2177" customWidth="1"/>
    <col min="12290" max="12290" width="7.33203125" style="2177" customWidth="1"/>
    <col min="12291" max="12291" width="51.44140625" style="2177" customWidth="1"/>
    <col min="12292" max="12292" width="23.44140625" style="2177" customWidth="1"/>
    <col min="12293" max="12293" width="19.44140625" style="2177" customWidth="1"/>
    <col min="12294" max="12294" width="20" style="2177" customWidth="1"/>
    <col min="12295" max="12295" width="25.109375" style="2177" customWidth="1"/>
    <col min="12296" max="12296" width="4.44140625" style="2177" customWidth="1"/>
    <col min="12297" max="12297" width="11.44140625" style="2177"/>
    <col min="12298" max="12298" width="17.44140625" style="2177" customWidth="1"/>
    <col min="12299" max="12544" width="11.44140625" style="2177"/>
    <col min="12545" max="12545" width="20.33203125" style="2177" customWidth="1"/>
    <col min="12546" max="12546" width="7.33203125" style="2177" customWidth="1"/>
    <col min="12547" max="12547" width="51.44140625" style="2177" customWidth="1"/>
    <col min="12548" max="12548" width="23.44140625" style="2177" customWidth="1"/>
    <col min="12549" max="12549" width="19.44140625" style="2177" customWidth="1"/>
    <col min="12550" max="12550" width="20" style="2177" customWidth="1"/>
    <col min="12551" max="12551" width="25.109375" style="2177" customWidth="1"/>
    <col min="12552" max="12552" width="4.44140625" style="2177" customWidth="1"/>
    <col min="12553" max="12553" width="11.44140625" style="2177"/>
    <col min="12554" max="12554" width="17.44140625" style="2177" customWidth="1"/>
    <col min="12555" max="12800" width="11.44140625" style="2177"/>
    <col min="12801" max="12801" width="20.33203125" style="2177" customWidth="1"/>
    <col min="12802" max="12802" width="7.33203125" style="2177" customWidth="1"/>
    <col min="12803" max="12803" width="51.44140625" style="2177" customWidth="1"/>
    <col min="12804" max="12804" width="23.44140625" style="2177" customWidth="1"/>
    <col min="12805" max="12805" width="19.44140625" style="2177" customWidth="1"/>
    <col min="12806" max="12806" width="20" style="2177" customWidth="1"/>
    <col min="12807" max="12807" width="25.109375" style="2177" customWidth="1"/>
    <col min="12808" max="12808" width="4.44140625" style="2177" customWidth="1"/>
    <col min="12809" max="12809" width="11.44140625" style="2177"/>
    <col min="12810" max="12810" width="17.44140625" style="2177" customWidth="1"/>
    <col min="12811" max="13056" width="11.44140625" style="2177"/>
    <col min="13057" max="13057" width="20.33203125" style="2177" customWidth="1"/>
    <col min="13058" max="13058" width="7.33203125" style="2177" customWidth="1"/>
    <col min="13059" max="13059" width="51.44140625" style="2177" customWidth="1"/>
    <col min="13060" max="13060" width="23.44140625" style="2177" customWidth="1"/>
    <col min="13061" max="13061" width="19.44140625" style="2177" customWidth="1"/>
    <col min="13062" max="13062" width="20" style="2177" customWidth="1"/>
    <col min="13063" max="13063" width="25.109375" style="2177" customWidth="1"/>
    <col min="13064" max="13064" width="4.44140625" style="2177" customWidth="1"/>
    <col min="13065" max="13065" width="11.44140625" style="2177"/>
    <col min="13066" max="13066" width="17.44140625" style="2177" customWidth="1"/>
    <col min="13067" max="13312" width="11.44140625" style="2177"/>
    <col min="13313" max="13313" width="20.33203125" style="2177" customWidth="1"/>
    <col min="13314" max="13314" width="7.33203125" style="2177" customWidth="1"/>
    <col min="13315" max="13315" width="51.44140625" style="2177" customWidth="1"/>
    <col min="13316" max="13316" width="23.44140625" style="2177" customWidth="1"/>
    <col min="13317" max="13317" width="19.44140625" style="2177" customWidth="1"/>
    <col min="13318" max="13318" width="20" style="2177" customWidth="1"/>
    <col min="13319" max="13319" width="25.109375" style="2177" customWidth="1"/>
    <col min="13320" max="13320" width="4.44140625" style="2177" customWidth="1"/>
    <col min="13321" max="13321" width="11.44140625" style="2177"/>
    <col min="13322" max="13322" width="17.44140625" style="2177" customWidth="1"/>
    <col min="13323" max="13568" width="11.44140625" style="2177"/>
    <col min="13569" max="13569" width="20.33203125" style="2177" customWidth="1"/>
    <col min="13570" max="13570" width="7.33203125" style="2177" customWidth="1"/>
    <col min="13571" max="13571" width="51.44140625" style="2177" customWidth="1"/>
    <col min="13572" max="13572" width="23.44140625" style="2177" customWidth="1"/>
    <col min="13573" max="13573" width="19.44140625" style="2177" customWidth="1"/>
    <col min="13574" max="13574" width="20" style="2177" customWidth="1"/>
    <col min="13575" max="13575" width="25.109375" style="2177" customWidth="1"/>
    <col min="13576" max="13576" width="4.44140625" style="2177" customWidth="1"/>
    <col min="13577" max="13577" width="11.44140625" style="2177"/>
    <col min="13578" max="13578" width="17.44140625" style="2177" customWidth="1"/>
    <col min="13579" max="13824" width="11.44140625" style="2177"/>
    <col min="13825" max="13825" width="20.33203125" style="2177" customWidth="1"/>
    <col min="13826" max="13826" width="7.33203125" style="2177" customWidth="1"/>
    <col min="13827" max="13827" width="51.44140625" style="2177" customWidth="1"/>
    <col min="13828" max="13828" width="23.44140625" style="2177" customWidth="1"/>
    <col min="13829" max="13829" width="19.44140625" style="2177" customWidth="1"/>
    <col min="13830" max="13830" width="20" style="2177" customWidth="1"/>
    <col min="13831" max="13831" width="25.109375" style="2177" customWidth="1"/>
    <col min="13832" max="13832" width="4.44140625" style="2177" customWidth="1"/>
    <col min="13833" max="13833" width="11.44140625" style="2177"/>
    <col min="13834" max="13834" width="17.44140625" style="2177" customWidth="1"/>
    <col min="13835" max="14080" width="11.44140625" style="2177"/>
    <col min="14081" max="14081" width="20.33203125" style="2177" customWidth="1"/>
    <col min="14082" max="14082" width="7.33203125" style="2177" customWidth="1"/>
    <col min="14083" max="14083" width="51.44140625" style="2177" customWidth="1"/>
    <col min="14084" max="14084" width="23.44140625" style="2177" customWidth="1"/>
    <col min="14085" max="14085" width="19.44140625" style="2177" customWidth="1"/>
    <col min="14086" max="14086" width="20" style="2177" customWidth="1"/>
    <col min="14087" max="14087" width="25.109375" style="2177" customWidth="1"/>
    <col min="14088" max="14088" width="4.44140625" style="2177" customWidth="1"/>
    <col min="14089" max="14089" width="11.44140625" style="2177"/>
    <col min="14090" max="14090" width="17.44140625" style="2177" customWidth="1"/>
    <col min="14091" max="14336" width="11.44140625" style="2177"/>
    <col min="14337" max="14337" width="20.33203125" style="2177" customWidth="1"/>
    <col min="14338" max="14338" width="7.33203125" style="2177" customWidth="1"/>
    <col min="14339" max="14339" width="51.44140625" style="2177" customWidth="1"/>
    <col min="14340" max="14340" width="23.44140625" style="2177" customWidth="1"/>
    <col min="14341" max="14341" width="19.44140625" style="2177" customWidth="1"/>
    <col min="14342" max="14342" width="20" style="2177" customWidth="1"/>
    <col min="14343" max="14343" width="25.109375" style="2177" customWidth="1"/>
    <col min="14344" max="14344" width="4.44140625" style="2177" customWidth="1"/>
    <col min="14345" max="14345" width="11.44140625" style="2177"/>
    <col min="14346" max="14346" width="17.44140625" style="2177" customWidth="1"/>
    <col min="14347" max="14592" width="11.44140625" style="2177"/>
    <col min="14593" max="14593" width="20.33203125" style="2177" customWidth="1"/>
    <col min="14594" max="14594" width="7.33203125" style="2177" customWidth="1"/>
    <col min="14595" max="14595" width="51.44140625" style="2177" customWidth="1"/>
    <col min="14596" max="14596" width="23.44140625" style="2177" customWidth="1"/>
    <col min="14597" max="14597" width="19.44140625" style="2177" customWidth="1"/>
    <col min="14598" max="14598" width="20" style="2177" customWidth="1"/>
    <col min="14599" max="14599" width="25.109375" style="2177" customWidth="1"/>
    <col min="14600" max="14600" width="4.44140625" style="2177" customWidth="1"/>
    <col min="14601" max="14601" width="11.44140625" style="2177"/>
    <col min="14602" max="14602" width="17.44140625" style="2177" customWidth="1"/>
    <col min="14603" max="14848" width="11.44140625" style="2177"/>
    <col min="14849" max="14849" width="20.33203125" style="2177" customWidth="1"/>
    <col min="14850" max="14850" width="7.33203125" style="2177" customWidth="1"/>
    <col min="14851" max="14851" width="51.44140625" style="2177" customWidth="1"/>
    <col min="14852" max="14852" width="23.44140625" style="2177" customWidth="1"/>
    <col min="14853" max="14853" width="19.44140625" style="2177" customWidth="1"/>
    <col min="14854" max="14854" width="20" style="2177" customWidth="1"/>
    <col min="14855" max="14855" width="25.109375" style="2177" customWidth="1"/>
    <col min="14856" max="14856" width="4.44140625" style="2177" customWidth="1"/>
    <col min="14857" max="14857" width="11.44140625" style="2177"/>
    <col min="14858" max="14858" width="17.44140625" style="2177" customWidth="1"/>
    <col min="14859" max="15104" width="11.44140625" style="2177"/>
    <col min="15105" max="15105" width="20.33203125" style="2177" customWidth="1"/>
    <col min="15106" max="15106" width="7.33203125" style="2177" customWidth="1"/>
    <col min="15107" max="15107" width="51.44140625" style="2177" customWidth="1"/>
    <col min="15108" max="15108" width="23.44140625" style="2177" customWidth="1"/>
    <col min="15109" max="15109" width="19.44140625" style="2177" customWidth="1"/>
    <col min="15110" max="15110" width="20" style="2177" customWidth="1"/>
    <col min="15111" max="15111" width="25.109375" style="2177" customWidth="1"/>
    <col min="15112" max="15112" width="4.44140625" style="2177" customWidth="1"/>
    <col min="15113" max="15113" width="11.44140625" style="2177"/>
    <col min="15114" max="15114" width="17.44140625" style="2177" customWidth="1"/>
    <col min="15115" max="15360" width="11.44140625" style="2177"/>
    <col min="15361" max="15361" width="20.33203125" style="2177" customWidth="1"/>
    <col min="15362" max="15362" width="7.33203125" style="2177" customWidth="1"/>
    <col min="15363" max="15363" width="51.44140625" style="2177" customWidth="1"/>
    <col min="15364" max="15364" width="23.44140625" style="2177" customWidth="1"/>
    <col min="15365" max="15365" width="19.44140625" style="2177" customWidth="1"/>
    <col min="15366" max="15366" width="20" style="2177" customWidth="1"/>
    <col min="15367" max="15367" width="25.109375" style="2177" customWidth="1"/>
    <col min="15368" max="15368" width="4.44140625" style="2177" customWidth="1"/>
    <col min="15369" max="15369" width="11.44140625" style="2177"/>
    <col min="15370" max="15370" width="17.44140625" style="2177" customWidth="1"/>
    <col min="15371" max="15616" width="11.44140625" style="2177"/>
    <col min="15617" max="15617" width="20.33203125" style="2177" customWidth="1"/>
    <col min="15618" max="15618" width="7.33203125" style="2177" customWidth="1"/>
    <col min="15619" max="15619" width="51.44140625" style="2177" customWidth="1"/>
    <col min="15620" max="15620" width="23.44140625" style="2177" customWidth="1"/>
    <col min="15621" max="15621" width="19.44140625" style="2177" customWidth="1"/>
    <col min="15622" max="15622" width="20" style="2177" customWidth="1"/>
    <col min="15623" max="15623" width="25.109375" style="2177" customWidth="1"/>
    <col min="15624" max="15624" width="4.44140625" style="2177" customWidth="1"/>
    <col min="15625" max="15625" width="11.44140625" style="2177"/>
    <col min="15626" max="15626" width="17.44140625" style="2177" customWidth="1"/>
    <col min="15627" max="15872" width="11.44140625" style="2177"/>
    <col min="15873" max="15873" width="20.33203125" style="2177" customWidth="1"/>
    <col min="15874" max="15874" width="7.33203125" style="2177" customWidth="1"/>
    <col min="15875" max="15875" width="51.44140625" style="2177" customWidth="1"/>
    <col min="15876" max="15876" width="23.44140625" style="2177" customWidth="1"/>
    <col min="15877" max="15877" width="19.44140625" style="2177" customWidth="1"/>
    <col min="15878" max="15878" width="20" style="2177" customWidth="1"/>
    <col min="15879" max="15879" width="25.109375" style="2177" customWidth="1"/>
    <col min="15880" max="15880" width="4.44140625" style="2177" customWidth="1"/>
    <col min="15881" max="15881" width="11.44140625" style="2177"/>
    <col min="15882" max="15882" width="17.44140625" style="2177" customWidth="1"/>
    <col min="15883" max="16128" width="11.44140625" style="2177"/>
    <col min="16129" max="16129" width="20.33203125" style="2177" customWidth="1"/>
    <col min="16130" max="16130" width="7.33203125" style="2177" customWidth="1"/>
    <col min="16131" max="16131" width="51.44140625" style="2177" customWidth="1"/>
    <col min="16132" max="16132" width="23.44140625" style="2177" customWidth="1"/>
    <col min="16133" max="16133" width="19.44140625" style="2177" customWidth="1"/>
    <col min="16134" max="16134" width="20" style="2177" customWidth="1"/>
    <col min="16135" max="16135" width="25.109375" style="2177" customWidth="1"/>
    <col min="16136" max="16136" width="4.44140625" style="2177" customWidth="1"/>
    <col min="16137" max="16137" width="11.44140625" style="2177"/>
    <col min="16138" max="16138" width="17.44140625" style="2177" customWidth="1"/>
    <col min="16139" max="16384" width="11.44140625" style="2177"/>
  </cols>
  <sheetData>
    <row r="1" spans="1:7" x14ac:dyDescent="0.3">
      <c r="A1" s="3876" t="s">
        <v>1</v>
      </c>
      <c r="B1" s="3877"/>
      <c r="C1" s="3877"/>
      <c r="D1" s="3877"/>
      <c r="E1" s="3877"/>
      <c r="F1" s="3877"/>
      <c r="G1" s="3878"/>
    </row>
    <row r="2" spans="1:7" x14ac:dyDescent="0.3">
      <c r="A2" s="3870" t="s">
        <v>2</v>
      </c>
      <c r="B2" s="3871"/>
      <c r="C2" s="3871"/>
      <c r="D2" s="3871"/>
      <c r="E2" s="3871"/>
      <c r="F2" s="3871"/>
      <c r="G2" s="3872"/>
    </row>
    <row r="3" spans="1:7" x14ac:dyDescent="0.3">
      <c r="A3" s="2188"/>
      <c r="G3" s="2189"/>
    </row>
    <row r="4" spans="1:7" ht="12.75" customHeight="1" x14ac:dyDescent="0.3">
      <c r="A4" s="2190" t="s">
        <v>0</v>
      </c>
      <c r="G4" s="2189"/>
    </row>
    <row r="5" spans="1:7" ht="34.5" hidden="1" customHeight="1" x14ac:dyDescent="0.3">
      <c r="A5" s="2188"/>
      <c r="G5" s="2191"/>
    </row>
    <row r="6" spans="1:7" x14ac:dyDescent="0.3">
      <c r="A6" s="2188" t="s">
        <v>3</v>
      </c>
      <c r="C6" s="2177" t="s">
        <v>4</v>
      </c>
      <c r="E6" s="2272" t="s">
        <v>5</v>
      </c>
      <c r="F6" s="2180" t="s">
        <v>369</v>
      </c>
      <c r="G6" s="2189" t="s">
        <v>197</v>
      </c>
    </row>
    <row r="7" spans="1:7" ht="5.25" customHeight="1" thickBot="1" x14ac:dyDescent="0.35">
      <c r="A7" s="2188"/>
      <c r="D7" s="2177"/>
      <c r="E7" s="2331"/>
      <c r="F7" s="2177"/>
      <c r="G7" s="2332"/>
    </row>
    <row r="8" spans="1:7" s="2187" customFormat="1" ht="75.599999999999994" customHeight="1" thickBot="1" x14ac:dyDescent="0.35">
      <c r="A8" s="2198" t="s">
        <v>351</v>
      </c>
      <c r="B8" s="2199"/>
      <c r="C8" s="2199" t="s">
        <v>352</v>
      </c>
      <c r="D8" s="2333" t="s">
        <v>8</v>
      </c>
      <c r="E8" s="2334" t="s">
        <v>9</v>
      </c>
      <c r="F8" s="2333" t="s">
        <v>10</v>
      </c>
      <c r="G8" s="2335" t="s">
        <v>11</v>
      </c>
    </row>
    <row r="9" spans="1:7" ht="20.100000000000001" customHeight="1" thickBot="1" x14ac:dyDescent="0.35">
      <c r="A9" s="2203" t="s">
        <v>12</v>
      </c>
      <c r="B9" s="2204"/>
      <c r="C9" s="2205" t="s">
        <v>13</v>
      </c>
      <c r="D9" s="2336">
        <f>+D10+D28+D82</f>
        <v>3785909847.0299997</v>
      </c>
      <c r="E9" s="2337">
        <f>+E10+E28+E82</f>
        <v>0</v>
      </c>
      <c r="F9" s="2338">
        <f>+D9-E9</f>
        <v>3785909847.0299997</v>
      </c>
      <c r="G9" s="2339">
        <f>+G10+G28+G82</f>
        <v>3784485831.0299997</v>
      </c>
    </row>
    <row r="10" spans="1:7" s="2187" customFormat="1" ht="15.6" x14ac:dyDescent="0.3">
      <c r="A10" s="2247">
        <v>1</v>
      </c>
      <c r="B10" s="2248"/>
      <c r="C10" s="2340" t="s">
        <v>14</v>
      </c>
      <c r="D10" s="2252">
        <f>+D11</f>
        <v>799877804</v>
      </c>
      <c r="E10" s="2251">
        <f>+E11</f>
        <v>0</v>
      </c>
      <c r="F10" s="2252">
        <f>+D10-E10</f>
        <v>799877804</v>
      </c>
      <c r="G10" s="2341">
        <f>+G11</f>
        <v>799877804</v>
      </c>
    </row>
    <row r="11" spans="1:7" s="2187" customFormat="1" ht="15.6" x14ac:dyDescent="0.3">
      <c r="A11" s="2218">
        <v>10</v>
      </c>
      <c r="B11" s="2219"/>
      <c r="C11" s="2342" t="s">
        <v>14</v>
      </c>
      <c r="D11" s="2221">
        <f>+D12+D15+D18</f>
        <v>799877804</v>
      </c>
      <c r="E11" s="2222">
        <f>+E12+E15+E18</f>
        <v>0</v>
      </c>
      <c r="F11" s="2221">
        <f>+D11-E11</f>
        <v>799877804</v>
      </c>
      <c r="G11" s="2289">
        <f>+G12+G15+G18</f>
        <v>799877804</v>
      </c>
    </row>
    <row r="12" spans="1:7" s="2187" customFormat="1" ht="18" customHeight="1" x14ac:dyDescent="0.3">
      <c r="A12" s="2218">
        <v>101</v>
      </c>
      <c r="B12" s="2219"/>
      <c r="C12" s="2342" t="s">
        <v>15</v>
      </c>
      <c r="D12" s="2221">
        <f>+D13</f>
        <v>26134973</v>
      </c>
      <c r="E12" s="2222">
        <f>+E13</f>
        <v>0</v>
      </c>
      <c r="F12" s="2221">
        <f>+D12-E12</f>
        <v>26134973</v>
      </c>
      <c r="G12" s="2289">
        <f>+G13</f>
        <v>26134973</v>
      </c>
    </row>
    <row r="13" spans="1:7" s="2187" customFormat="1" ht="15.6" x14ac:dyDescent="0.3">
      <c r="A13" s="2218">
        <v>1011</v>
      </c>
      <c r="B13" s="2219"/>
      <c r="C13" s="2342" t="s">
        <v>16</v>
      </c>
      <c r="D13" s="2221">
        <f>+D14</f>
        <v>26134973</v>
      </c>
      <c r="E13" s="2222">
        <f>+E14</f>
        <v>0</v>
      </c>
      <c r="F13" s="2221">
        <f>+D13-E13</f>
        <v>26134973</v>
      </c>
      <c r="G13" s="2289">
        <f>+G14</f>
        <v>26134973</v>
      </c>
    </row>
    <row r="14" spans="1:7" ht="20.100000000000001" customHeight="1" x14ac:dyDescent="0.3">
      <c r="A14" s="2225">
        <v>10111</v>
      </c>
      <c r="B14" s="2226">
        <v>20</v>
      </c>
      <c r="C14" s="2227" t="s">
        <v>17</v>
      </c>
      <c r="D14" s="2229">
        <v>26134973</v>
      </c>
      <c r="E14" s="2343">
        <v>0</v>
      </c>
      <c r="F14" s="2229">
        <f t="shared" ref="F14:F33" si="0">+D14-E14</f>
        <v>26134973</v>
      </c>
      <c r="G14" s="2233">
        <v>26134973</v>
      </c>
    </row>
    <row r="15" spans="1:7" s="2187" customFormat="1" ht="20.100000000000001" customHeight="1" x14ac:dyDescent="0.3">
      <c r="A15" s="2218">
        <v>102</v>
      </c>
      <c r="B15" s="2219"/>
      <c r="C15" s="2342" t="s">
        <v>31</v>
      </c>
      <c r="D15" s="2221">
        <f>+D16+D17</f>
        <v>178809431</v>
      </c>
      <c r="E15" s="2222">
        <f>+E16+E17</f>
        <v>0</v>
      </c>
      <c r="F15" s="2221">
        <f>+D15-E15</f>
        <v>178809431</v>
      </c>
      <c r="G15" s="2289">
        <f>+G16+G17</f>
        <v>178809431</v>
      </c>
    </row>
    <row r="16" spans="1:7" ht="20.100000000000001" customHeight="1" x14ac:dyDescent="0.3">
      <c r="A16" s="2225">
        <v>10212</v>
      </c>
      <c r="B16" s="2226">
        <v>20</v>
      </c>
      <c r="C16" s="2227" t="s">
        <v>32</v>
      </c>
      <c r="D16" s="2229">
        <v>250877</v>
      </c>
      <c r="E16" s="2343">
        <v>0</v>
      </c>
      <c r="F16" s="2229">
        <f t="shared" si="0"/>
        <v>250877</v>
      </c>
      <c r="G16" s="2233">
        <v>250877</v>
      </c>
    </row>
    <row r="17" spans="1:7" ht="20.100000000000001" customHeight="1" x14ac:dyDescent="0.3">
      <c r="A17" s="2225">
        <v>10214</v>
      </c>
      <c r="B17" s="2226">
        <v>20</v>
      </c>
      <c r="C17" s="2227" t="s">
        <v>33</v>
      </c>
      <c r="D17" s="2229">
        <v>178558554</v>
      </c>
      <c r="E17" s="2343">
        <v>0</v>
      </c>
      <c r="F17" s="2229">
        <f t="shared" si="0"/>
        <v>178558554</v>
      </c>
      <c r="G17" s="2233">
        <v>178558554</v>
      </c>
    </row>
    <row r="18" spans="1:7" s="2187" customFormat="1" ht="31.95" customHeight="1" x14ac:dyDescent="0.3">
      <c r="A18" s="2218">
        <v>105</v>
      </c>
      <c r="B18" s="2219"/>
      <c r="C18" s="2254" t="s">
        <v>34</v>
      </c>
      <c r="D18" s="2221">
        <f>+D19+D23+D26+D27</f>
        <v>594933400</v>
      </c>
      <c r="E18" s="2222">
        <f>+E19+E23+E26+E27</f>
        <v>0</v>
      </c>
      <c r="F18" s="2221">
        <f t="shared" si="0"/>
        <v>594933400</v>
      </c>
      <c r="G18" s="2289">
        <f>+G19+G23+G26+G27</f>
        <v>594933400</v>
      </c>
    </row>
    <row r="19" spans="1:7" s="2187" customFormat="1" ht="20.100000000000001" customHeight="1" x14ac:dyDescent="0.3">
      <c r="A19" s="2218">
        <v>1051</v>
      </c>
      <c r="B19" s="2219"/>
      <c r="C19" s="2254" t="s">
        <v>35</v>
      </c>
      <c r="D19" s="2221">
        <f>+D20+D21+D22</f>
        <v>382819200</v>
      </c>
      <c r="E19" s="2222">
        <f>+E20+E21+E22</f>
        <v>0</v>
      </c>
      <c r="F19" s="2221">
        <f t="shared" si="0"/>
        <v>382819200</v>
      </c>
      <c r="G19" s="2289">
        <f>+G20+G21+G22</f>
        <v>382819200</v>
      </c>
    </row>
    <row r="20" spans="1:7" ht="20.100000000000001" customHeight="1" x14ac:dyDescent="0.3">
      <c r="A20" s="2225">
        <v>10511</v>
      </c>
      <c r="B20" s="2226">
        <v>20</v>
      </c>
      <c r="C20" s="2227" t="s">
        <v>36</v>
      </c>
      <c r="D20" s="2229">
        <v>79008700</v>
      </c>
      <c r="E20" s="2343">
        <v>0</v>
      </c>
      <c r="F20" s="2229">
        <f t="shared" si="0"/>
        <v>79008700</v>
      </c>
      <c r="G20" s="2233">
        <v>79008700</v>
      </c>
    </row>
    <row r="21" spans="1:7" ht="20.100000000000001" customHeight="1" x14ac:dyDescent="0.3">
      <c r="A21" s="2225">
        <v>10513</v>
      </c>
      <c r="B21" s="2226">
        <v>20</v>
      </c>
      <c r="C21" s="2227" t="s">
        <v>37</v>
      </c>
      <c r="D21" s="2229">
        <v>134377500</v>
      </c>
      <c r="E21" s="2343">
        <v>0</v>
      </c>
      <c r="F21" s="2229">
        <f t="shared" si="0"/>
        <v>134377500</v>
      </c>
      <c r="G21" s="2233">
        <v>134377500</v>
      </c>
    </row>
    <row r="22" spans="1:7" ht="20.100000000000001" customHeight="1" x14ac:dyDescent="0.3">
      <c r="A22" s="2225">
        <v>10514</v>
      </c>
      <c r="B22" s="2226">
        <v>20</v>
      </c>
      <c r="C22" s="2227" t="s">
        <v>38</v>
      </c>
      <c r="D22" s="2229">
        <v>169433000</v>
      </c>
      <c r="E22" s="2343">
        <v>0</v>
      </c>
      <c r="F22" s="2229">
        <f t="shared" si="0"/>
        <v>169433000</v>
      </c>
      <c r="G22" s="2233">
        <v>169433000</v>
      </c>
    </row>
    <row r="23" spans="1:7" s="2187" customFormat="1" ht="20.100000000000001" customHeight="1" x14ac:dyDescent="0.3">
      <c r="A23" s="2218">
        <v>1052</v>
      </c>
      <c r="B23" s="2219"/>
      <c r="C23" s="2254" t="s">
        <v>39</v>
      </c>
      <c r="D23" s="2221">
        <f>+D24+D25</f>
        <v>113341400</v>
      </c>
      <c r="E23" s="2222">
        <f>+E24+E25</f>
        <v>0</v>
      </c>
      <c r="F23" s="2221">
        <f t="shared" si="0"/>
        <v>113341400</v>
      </c>
      <c r="G23" s="2289">
        <f>+G24+G25</f>
        <v>113341400</v>
      </c>
    </row>
    <row r="24" spans="1:7" ht="20.100000000000001" customHeight="1" x14ac:dyDescent="0.3">
      <c r="A24" s="2225">
        <v>10523</v>
      </c>
      <c r="B24" s="2226">
        <v>20</v>
      </c>
      <c r="C24" s="2227" t="s">
        <v>41</v>
      </c>
      <c r="D24" s="2229">
        <v>103511700</v>
      </c>
      <c r="E24" s="2343">
        <v>0</v>
      </c>
      <c r="F24" s="2229">
        <f t="shared" si="0"/>
        <v>103511700</v>
      </c>
      <c r="G24" s="2233">
        <v>103511700</v>
      </c>
    </row>
    <row r="25" spans="1:7" ht="27.75" customHeight="1" x14ac:dyDescent="0.3">
      <c r="A25" s="2225">
        <v>10527</v>
      </c>
      <c r="B25" s="2226">
        <v>20</v>
      </c>
      <c r="C25" s="2344" t="s">
        <v>42</v>
      </c>
      <c r="D25" s="2229">
        <v>9829700</v>
      </c>
      <c r="E25" s="2343">
        <v>0</v>
      </c>
      <c r="F25" s="2229">
        <f t="shared" si="0"/>
        <v>9829700</v>
      </c>
      <c r="G25" s="2233">
        <v>9829700</v>
      </c>
    </row>
    <row r="26" spans="1:7" ht="26.25" customHeight="1" x14ac:dyDescent="0.3">
      <c r="A26" s="2225">
        <v>1056</v>
      </c>
      <c r="B26" s="2226">
        <v>20</v>
      </c>
      <c r="C26" s="2227" t="s">
        <v>43</v>
      </c>
      <c r="D26" s="2229">
        <v>59261300</v>
      </c>
      <c r="E26" s="2343"/>
      <c r="F26" s="2229">
        <f t="shared" si="0"/>
        <v>59261300</v>
      </c>
      <c r="G26" s="2233">
        <v>59261300</v>
      </c>
    </row>
    <row r="27" spans="1:7" ht="20.100000000000001" customHeight="1" thickBot="1" x14ac:dyDescent="0.35">
      <c r="A27" s="2256">
        <v>1057</v>
      </c>
      <c r="B27" s="2257">
        <v>20</v>
      </c>
      <c r="C27" s="2345" t="s">
        <v>44</v>
      </c>
      <c r="D27" s="2259">
        <v>39511500</v>
      </c>
      <c r="E27" s="2260">
        <f>+E29</f>
        <v>0</v>
      </c>
      <c r="F27" s="2261">
        <f t="shared" si="0"/>
        <v>39511500</v>
      </c>
      <c r="G27" s="2303">
        <v>39511500</v>
      </c>
    </row>
    <row r="28" spans="1:7" s="2187" customFormat="1" ht="20.100000000000001" customHeight="1" x14ac:dyDescent="0.3">
      <c r="A28" s="2211">
        <v>2</v>
      </c>
      <c r="B28" s="2212"/>
      <c r="C28" s="2346" t="s">
        <v>45</v>
      </c>
      <c r="D28" s="2216">
        <f>+D29</f>
        <v>303056086.19999999</v>
      </c>
      <c r="E28" s="2215">
        <f>+E29</f>
        <v>0</v>
      </c>
      <c r="F28" s="2214">
        <f t="shared" si="0"/>
        <v>303056086.19999999</v>
      </c>
      <c r="G28" s="2347">
        <f>+G29</f>
        <v>303056086.19999999</v>
      </c>
    </row>
    <row r="29" spans="1:7" s="2187" customFormat="1" ht="20.100000000000001" customHeight="1" x14ac:dyDescent="0.3">
      <c r="A29" s="2218">
        <v>20</v>
      </c>
      <c r="B29" s="2219"/>
      <c r="C29" s="2342" t="s">
        <v>45</v>
      </c>
      <c r="D29" s="2221">
        <f>+D30</f>
        <v>303056086.19999999</v>
      </c>
      <c r="E29" s="2222">
        <f>+E30</f>
        <v>0</v>
      </c>
      <c r="F29" s="2221">
        <f t="shared" si="0"/>
        <v>303056086.19999999</v>
      </c>
      <c r="G29" s="2289">
        <f>+G30</f>
        <v>303056086.19999999</v>
      </c>
    </row>
    <row r="30" spans="1:7" s="2187" customFormat="1" ht="20.100000000000001" customHeight="1" x14ac:dyDescent="0.3">
      <c r="A30" s="2218">
        <v>204</v>
      </c>
      <c r="B30" s="2219"/>
      <c r="C30" s="2342" t="s">
        <v>46</v>
      </c>
      <c r="D30" s="2221">
        <f>+D31+D42+D48+D56+D59+D61+D64+D66+D68+D69+D80</f>
        <v>303056086.19999999</v>
      </c>
      <c r="E30" s="2222">
        <f>+E31+E42+E48+E56+E59+E61+E64+E66+E68+E69+E80</f>
        <v>0</v>
      </c>
      <c r="F30" s="2221">
        <f t="shared" si="0"/>
        <v>303056086.19999999</v>
      </c>
      <c r="G30" s="2289">
        <f>+G31+G42+G48+G56+G59+G61+G64+G66+G68+G69+G80</f>
        <v>303056086.19999999</v>
      </c>
    </row>
    <row r="31" spans="1:7" s="2187" customFormat="1" ht="20.100000000000001" customHeight="1" x14ac:dyDescent="0.3">
      <c r="A31" s="2218">
        <v>2041</v>
      </c>
      <c r="B31" s="2219"/>
      <c r="C31" s="2342" t="s">
        <v>116</v>
      </c>
      <c r="D31" s="2221">
        <f>+D32+D33</f>
        <v>14865</v>
      </c>
      <c r="E31" s="2222">
        <f>+E32+E33</f>
        <v>0</v>
      </c>
      <c r="F31" s="2221">
        <f t="shared" si="0"/>
        <v>14865</v>
      </c>
      <c r="G31" s="2289">
        <f>+G32+G33</f>
        <v>14865</v>
      </c>
    </row>
    <row r="32" spans="1:7" ht="20.100000000000001" customHeight="1" x14ac:dyDescent="0.3">
      <c r="A32" s="2225">
        <v>20418</v>
      </c>
      <c r="B32" s="2226">
        <v>20</v>
      </c>
      <c r="C32" s="2227" t="s">
        <v>117</v>
      </c>
      <c r="D32" s="2229">
        <v>65</v>
      </c>
      <c r="E32" s="2343">
        <v>0</v>
      </c>
      <c r="F32" s="2229">
        <f t="shared" si="0"/>
        <v>65</v>
      </c>
      <c r="G32" s="2233">
        <v>65</v>
      </c>
    </row>
    <row r="33" spans="1:7" ht="20.100000000000001" customHeight="1" x14ac:dyDescent="0.3">
      <c r="A33" s="2225">
        <v>204125</v>
      </c>
      <c r="B33" s="2226">
        <v>20</v>
      </c>
      <c r="C33" s="2227" t="s">
        <v>118</v>
      </c>
      <c r="D33" s="2229">
        <v>14800</v>
      </c>
      <c r="E33" s="2343">
        <v>0</v>
      </c>
      <c r="F33" s="2229">
        <f t="shared" si="0"/>
        <v>14800</v>
      </c>
      <c r="G33" s="2233">
        <v>14800</v>
      </c>
    </row>
    <row r="34" spans="1:7" ht="20.100000000000001" customHeight="1" thickBot="1" x14ac:dyDescent="0.35">
      <c r="A34" s="2263"/>
      <c r="B34" s="2264"/>
      <c r="C34" s="2348"/>
      <c r="D34" s="2266"/>
      <c r="E34" s="2267"/>
      <c r="F34" s="2268"/>
      <c r="G34" s="2268"/>
    </row>
    <row r="35" spans="1:7" ht="7.95" customHeight="1" x14ac:dyDescent="0.3">
      <c r="A35" s="3956"/>
      <c r="B35" s="3957"/>
      <c r="C35" s="3957"/>
      <c r="D35" s="3957"/>
      <c r="E35" s="3957"/>
      <c r="F35" s="3957"/>
      <c r="G35" s="3958"/>
    </row>
    <row r="36" spans="1:7" x14ac:dyDescent="0.3">
      <c r="A36" s="3870" t="s">
        <v>1</v>
      </c>
      <c r="B36" s="3871"/>
      <c r="C36" s="3871"/>
      <c r="D36" s="3871"/>
      <c r="E36" s="3871"/>
      <c r="F36" s="3871"/>
      <c r="G36" s="3872"/>
    </row>
    <row r="37" spans="1:7" x14ac:dyDescent="0.3">
      <c r="A37" s="3870" t="s">
        <v>2</v>
      </c>
      <c r="B37" s="3871"/>
      <c r="C37" s="3871"/>
      <c r="D37" s="3871"/>
      <c r="E37" s="3871"/>
      <c r="F37" s="3871"/>
      <c r="G37" s="3872"/>
    </row>
    <row r="38" spans="1:7" x14ac:dyDescent="0.3">
      <c r="A38" s="2190" t="s">
        <v>0</v>
      </c>
      <c r="G38" s="2189"/>
    </row>
    <row r="39" spans="1:7" x14ac:dyDescent="0.3">
      <c r="A39" s="2188" t="s">
        <v>3</v>
      </c>
      <c r="C39" s="2177" t="s">
        <v>4</v>
      </c>
      <c r="E39" s="2272" t="s">
        <v>5</v>
      </c>
      <c r="F39" s="2180" t="str">
        <f>F6</f>
        <v>AGOSTO</v>
      </c>
      <c r="G39" s="2189" t="str">
        <f>G6</f>
        <v>VIGENCIA FISCAL: 2018</v>
      </c>
    </row>
    <row r="40" spans="1:7" ht="5.25" customHeight="1" thickBot="1" x14ac:dyDescent="0.35">
      <c r="A40" s="2192"/>
      <c r="B40" s="2193"/>
      <c r="C40" s="2194"/>
      <c r="D40" s="2196"/>
      <c r="E40" s="2349"/>
      <c r="F40" s="2196"/>
      <c r="G40" s="2197"/>
    </row>
    <row r="41" spans="1:7" s="2187" customFormat="1" ht="71.400000000000006" customHeight="1" x14ac:dyDescent="0.3">
      <c r="A41" s="2198" t="s">
        <v>351</v>
      </c>
      <c r="B41" s="2199"/>
      <c r="C41" s="2199" t="s">
        <v>352</v>
      </c>
      <c r="D41" s="2333" t="s">
        <v>8</v>
      </c>
      <c r="E41" s="2334" t="s">
        <v>9</v>
      </c>
      <c r="F41" s="2333" t="s">
        <v>10</v>
      </c>
      <c r="G41" s="2335" t="s">
        <v>11</v>
      </c>
    </row>
    <row r="42" spans="1:7" s="2187" customFormat="1" ht="20.100000000000001" customHeight="1" x14ac:dyDescent="0.3">
      <c r="A42" s="2218">
        <v>2044</v>
      </c>
      <c r="B42" s="2219"/>
      <c r="C42" s="2254" t="s">
        <v>47</v>
      </c>
      <c r="D42" s="2221">
        <f>SUM(D43:D47)</f>
        <v>2835496</v>
      </c>
      <c r="E42" s="2222">
        <f>SUM(E43:E47)</f>
        <v>0</v>
      </c>
      <c r="F42" s="2221">
        <f t="shared" ref="F42:F68" si="1">+D42-E42</f>
        <v>2835496</v>
      </c>
      <c r="G42" s="2289">
        <f>SUM(G43:G47)</f>
        <v>2835496</v>
      </c>
    </row>
    <row r="43" spans="1:7" ht="20.100000000000001" customHeight="1" x14ac:dyDescent="0.3">
      <c r="A43" s="2225">
        <v>20441</v>
      </c>
      <c r="B43" s="2226">
        <v>20</v>
      </c>
      <c r="C43" s="2255" t="s">
        <v>48</v>
      </c>
      <c r="D43" s="2229">
        <v>2833278</v>
      </c>
      <c r="E43" s="2343">
        <v>0</v>
      </c>
      <c r="F43" s="2229">
        <f t="shared" si="1"/>
        <v>2833278</v>
      </c>
      <c r="G43" s="2233">
        <v>2833278</v>
      </c>
    </row>
    <row r="44" spans="1:7" ht="20.100000000000001" customHeight="1" x14ac:dyDescent="0.3">
      <c r="A44" s="2225">
        <v>204415</v>
      </c>
      <c r="B44" s="2226">
        <v>20</v>
      </c>
      <c r="C44" s="2255" t="s">
        <v>119</v>
      </c>
      <c r="D44" s="2229">
        <v>1898</v>
      </c>
      <c r="E44" s="2343">
        <v>0</v>
      </c>
      <c r="F44" s="2229">
        <f t="shared" si="1"/>
        <v>1898</v>
      </c>
      <c r="G44" s="2233">
        <v>1898</v>
      </c>
    </row>
    <row r="45" spans="1:7" ht="20.100000000000001" customHeight="1" x14ac:dyDescent="0.3">
      <c r="A45" s="2225">
        <v>204418</v>
      </c>
      <c r="B45" s="2226">
        <v>20</v>
      </c>
      <c r="C45" s="2255" t="s">
        <v>120</v>
      </c>
      <c r="D45" s="2229">
        <v>302</v>
      </c>
      <c r="E45" s="2343">
        <v>0</v>
      </c>
      <c r="F45" s="2229">
        <f t="shared" si="1"/>
        <v>302</v>
      </c>
      <c r="G45" s="2233">
        <v>302</v>
      </c>
    </row>
    <row r="46" spans="1:7" ht="20.100000000000001" customHeight="1" x14ac:dyDescent="0.3">
      <c r="A46" s="2225">
        <v>204420</v>
      </c>
      <c r="B46" s="2226">
        <v>20</v>
      </c>
      <c r="C46" s="2255" t="s">
        <v>196</v>
      </c>
      <c r="D46" s="2229">
        <v>13</v>
      </c>
      <c r="E46" s="2343">
        <v>0</v>
      </c>
      <c r="F46" s="2229">
        <f t="shared" si="1"/>
        <v>13</v>
      </c>
      <c r="G46" s="2233">
        <v>13</v>
      </c>
    </row>
    <row r="47" spans="1:7" ht="20.100000000000001" customHeight="1" x14ac:dyDescent="0.3">
      <c r="A47" s="2225">
        <v>204423</v>
      </c>
      <c r="B47" s="2226">
        <v>20</v>
      </c>
      <c r="C47" s="2255" t="s">
        <v>121</v>
      </c>
      <c r="D47" s="2229">
        <v>5</v>
      </c>
      <c r="E47" s="2343">
        <v>0</v>
      </c>
      <c r="F47" s="2229">
        <f t="shared" si="1"/>
        <v>5</v>
      </c>
      <c r="G47" s="2233">
        <v>5</v>
      </c>
    </row>
    <row r="48" spans="1:7" s="2187" customFormat="1" ht="20.100000000000001" customHeight="1" x14ac:dyDescent="0.3">
      <c r="A48" s="2218">
        <v>2045</v>
      </c>
      <c r="B48" s="2219"/>
      <c r="C48" s="2342" t="s">
        <v>49</v>
      </c>
      <c r="D48" s="2221">
        <f>SUM(D49:D55)</f>
        <v>19584772.850000001</v>
      </c>
      <c r="E48" s="2222">
        <f>SUM(E49:E55)</f>
        <v>0</v>
      </c>
      <c r="F48" s="2221">
        <f t="shared" si="1"/>
        <v>19584772.850000001</v>
      </c>
      <c r="G48" s="2289">
        <f>SUM(G49:G55)</f>
        <v>19584772.850000001</v>
      </c>
    </row>
    <row r="49" spans="1:7" ht="27.6" customHeight="1" x14ac:dyDescent="0.3">
      <c r="A49" s="2225">
        <v>20451</v>
      </c>
      <c r="B49" s="2226">
        <v>20</v>
      </c>
      <c r="C49" s="2227" t="s">
        <v>50</v>
      </c>
      <c r="D49" s="2229">
        <v>3195079</v>
      </c>
      <c r="E49" s="2343">
        <v>0</v>
      </c>
      <c r="F49" s="2229">
        <f t="shared" si="1"/>
        <v>3195079</v>
      </c>
      <c r="G49" s="2233">
        <v>3195079</v>
      </c>
    </row>
    <row r="50" spans="1:7" s="2270" customFormat="1" ht="27.6" customHeight="1" x14ac:dyDescent="0.3">
      <c r="A50" s="2290">
        <v>20452</v>
      </c>
      <c r="B50" s="2291">
        <v>20</v>
      </c>
      <c r="C50" s="2255" t="s">
        <v>51</v>
      </c>
      <c r="D50" s="2293">
        <v>3192800</v>
      </c>
      <c r="E50" s="2350">
        <v>0</v>
      </c>
      <c r="F50" s="2293">
        <f t="shared" si="1"/>
        <v>3192800</v>
      </c>
      <c r="G50" s="2351">
        <v>3192800</v>
      </c>
    </row>
    <row r="51" spans="1:7" s="2270" customFormat="1" ht="27.6" customHeight="1" x14ac:dyDescent="0.3">
      <c r="A51" s="2290">
        <v>20455</v>
      </c>
      <c r="B51" s="2291">
        <v>20</v>
      </c>
      <c r="C51" s="2255" t="s">
        <v>198</v>
      </c>
      <c r="D51" s="2293">
        <v>29</v>
      </c>
      <c r="E51" s="2350">
        <v>0</v>
      </c>
      <c r="F51" s="2293">
        <f t="shared" si="1"/>
        <v>29</v>
      </c>
      <c r="G51" s="2351">
        <v>29</v>
      </c>
    </row>
    <row r="52" spans="1:7" s="2270" customFormat="1" ht="27.6" customHeight="1" x14ac:dyDescent="0.3">
      <c r="A52" s="2290">
        <v>20456</v>
      </c>
      <c r="B52" s="2291">
        <v>20</v>
      </c>
      <c r="C52" s="2255" t="s">
        <v>52</v>
      </c>
      <c r="D52" s="2293">
        <v>16974</v>
      </c>
      <c r="E52" s="2350">
        <v>0</v>
      </c>
      <c r="F52" s="2293">
        <f t="shared" si="1"/>
        <v>16974</v>
      </c>
      <c r="G52" s="2351">
        <v>16974</v>
      </c>
    </row>
    <row r="53" spans="1:7" s="2270" customFormat="1" ht="20.100000000000001" customHeight="1" x14ac:dyDescent="0.3">
      <c r="A53" s="2290">
        <v>20458</v>
      </c>
      <c r="B53" s="2291">
        <v>20</v>
      </c>
      <c r="C53" s="2255" t="s">
        <v>124</v>
      </c>
      <c r="D53" s="2293">
        <v>13170109.85</v>
      </c>
      <c r="E53" s="2350">
        <v>0</v>
      </c>
      <c r="F53" s="2293">
        <f t="shared" si="1"/>
        <v>13170109.85</v>
      </c>
      <c r="G53" s="2351">
        <v>13170109.85</v>
      </c>
    </row>
    <row r="54" spans="1:7" ht="20.100000000000001" customHeight="1" x14ac:dyDescent="0.3">
      <c r="A54" s="2225">
        <v>204510</v>
      </c>
      <c r="B54" s="2226">
        <v>20</v>
      </c>
      <c r="C54" s="2227" t="s">
        <v>53</v>
      </c>
      <c r="D54" s="2229">
        <v>3423</v>
      </c>
      <c r="E54" s="2343">
        <v>0</v>
      </c>
      <c r="F54" s="2229">
        <f t="shared" si="1"/>
        <v>3423</v>
      </c>
      <c r="G54" s="2233">
        <v>3423</v>
      </c>
    </row>
    <row r="55" spans="1:7" ht="20.100000000000001" customHeight="1" x14ac:dyDescent="0.3">
      <c r="A55" s="2225">
        <v>204513</v>
      </c>
      <c r="B55" s="2226">
        <v>20</v>
      </c>
      <c r="C55" s="2227" t="s">
        <v>54</v>
      </c>
      <c r="D55" s="2229">
        <v>6358</v>
      </c>
      <c r="E55" s="2343">
        <v>0</v>
      </c>
      <c r="F55" s="2229">
        <f t="shared" si="1"/>
        <v>6358</v>
      </c>
      <c r="G55" s="2233">
        <v>6358</v>
      </c>
    </row>
    <row r="56" spans="1:7" s="2187" customFormat="1" ht="20.100000000000001" customHeight="1" x14ac:dyDescent="0.3">
      <c r="A56" s="2218">
        <v>2046</v>
      </c>
      <c r="B56" s="2219"/>
      <c r="C56" s="2342" t="s">
        <v>55</v>
      </c>
      <c r="D56" s="2221">
        <f>SUM(D57:D58)</f>
        <v>394</v>
      </c>
      <c r="E56" s="2222">
        <f>SUM(E57:E58)</f>
        <v>0</v>
      </c>
      <c r="F56" s="2221">
        <f t="shared" si="1"/>
        <v>394</v>
      </c>
      <c r="G56" s="2289">
        <f>SUM(G57:G58)</f>
        <v>394</v>
      </c>
    </row>
    <row r="57" spans="1:7" ht="20.100000000000001" customHeight="1" x14ac:dyDescent="0.3">
      <c r="A57" s="2225">
        <v>20462</v>
      </c>
      <c r="B57" s="2226">
        <v>20</v>
      </c>
      <c r="C57" s="2227" t="s">
        <v>56</v>
      </c>
      <c r="D57" s="2229">
        <v>386</v>
      </c>
      <c r="E57" s="2343"/>
      <c r="F57" s="2229">
        <f t="shared" si="1"/>
        <v>386</v>
      </c>
      <c r="G57" s="2233">
        <v>386</v>
      </c>
    </row>
    <row r="58" spans="1:7" ht="20.100000000000001" customHeight="1" x14ac:dyDescent="0.3">
      <c r="A58" s="2225">
        <v>20467</v>
      </c>
      <c r="B58" s="2226">
        <v>20</v>
      </c>
      <c r="C58" s="2227" t="s">
        <v>126</v>
      </c>
      <c r="D58" s="2229">
        <v>8</v>
      </c>
      <c r="E58" s="2343">
        <v>0</v>
      </c>
      <c r="F58" s="2229">
        <f t="shared" si="1"/>
        <v>8</v>
      </c>
      <c r="G58" s="2233">
        <v>8</v>
      </c>
    </row>
    <row r="59" spans="1:7" s="2187" customFormat="1" ht="20.100000000000001" customHeight="1" x14ac:dyDescent="0.3">
      <c r="A59" s="2218">
        <v>2047</v>
      </c>
      <c r="B59" s="2219"/>
      <c r="C59" s="2342" t="s">
        <v>58</v>
      </c>
      <c r="D59" s="2221">
        <f>+D60</f>
        <v>7187</v>
      </c>
      <c r="E59" s="2222">
        <f>+E60</f>
        <v>0</v>
      </c>
      <c r="F59" s="2221">
        <f t="shared" si="1"/>
        <v>7187</v>
      </c>
      <c r="G59" s="2289">
        <f>+G60</f>
        <v>7187</v>
      </c>
    </row>
    <row r="60" spans="1:7" ht="20.100000000000001" customHeight="1" x14ac:dyDescent="0.3">
      <c r="A60" s="2225">
        <v>20476</v>
      </c>
      <c r="B60" s="2226">
        <v>20</v>
      </c>
      <c r="C60" s="2227" t="s">
        <v>59</v>
      </c>
      <c r="D60" s="2229">
        <v>7187</v>
      </c>
      <c r="E60" s="2343">
        <v>0</v>
      </c>
      <c r="F60" s="2229">
        <v>7187</v>
      </c>
      <c r="G60" s="2233">
        <v>7187</v>
      </c>
    </row>
    <row r="61" spans="1:7" s="2187" customFormat="1" ht="20.100000000000001" customHeight="1" x14ac:dyDescent="0.3">
      <c r="A61" s="2218">
        <v>2048</v>
      </c>
      <c r="B61" s="2219"/>
      <c r="C61" s="2342" t="s">
        <v>60</v>
      </c>
      <c r="D61" s="2221">
        <f>SUM(D62:D63)</f>
        <v>106670</v>
      </c>
      <c r="E61" s="2221">
        <f>SUM(E62:E63)</f>
        <v>0</v>
      </c>
      <c r="F61" s="2221">
        <f t="shared" si="1"/>
        <v>106670</v>
      </c>
      <c r="G61" s="2289">
        <f>SUM(G62:G63)</f>
        <v>106670</v>
      </c>
    </row>
    <row r="62" spans="1:7" ht="20.100000000000001" customHeight="1" x14ac:dyDescent="0.3">
      <c r="A62" s="2225">
        <v>20482</v>
      </c>
      <c r="B62" s="2226">
        <v>20</v>
      </c>
      <c r="C62" s="2227" t="s">
        <v>128</v>
      </c>
      <c r="D62" s="2229">
        <v>87970</v>
      </c>
      <c r="E62" s="2343">
        <v>0</v>
      </c>
      <c r="F62" s="2229">
        <f>+D62-E62</f>
        <v>87970</v>
      </c>
      <c r="G62" s="2233">
        <v>87970</v>
      </c>
    </row>
    <row r="63" spans="1:7" ht="20.100000000000001" customHeight="1" x14ac:dyDescent="0.3">
      <c r="A63" s="2225">
        <v>20486</v>
      </c>
      <c r="B63" s="2226">
        <v>20</v>
      </c>
      <c r="C63" s="2227" t="s">
        <v>61</v>
      </c>
      <c r="D63" s="2229">
        <v>18700</v>
      </c>
      <c r="E63" s="2343">
        <v>0</v>
      </c>
      <c r="F63" s="2229">
        <f t="shared" si="1"/>
        <v>18700</v>
      </c>
      <c r="G63" s="2233">
        <v>18700</v>
      </c>
    </row>
    <row r="64" spans="1:7" s="2187" customFormat="1" ht="20.100000000000001" customHeight="1" x14ac:dyDescent="0.3">
      <c r="A64" s="2218">
        <v>20410</v>
      </c>
      <c r="B64" s="2219"/>
      <c r="C64" s="2342" t="s">
        <v>133</v>
      </c>
      <c r="D64" s="2221">
        <f>+D65</f>
        <v>233732632</v>
      </c>
      <c r="E64" s="2222">
        <f>+E65</f>
        <v>0</v>
      </c>
      <c r="F64" s="2221">
        <f t="shared" si="1"/>
        <v>233732632</v>
      </c>
      <c r="G64" s="2289">
        <f>+G65</f>
        <v>233732632</v>
      </c>
    </row>
    <row r="65" spans="1:250" ht="20.100000000000001" customHeight="1" x14ac:dyDescent="0.3">
      <c r="A65" s="2225">
        <v>204102</v>
      </c>
      <c r="B65" s="2226">
        <v>20</v>
      </c>
      <c r="C65" s="2227" t="s">
        <v>134</v>
      </c>
      <c r="D65" s="2229">
        <v>233732632</v>
      </c>
      <c r="E65" s="2343">
        <v>0</v>
      </c>
      <c r="F65" s="2229">
        <f t="shared" si="1"/>
        <v>233732632</v>
      </c>
      <c r="G65" s="2233">
        <v>233732632</v>
      </c>
    </row>
    <row r="66" spans="1:250" s="2187" customFormat="1" ht="20.100000000000001" customHeight="1" x14ac:dyDescent="0.3">
      <c r="A66" s="2218">
        <v>20411</v>
      </c>
      <c r="B66" s="2219"/>
      <c r="C66" s="2342" t="s">
        <v>135</v>
      </c>
      <c r="D66" s="2221">
        <f>SUM(D67:D67)</f>
        <v>282</v>
      </c>
      <c r="E66" s="2222">
        <f>SUM(E67:E67)</f>
        <v>0</v>
      </c>
      <c r="F66" s="2221">
        <f>+D66-E66</f>
        <v>282</v>
      </c>
      <c r="G66" s="2289">
        <f>SUM(G67:G67)</f>
        <v>282</v>
      </c>
    </row>
    <row r="67" spans="1:250" ht="20.100000000000001" customHeight="1" x14ac:dyDescent="0.3">
      <c r="A67" s="2225">
        <v>204111</v>
      </c>
      <c r="B67" s="2226">
        <v>20</v>
      </c>
      <c r="C67" s="2227" t="s">
        <v>136</v>
      </c>
      <c r="D67" s="2229">
        <v>282</v>
      </c>
      <c r="E67" s="2343">
        <v>0</v>
      </c>
      <c r="F67" s="2229">
        <f>+D67-E67</f>
        <v>282</v>
      </c>
      <c r="G67" s="2233">
        <v>282</v>
      </c>
    </row>
    <row r="68" spans="1:250" s="2187" customFormat="1" ht="20.100000000000001" customHeight="1" x14ac:dyDescent="0.3">
      <c r="A68" s="2218">
        <v>20414</v>
      </c>
      <c r="B68" s="2219">
        <v>20</v>
      </c>
      <c r="C68" s="2342" t="s">
        <v>63</v>
      </c>
      <c r="D68" s="2221">
        <v>1620</v>
      </c>
      <c r="E68" s="2352">
        <v>0</v>
      </c>
      <c r="F68" s="2221">
        <f t="shared" si="1"/>
        <v>1620</v>
      </c>
      <c r="G68" s="2289">
        <v>1620</v>
      </c>
    </row>
    <row r="69" spans="1:250" s="2187" customFormat="1" ht="20.100000000000001" customHeight="1" x14ac:dyDescent="0.3">
      <c r="A69" s="2218">
        <v>20421</v>
      </c>
      <c r="B69" s="2219"/>
      <c r="C69" s="2342" t="s">
        <v>64</v>
      </c>
      <c r="D69" s="2221">
        <f>+D70+D71</f>
        <v>45433</v>
      </c>
      <c r="E69" s="2352">
        <f>+E70+E71</f>
        <v>0</v>
      </c>
      <c r="F69" s="2221">
        <f>+D69-E69</f>
        <v>45433</v>
      </c>
      <c r="G69" s="2289">
        <f>+G70+G71</f>
        <v>45433</v>
      </c>
    </row>
    <row r="70" spans="1:250" ht="20.100000000000001" customHeight="1" x14ac:dyDescent="0.3">
      <c r="A70" s="2225">
        <v>204214</v>
      </c>
      <c r="B70" s="2226">
        <v>20</v>
      </c>
      <c r="C70" s="2227" t="s">
        <v>65</v>
      </c>
      <c r="D70" s="2229">
        <v>22521</v>
      </c>
      <c r="E70" s="2343">
        <v>0</v>
      </c>
      <c r="F70" s="2229">
        <f>+D70-E70</f>
        <v>22521</v>
      </c>
      <c r="G70" s="2233">
        <v>22521</v>
      </c>
    </row>
    <row r="71" spans="1:250" ht="20.100000000000001" customHeight="1" thickBot="1" x14ac:dyDescent="0.35">
      <c r="A71" s="2256">
        <v>204215</v>
      </c>
      <c r="B71" s="2257">
        <v>20</v>
      </c>
      <c r="C71" s="2345" t="s">
        <v>139</v>
      </c>
      <c r="D71" s="2261">
        <v>22912</v>
      </c>
      <c r="E71" s="2353">
        <v>0</v>
      </c>
      <c r="F71" s="2261">
        <f>+D71-E71</f>
        <v>22912</v>
      </c>
      <c r="G71" s="2303">
        <v>22912</v>
      </c>
    </row>
    <row r="72" spans="1:250" ht="15" thickBot="1" x14ac:dyDescent="0.35">
      <c r="A72" s="2269"/>
      <c r="D72" s="2273"/>
      <c r="E72" s="2331"/>
      <c r="F72" s="2273"/>
      <c r="G72" s="2273"/>
    </row>
    <row r="73" spans="1:250" s="2187" customFormat="1" x14ac:dyDescent="0.3">
      <c r="A73" s="3876" t="s">
        <v>1</v>
      </c>
      <c r="B73" s="3877"/>
      <c r="C73" s="3877"/>
      <c r="D73" s="3877"/>
      <c r="E73" s="3877"/>
      <c r="F73" s="3877"/>
      <c r="G73" s="3878"/>
      <c r="H73" s="2354"/>
      <c r="I73" s="3876"/>
      <c r="J73" s="3877"/>
      <c r="K73" s="3877"/>
      <c r="L73" s="3877"/>
      <c r="M73" s="3877"/>
      <c r="N73" s="3877"/>
      <c r="O73" s="3878"/>
      <c r="P73" s="3876"/>
      <c r="Q73" s="3877"/>
      <c r="R73" s="3877"/>
      <c r="S73" s="3877"/>
      <c r="T73" s="3877"/>
      <c r="U73" s="3877"/>
      <c r="V73" s="3878"/>
      <c r="W73" s="3876"/>
      <c r="X73" s="3877"/>
      <c r="Y73" s="3877"/>
      <c r="Z73" s="3877"/>
      <c r="AA73" s="3877"/>
      <c r="AB73" s="3877"/>
      <c r="AC73" s="3878"/>
      <c r="AD73" s="3876"/>
      <c r="AE73" s="3877"/>
      <c r="AF73" s="3877"/>
      <c r="AG73" s="3877"/>
      <c r="AH73" s="3877"/>
      <c r="AI73" s="3877"/>
      <c r="AJ73" s="3878"/>
      <c r="AK73" s="3876"/>
      <c r="AL73" s="3877"/>
      <c r="AM73" s="3877"/>
      <c r="AN73" s="3877"/>
      <c r="AO73" s="3877"/>
      <c r="AP73" s="3877"/>
      <c r="AQ73" s="3878"/>
      <c r="AR73" s="3876"/>
      <c r="AS73" s="3877"/>
      <c r="AT73" s="3877"/>
      <c r="AU73" s="3877"/>
      <c r="AV73" s="3877"/>
      <c r="AW73" s="3877"/>
      <c r="AX73" s="3878"/>
      <c r="AY73" s="3876"/>
      <c r="AZ73" s="3877"/>
      <c r="BA73" s="3877"/>
      <c r="BB73" s="3877"/>
      <c r="BC73" s="3877"/>
      <c r="BD73" s="3877"/>
      <c r="BE73" s="3878"/>
      <c r="BF73" s="3876"/>
      <c r="BG73" s="3877"/>
      <c r="BH73" s="3877"/>
      <c r="BI73" s="3877"/>
      <c r="BJ73" s="3877"/>
      <c r="BK73" s="3877"/>
      <c r="BL73" s="3878"/>
      <c r="BM73" s="3876"/>
      <c r="BN73" s="3877"/>
      <c r="BO73" s="3877"/>
      <c r="BP73" s="3877"/>
      <c r="BQ73" s="3877"/>
      <c r="BR73" s="3877"/>
      <c r="BS73" s="3878"/>
      <c r="BT73" s="3876"/>
      <c r="BU73" s="3877"/>
      <c r="BV73" s="3877"/>
      <c r="BW73" s="3877"/>
      <c r="BX73" s="3877"/>
      <c r="BY73" s="3877"/>
      <c r="BZ73" s="3878"/>
      <c r="CA73" s="3876"/>
      <c r="CB73" s="3877"/>
      <c r="CC73" s="3877"/>
      <c r="CD73" s="3877"/>
      <c r="CE73" s="3877"/>
      <c r="CF73" s="3877"/>
      <c r="CG73" s="3878"/>
      <c r="CH73" s="3876"/>
      <c r="CI73" s="3877"/>
      <c r="CJ73" s="3877"/>
      <c r="CK73" s="3877"/>
      <c r="CL73" s="3877"/>
      <c r="CM73" s="3877"/>
      <c r="CN73" s="3878"/>
      <c r="CO73" s="3876"/>
      <c r="CP73" s="3877"/>
      <c r="CQ73" s="3877"/>
      <c r="CR73" s="3877"/>
      <c r="CS73" s="3877"/>
      <c r="CT73" s="3877"/>
      <c r="CU73" s="3878"/>
      <c r="CV73" s="3876"/>
      <c r="CW73" s="3877"/>
      <c r="CX73" s="3877"/>
      <c r="CY73" s="3877"/>
      <c r="CZ73" s="3877"/>
      <c r="DA73" s="3877"/>
      <c r="DB73" s="3878"/>
      <c r="DC73" s="3876"/>
      <c r="DD73" s="3877"/>
      <c r="DE73" s="3877"/>
      <c r="DF73" s="3877"/>
      <c r="DG73" s="3877"/>
      <c r="DH73" s="3877"/>
      <c r="DI73" s="3878"/>
      <c r="DJ73" s="3876"/>
      <c r="DK73" s="3877"/>
      <c r="DL73" s="3877"/>
      <c r="DM73" s="3877"/>
      <c r="DN73" s="3877"/>
      <c r="DO73" s="3877"/>
      <c r="DP73" s="3878"/>
      <c r="DQ73" s="3876"/>
      <c r="DR73" s="3877"/>
      <c r="DS73" s="3877"/>
      <c r="DT73" s="3877"/>
      <c r="DU73" s="3877"/>
      <c r="DV73" s="3877"/>
      <c r="DW73" s="3878"/>
      <c r="DX73" s="3876"/>
      <c r="DY73" s="3877"/>
      <c r="DZ73" s="3877"/>
      <c r="EA73" s="3877"/>
      <c r="EB73" s="3877"/>
      <c r="EC73" s="3877"/>
      <c r="ED73" s="3878"/>
      <c r="EE73" s="3876"/>
      <c r="EF73" s="3877"/>
      <c r="EG73" s="3877"/>
      <c r="EH73" s="3877"/>
      <c r="EI73" s="3877"/>
      <c r="EJ73" s="3877"/>
      <c r="EK73" s="3878"/>
      <c r="EL73" s="3876"/>
      <c r="EM73" s="3877"/>
      <c r="EN73" s="3877"/>
      <c r="EO73" s="3877"/>
      <c r="EP73" s="3877"/>
      <c r="EQ73" s="3877"/>
      <c r="ER73" s="3878"/>
      <c r="ES73" s="3876"/>
      <c r="ET73" s="3877"/>
      <c r="EU73" s="3877"/>
      <c r="EV73" s="3877"/>
      <c r="EW73" s="3877"/>
      <c r="EX73" s="3877"/>
      <c r="EY73" s="3878"/>
      <c r="EZ73" s="3876"/>
      <c r="FA73" s="3877"/>
      <c r="FB73" s="3877"/>
      <c r="FC73" s="3877"/>
      <c r="FD73" s="3877"/>
      <c r="FE73" s="3877"/>
      <c r="FF73" s="3878"/>
      <c r="FG73" s="3876"/>
      <c r="FH73" s="3877"/>
      <c r="FI73" s="3877"/>
      <c r="FJ73" s="3877"/>
      <c r="FK73" s="3877"/>
      <c r="FL73" s="3877"/>
      <c r="FM73" s="3878"/>
      <c r="FN73" s="3876"/>
      <c r="FO73" s="3877"/>
      <c r="FP73" s="3877"/>
      <c r="FQ73" s="3877"/>
      <c r="FR73" s="3877"/>
      <c r="FS73" s="3877"/>
      <c r="FT73" s="3878"/>
      <c r="FU73" s="3876"/>
      <c r="FV73" s="3877"/>
      <c r="FW73" s="3877"/>
      <c r="FX73" s="3877"/>
      <c r="FY73" s="3877"/>
      <c r="FZ73" s="3877"/>
      <c r="GA73" s="3878"/>
      <c r="GB73" s="3876"/>
      <c r="GC73" s="3877"/>
      <c r="GD73" s="3877"/>
      <c r="GE73" s="3877"/>
      <c r="GF73" s="3877"/>
      <c r="GG73" s="3877"/>
      <c r="GH73" s="3878"/>
      <c r="GI73" s="3876"/>
      <c r="GJ73" s="3877"/>
      <c r="GK73" s="3877"/>
      <c r="GL73" s="3877"/>
      <c r="GM73" s="3877"/>
      <c r="GN73" s="3877"/>
      <c r="GO73" s="3878"/>
      <c r="GP73" s="3876"/>
      <c r="GQ73" s="3877"/>
      <c r="GR73" s="3877"/>
      <c r="GS73" s="3877"/>
      <c r="GT73" s="3877"/>
      <c r="GU73" s="3877"/>
      <c r="GV73" s="3878"/>
      <c r="GW73" s="3876"/>
      <c r="GX73" s="3877"/>
      <c r="GY73" s="3877"/>
      <c r="GZ73" s="3877"/>
      <c r="HA73" s="3877"/>
      <c r="HB73" s="3877"/>
      <c r="HC73" s="3878"/>
      <c r="HD73" s="3876"/>
      <c r="HE73" s="3877"/>
      <c r="HF73" s="3877"/>
      <c r="HG73" s="3877"/>
      <c r="HH73" s="3877"/>
      <c r="HI73" s="3877"/>
      <c r="HJ73" s="3878"/>
      <c r="HK73" s="3876"/>
      <c r="HL73" s="3877"/>
      <c r="HM73" s="3877"/>
      <c r="HN73" s="3877"/>
      <c r="HO73" s="3877"/>
      <c r="HP73" s="3877"/>
      <c r="HQ73" s="3878"/>
      <c r="HR73" s="3876"/>
      <c r="HS73" s="3877"/>
      <c r="HT73" s="3877"/>
      <c r="HU73" s="3877"/>
      <c r="HV73" s="3877"/>
      <c r="HW73" s="3877"/>
      <c r="HX73" s="3878"/>
      <c r="HY73" s="3876"/>
      <c r="HZ73" s="3877"/>
      <c r="IA73" s="3877"/>
      <c r="IB73" s="3877"/>
      <c r="IC73" s="3877"/>
      <c r="ID73" s="3877"/>
      <c r="IE73" s="3878"/>
      <c r="IF73" s="3876"/>
      <c r="IG73" s="3877"/>
      <c r="IH73" s="3877"/>
      <c r="II73" s="3877"/>
      <c r="IJ73" s="3877"/>
      <c r="IK73" s="3877"/>
      <c r="IL73" s="3878"/>
      <c r="IM73" s="3876"/>
      <c r="IN73" s="3876"/>
      <c r="IO73" s="3876"/>
      <c r="IP73" s="3876"/>
    </row>
    <row r="74" spans="1:250" s="2187" customFormat="1" ht="15.75" customHeight="1" x14ac:dyDescent="0.3">
      <c r="A74" s="3870" t="s">
        <v>2</v>
      </c>
      <c r="B74" s="3871"/>
      <c r="C74" s="3871"/>
      <c r="D74" s="3871"/>
      <c r="E74" s="3871"/>
      <c r="F74" s="3871"/>
      <c r="G74" s="3872"/>
    </row>
    <row r="75" spans="1:250" x14ac:dyDescent="0.3">
      <c r="A75" s="2190" t="s">
        <v>0</v>
      </c>
      <c r="G75" s="2189"/>
    </row>
    <row r="76" spans="1:250" ht="12.75" customHeight="1" x14ac:dyDescent="0.3">
      <c r="A76" s="2188"/>
      <c r="G76" s="2191"/>
    </row>
    <row r="77" spans="1:250" x14ac:dyDescent="0.3">
      <c r="A77" s="2188" t="s">
        <v>3</v>
      </c>
      <c r="C77" s="2177" t="s">
        <v>4</v>
      </c>
      <c r="E77" s="2272" t="s">
        <v>5</v>
      </c>
      <c r="F77" s="2180" t="str">
        <f>F39</f>
        <v>AGOSTO</v>
      </c>
      <c r="G77" s="2189" t="str">
        <f>G39</f>
        <v>VIGENCIA FISCAL: 2018</v>
      </c>
    </row>
    <row r="78" spans="1:250" ht="7.5" customHeight="1" thickBot="1" x14ac:dyDescent="0.35">
      <c r="A78" s="2355"/>
      <c r="B78" s="2193"/>
      <c r="C78" s="2194"/>
      <c r="D78" s="2196"/>
      <c r="E78" s="2349"/>
      <c r="F78" s="2196"/>
      <c r="G78" s="2197"/>
    </row>
    <row r="79" spans="1:250" s="2187" customFormat="1" ht="76.2" customHeight="1" thickBot="1" x14ac:dyDescent="0.35">
      <c r="A79" s="2198" t="s">
        <v>351</v>
      </c>
      <c r="B79" s="2199"/>
      <c r="C79" s="2199" t="s">
        <v>352</v>
      </c>
      <c r="D79" s="2356" t="s">
        <v>8</v>
      </c>
      <c r="E79" s="2357" t="s">
        <v>9</v>
      </c>
      <c r="F79" s="2356" t="s">
        <v>10</v>
      </c>
      <c r="G79" s="2358" t="s">
        <v>11</v>
      </c>
    </row>
    <row r="80" spans="1:250" s="2187" customFormat="1" ht="18.75" customHeight="1" x14ac:dyDescent="0.3">
      <c r="A80" s="2211">
        <v>20441</v>
      </c>
      <c r="B80" s="2212"/>
      <c r="C80" s="2346" t="s">
        <v>66</v>
      </c>
      <c r="D80" s="2214">
        <f>+D81</f>
        <v>46726734.350000001</v>
      </c>
      <c r="E80" s="2359">
        <f>+E81</f>
        <v>0</v>
      </c>
      <c r="F80" s="2214">
        <f t="shared" ref="F80:F101" si="2">+D80-E80</f>
        <v>46726734.350000001</v>
      </c>
      <c r="G80" s="2283">
        <f>+G81</f>
        <v>46726734.350000001</v>
      </c>
    </row>
    <row r="81" spans="1:7" ht="18.75" customHeight="1" x14ac:dyDescent="0.3">
      <c r="A81" s="2225">
        <v>2044113</v>
      </c>
      <c r="B81" s="2226">
        <v>20</v>
      </c>
      <c r="C81" s="2227" t="s">
        <v>66</v>
      </c>
      <c r="D81" s="2229">
        <v>46726734.350000001</v>
      </c>
      <c r="E81" s="2343">
        <v>0</v>
      </c>
      <c r="F81" s="2229">
        <f t="shared" si="2"/>
        <v>46726734.350000001</v>
      </c>
      <c r="G81" s="2233">
        <v>46726734.350000001</v>
      </c>
    </row>
    <row r="82" spans="1:7" s="2187" customFormat="1" ht="18.75" customHeight="1" x14ac:dyDescent="0.3">
      <c r="A82" s="2218">
        <v>3</v>
      </c>
      <c r="B82" s="2219"/>
      <c r="C82" s="2342" t="s">
        <v>67</v>
      </c>
      <c r="D82" s="2221">
        <f>+D83</f>
        <v>2682975956.8299999</v>
      </c>
      <c r="E82" s="2222">
        <f>+E83</f>
        <v>0</v>
      </c>
      <c r="F82" s="2221">
        <f t="shared" si="2"/>
        <v>2682975956.8299999</v>
      </c>
      <c r="G82" s="2289">
        <f>+G83</f>
        <v>2681551940.8299999</v>
      </c>
    </row>
    <row r="83" spans="1:7" s="2187" customFormat="1" ht="18.75" customHeight="1" x14ac:dyDescent="0.3">
      <c r="A83" s="2218">
        <v>36</v>
      </c>
      <c r="B83" s="2219"/>
      <c r="C83" s="2342" t="s">
        <v>68</v>
      </c>
      <c r="D83" s="2221">
        <f>+D84</f>
        <v>2682975956.8299999</v>
      </c>
      <c r="E83" s="2222">
        <f>+E84</f>
        <v>0</v>
      </c>
      <c r="F83" s="2221">
        <f t="shared" si="2"/>
        <v>2682975956.8299999</v>
      </c>
      <c r="G83" s="2289">
        <f>+G84</f>
        <v>2681551940.8299999</v>
      </c>
    </row>
    <row r="84" spans="1:7" s="2187" customFormat="1" ht="18.75" customHeight="1" x14ac:dyDescent="0.3">
      <c r="A84" s="2218">
        <v>361</v>
      </c>
      <c r="B84" s="2219"/>
      <c r="C84" s="2342" t="s">
        <v>69</v>
      </c>
      <c r="D84" s="2221">
        <f>+D85+D86+D87</f>
        <v>2682975956.8299999</v>
      </c>
      <c r="E84" s="2222">
        <f>+E85+E86+E87</f>
        <v>0</v>
      </c>
      <c r="F84" s="2221">
        <f t="shared" si="2"/>
        <v>2682975956.8299999</v>
      </c>
      <c r="G84" s="2289">
        <f>+G85+G86+G87</f>
        <v>2681551940.8299999</v>
      </c>
    </row>
    <row r="85" spans="1:7" ht="18.75" customHeight="1" x14ac:dyDescent="0.3">
      <c r="A85" s="2225">
        <v>36112</v>
      </c>
      <c r="B85" s="2226">
        <v>10</v>
      </c>
      <c r="C85" s="2227" t="s">
        <v>144</v>
      </c>
      <c r="D85" s="2229">
        <v>1424016</v>
      </c>
      <c r="E85" s="2343">
        <v>0</v>
      </c>
      <c r="F85" s="2229">
        <f>+D85-E85</f>
        <v>1424016</v>
      </c>
      <c r="G85" s="2233">
        <v>0</v>
      </c>
    </row>
    <row r="86" spans="1:7" ht="18.75" customHeight="1" x14ac:dyDescent="0.3">
      <c r="A86" s="2225">
        <v>36113</v>
      </c>
      <c r="B86" s="2226">
        <v>10</v>
      </c>
      <c r="C86" s="2227" t="s">
        <v>70</v>
      </c>
      <c r="D86" s="2229">
        <v>1610680038.8299999</v>
      </c>
      <c r="E86" s="2343">
        <v>0</v>
      </c>
      <c r="F86" s="2229">
        <f>+D86-E86</f>
        <v>1610680038.8299999</v>
      </c>
      <c r="G86" s="2233">
        <v>1610680038.8299999</v>
      </c>
    </row>
    <row r="87" spans="1:7" ht="18.75" customHeight="1" thickBot="1" x14ac:dyDescent="0.35">
      <c r="A87" s="2234">
        <v>36113</v>
      </c>
      <c r="B87" s="2235">
        <v>20</v>
      </c>
      <c r="C87" s="2236" t="s">
        <v>70</v>
      </c>
      <c r="D87" s="2237">
        <v>1070871902</v>
      </c>
      <c r="E87" s="2360">
        <v>0</v>
      </c>
      <c r="F87" s="2237">
        <f t="shared" si="2"/>
        <v>1070871902</v>
      </c>
      <c r="G87" s="2361">
        <v>1070871902</v>
      </c>
    </row>
    <row r="88" spans="1:7" ht="16.2" thickBot="1" x14ac:dyDescent="0.35">
      <c r="A88" s="2362" t="s">
        <v>71</v>
      </c>
      <c r="B88" s="2204"/>
      <c r="C88" s="2363" t="s">
        <v>199</v>
      </c>
      <c r="D88" s="2244">
        <f>+D89+D95+D99+D108</f>
        <v>24040909539.029999</v>
      </c>
      <c r="E88" s="2364">
        <f>+E89+E95+E99+E108</f>
        <v>0</v>
      </c>
      <c r="F88" s="2244">
        <f t="shared" si="2"/>
        <v>24040909539.029999</v>
      </c>
      <c r="G88" s="2365">
        <f>+G89+G95+G99+G108</f>
        <v>23701809352.029999</v>
      </c>
    </row>
    <row r="89" spans="1:7" s="2187" customFormat="1" ht="35.25" customHeight="1" x14ac:dyDescent="0.3">
      <c r="A89" s="2247">
        <v>2401</v>
      </c>
      <c r="B89" s="2248"/>
      <c r="C89" s="2249" t="s">
        <v>149</v>
      </c>
      <c r="D89" s="2252">
        <f>+D90</f>
        <v>2233847030</v>
      </c>
      <c r="E89" s="2252">
        <f>+E90</f>
        <v>0</v>
      </c>
      <c r="F89" s="2252">
        <f t="shared" si="2"/>
        <v>2233847030</v>
      </c>
      <c r="G89" s="2341">
        <f>+G90</f>
        <v>1897524909</v>
      </c>
    </row>
    <row r="90" spans="1:7" s="2187" customFormat="1" ht="15.6" x14ac:dyDescent="0.3">
      <c r="A90" s="2218">
        <v>24010600</v>
      </c>
      <c r="B90" s="2219"/>
      <c r="C90" s="2254" t="s">
        <v>73</v>
      </c>
      <c r="D90" s="2221">
        <f>SUM(D91:D94)</f>
        <v>2233847030</v>
      </c>
      <c r="E90" s="2221">
        <f>SUM(E91:E94)</f>
        <v>0</v>
      </c>
      <c r="F90" s="2221">
        <f t="shared" si="2"/>
        <v>2233847030</v>
      </c>
      <c r="G90" s="2289">
        <f>SUM(G91:G94)</f>
        <v>1897524909</v>
      </c>
    </row>
    <row r="91" spans="1:7" ht="57.75" customHeight="1" x14ac:dyDescent="0.3">
      <c r="A91" s="2225">
        <v>240106003</v>
      </c>
      <c r="B91" s="2226">
        <v>11</v>
      </c>
      <c r="C91" s="2255" t="s">
        <v>81</v>
      </c>
      <c r="D91" s="2229">
        <v>336322121</v>
      </c>
      <c r="E91" s="2343">
        <v>0</v>
      </c>
      <c r="F91" s="2229">
        <f t="shared" si="2"/>
        <v>336322121</v>
      </c>
      <c r="G91" s="2233">
        <v>0</v>
      </c>
    </row>
    <row r="92" spans="1:7" ht="50.25" customHeight="1" x14ac:dyDescent="0.3">
      <c r="A92" s="2366">
        <v>240106003</v>
      </c>
      <c r="B92" s="2367">
        <v>13</v>
      </c>
      <c r="C92" s="2368" t="s">
        <v>81</v>
      </c>
      <c r="D92" s="2229">
        <v>279354454</v>
      </c>
      <c r="E92" s="2343">
        <v>0</v>
      </c>
      <c r="F92" s="2229">
        <f t="shared" si="2"/>
        <v>279354454</v>
      </c>
      <c r="G92" s="2233">
        <v>279354454</v>
      </c>
    </row>
    <row r="93" spans="1:7" ht="57" customHeight="1" x14ac:dyDescent="0.3">
      <c r="A93" s="2366">
        <v>240106003</v>
      </c>
      <c r="B93" s="2367">
        <v>20</v>
      </c>
      <c r="C93" s="2368" t="s">
        <v>81</v>
      </c>
      <c r="D93" s="2229">
        <v>993425050</v>
      </c>
      <c r="E93" s="2343">
        <v>0</v>
      </c>
      <c r="F93" s="2229">
        <f t="shared" si="2"/>
        <v>993425050</v>
      </c>
      <c r="G93" s="2233">
        <v>993425050</v>
      </c>
    </row>
    <row r="94" spans="1:7" ht="77.25" customHeight="1" x14ac:dyDescent="0.3">
      <c r="A94" s="2225">
        <v>2401060011</v>
      </c>
      <c r="B94" s="2226">
        <v>10</v>
      </c>
      <c r="C94" s="2255" t="s">
        <v>156</v>
      </c>
      <c r="D94" s="2229">
        <v>624745405</v>
      </c>
      <c r="E94" s="2343">
        <v>0</v>
      </c>
      <c r="F94" s="2229">
        <f t="shared" si="2"/>
        <v>624745405</v>
      </c>
      <c r="G94" s="2233">
        <v>624745405</v>
      </c>
    </row>
    <row r="95" spans="1:7" s="2187" customFormat="1" ht="23.25" customHeight="1" x14ac:dyDescent="0.3">
      <c r="A95" s="2218">
        <v>2404</v>
      </c>
      <c r="B95" s="2219"/>
      <c r="C95" s="2254" t="s">
        <v>157</v>
      </c>
      <c r="D95" s="2221">
        <f>+D96</f>
        <v>20061970435</v>
      </c>
      <c r="E95" s="2221">
        <f>+E96</f>
        <v>0</v>
      </c>
      <c r="F95" s="2221">
        <f t="shared" si="2"/>
        <v>20061970435</v>
      </c>
      <c r="G95" s="2289">
        <f>+G96</f>
        <v>20061970435</v>
      </c>
    </row>
    <row r="96" spans="1:7" s="2187" customFormat="1" ht="15.6" x14ac:dyDescent="0.3">
      <c r="A96" s="2218">
        <v>24040600</v>
      </c>
      <c r="B96" s="2219"/>
      <c r="C96" s="2254" t="s">
        <v>73</v>
      </c>
      <c r="D96" s="2221">
        <f>+D97+D98</f>
        <v>20061970435</v>
      </c>
      <c r="E96" s="2221">
        <f>+E97+E98</f>
        <v>0</v>
      </c>
      <c r="F96" s="2221">
        <f t="shared" si="2"/>
        <v>20061970435</v>
      </c>
      <c r="G96" s="2289">
        <f>+G97+G98</f>
        <v>20061970435</v>
      </c>
    </row>
    <row r="97" spans="1:250" ht="39.75" customHeight="1" x14ac:dyDescent="0.3">
      <c r="A97" s="2225">
        <v>240406001</v>
      </c>
      <c r="B97" s="2226">
        <v>13</v>
      </c>
      <c r="C97" s="2255" t="s">
        <v>77</v>
      </c>
      <c r="D97" s="2229">
        <v>11294324623</v>
      </c>
      <c r="E97" s="2343">
        <v>0</v>
      </c>
      <c r="F97" s="2229">
        <f t="shared" si="2"/>
        <v>11294324623</v>
      </c>
      <c r="G97" s="2233">
        <v>11294324623</v>
      </c>
    </row>
    <row r="98" spans="1:250" ht="39.75" customHeight="1" x14ac:dyDescent="0.3">
      <c r="A98" s="2225">
        <v>240406001</v>
      </c>
      <c r="B98" s="2226">
        <v>20</v>
      </c>
      <c r="C98" s="2255" t="s">
        <v>77</v>
      </c>
      <c r="D98" s="2229">
        <v>8767645812</v>
      </c>
      <c r="E98" s="2343"/>
      <c r="F98" s="2229">
        <f t="shared" si="2"/>
        <v>8767645812</v>
      </c>
      <c r="G98" s="2233">
        <v>8767645812</v>
      </c>
    </row>
    <row r="99" spans="1:250" s="2187" customFormat="1" ht="15.6" x14ac:dyDescent="0.3">
      <c r="A99" s="2218">
        <v>2405</v>
      </c>
      <c r="B99" s="2219"/>
      <c r="C99" s="2254" t="s">
        <v>158</v>
      </c>
      <c r="D99" s="2221">
        <f>+D100</f>
        <v>74243512</v>
      </c>
      <c r="E99" s="2221">
        <f>+E100</f>
        <v>0</v>
      </c>
      <c r="F99" s="2221">
        <f t="shared" si="2"/>
        <v>74243512</v>
      </c>
      <c r="G99" s="2289">
        <f>+G100</f>
        <v>74243512</v>
      </c>
    </row>
    <row r="100" spans="1:250" s="2187" customFormat="1" ht="15.6" x14ac:dyDescent="0.3">
      <c r="A100" s="2218">
        <v>24050600</v>
      </c>
      <c r="B100" s="2219"/>
      <c r="C100" s="2254" t="s">
        <v>73</v>
      </c>
      <c r="D100" s="2221">
        <f>+D101+D102</f>
        <v>74243512</v>
      </c>
      <c r="E100" s="2221">
        <f>+E101+E102</f>
        <v>0</v>
      </c>
      <c r="F100" s="2221">
        <f t="shared" si="2"/>
        <v>74243512</v>
      </c>
      <c r="G100" s="2289">
        <f>+G101+G102</f>
        <v>74243512</v>
      </c>
    </row>
    <row r="101" spans="1:250" ht="39.75" customHeight="1" thickBot="1" x14ac:dyDescent="0.35">
      <c r="A101" s="2256">
        <v>240506001</v>
      </c>
      <c r="B101" s="2257">
        <v>20</v>
      </c>
      <c r="C101" s="2258" t="s">
        <v>78</v>
      </c>
      <c r="D101" s="2261">
        <v>74243512</v>
      </c>
      <c r="E101" s="2353">
        <v>0</v>
      </c>
      <c r="F101" s="2261">
        <f t="shared" si="2"/>
        <v>74243512</v>
      </c>
      <c r="G101" s="2303">
        <v>74243512</v>
      </c>
    </row>
    <row r="102" spans="1:250" ht="49.5" customHeight="1" thickBot="1" x14ac:dyDescent="0.35">
      <c r="A102" s="2263"/>
      <c r="B102" s="2264"/>
      <c r="C102" s="2265"/>
      <c r="D102" s="2268"/>
      <c r="E102" s="2369"/>
      <c r="F102" s="2268"/>
      <c r="G102" s="2268"/>
    </row>
    <row r="103" spans="1:250" s="2187" customFormat="1" ht="13.5" customHeight="1" x14ac:dyDescent="0.3">
      <c r="A103" s="3876" t="s">
        <v>1</v>
      </c>
      <c r="B103" s="3877"/>
      <c r="C103" s="3877"/>
      <c r="D103" s="3877"/>
      <c r="E103" s="3877"/>
      <c r="F103" s="3877"/>
      <c r="G103" s="3878"/>
      <c r="H103" s="2354"/>
      <c r="I103" s="3870"/>
      <c r="J103" s="3871"/>
      <c r="K103" s="3871"/>
      <c r="L103" s="3871"/>
      <c r="M103" s="3871"/>
      <c r="N103" s="3871"/>
      <c r="O103" s="3872"/>
      <c r="P103" s="3870"/>
      <c r="Q103" s="3871"/>
      <c r="R103" s="3871"/>
      <c r="S103" s="3871"/>
      <c r="T103" s="3871"/>
      <c r="U103" s="3871"/>
      <c r="V103" s="3872"/>
      <c r="W103" s="3870"/>
      <c r="X103" s="3871"/>
      <c r="Y103" s="3871"/>
      <c r="Z103" s="3871"/>
      <c r="AA103" s="3871"/>
      <c r="AB103" s="3871"/>
      <c r="AC103" s="3872"/>
      <c r="AD103" s="3870"/>
      <c r="AE103" s="3871"/>
      <c r="AF103" s="3871"/>
      <c r="AG103" s="3871"/>
      <c r="AH103" s="3871"/>
      <c r="AI103" s="3871"/>
      <c r="AJ103" s="3872"/>
      <c r="AK103" s="3870"/>
      <c r="AL103" s="3871"/>
      <c r="AM103" s="3871"/>
      <c r="AN103" s="3871"/>
      <c r="AO103" s="3871"/>
      <c r="AP103" s="3871"/>
      <c r="AQ103" s="3872"/>
      <c r="AR103" s="3870"/>
      <c r="AS103" s="3871"/>
      <c r="AT103" s="3871"/>
      <c r="AU103" s="3871"/>
      <c r="AV103" s="3871"/>
      <c r="AW103" s="3871"/>
      <c r="AX103" s="3872"/>
      <c r="AY103" s="3870"/>
      <c r="AZ103" s="3871"/>
      <c r="BA103" s="3871"/>
      <c r="BB103" s="3871"/>
      <c r="BC103" s="3871"/>
      <c r="BD103" s="3871"/>
      <c r="BE103" s="3872"/>
      <c r="BF103" s="3870"/>
      <c r="BG103" s="3871"/>
      <c r="BH103" s="3871"/>
      <c r="BI103" s="3871"/>
      <c r="BJ103" s="3871"/>
      <c r="BK103" s="3871"/>
      <c r="BL103" s="3872"/>
      <c r="BM103" s="3870"/>
      <c r="BN103" s="3871"/>
      <c r="BO103" s="3871"/>
      <c r="BP103" s="3871"/>
      <c r="BQ103" s="3871"/>
      <c r="BR103" s="3871"/>
      <c r="BS103" s="3872"/>
      <c r="BT103" s="3870"/>
      <c r="BU103" s="3871"/>
      <c r="BV103" s="3871"/>
      <c r="BW103" s="3871"/>
      <c r="BX103" s="3871"/>
      <c r="BY103" s="3871"/>
      <c r="BZ103" s="3872"/>
      <c r="CA103" s="3870"/>
      <c r="CB103" s="3871"/>
      <c r="CC103" s="3871"/>
      <c r="CD103" s="3871"/>
      <c r="CE103" s="3871"/>
      <c r="CF103" s="3871"/>
      <c r="CG103" s="3872"/>
      <c r="CH103" s="3870"/>
      <c r="CI103" s="3871"/>
      <c r="CJ103" s="3871"/>
      <c r="CK103" s="3871"/>
      <c r="CL103" s="3871"/>
      <c r="CM103" s="3871"/>
      <c r="CN103" s="3872"/>
      <c r="CO103" s="3870"/>
      <c r="CP103" s="3871"/>
      <c r="CQ103" s="3871"/>
      <c r="CR103" s="3871"/>
      <c r="CS103" s="3871"/>
      <c r="CT103" s="3871"/>
      <c r="CU103" s="3872"/>
      <c r="CV103" s="3870"/>
      <c r="CW103" s="3871"/>
      <c r="CX103" s="3871"/>
      <c r="CY103" s="3871"/>
      <c r="CZ103" s="3871"/>
      <c r="DA103" s="3871"/>
      <c r="DB103" s="3872"/>
      <c r="DC103" s="3870"/>
      <c r="DD103" s="3871"/>
      <c r="DE103" s="3871"/>
      <c r="DF103" s="3871"/>
      <c r="DG103" s="3871"/>
      <c r="DH103" s="3871"/>
      <c r="DI103" s="3872"/>
      <c r="DJ103" s="3870"/>
      <c r="DK103" s="3871"/>
      <c r="DL103" s="3871"/>
      <c r="DM103" s="3871"/>
      <c r="DN103" s="3871"/>
      <c r="DO103" s="3871"/>
      <c r="DP103" s="3872"/>
      <c r="DQ103" s="3870"/>
      <c r="DR103" s="3871"/>
      <c r="DS103" s="3871"/>
      <c r="DT103" s="3871"/>
      <c r="DU103" s="3871"/>
      <c r="DV103" s="3871"/>
      <c r="DW103" s="3872"/>
      <c r="DX103" s="3870"/>
      <c r="DY103" s="3871"/>
      <c r="DZ103" s="3871"/>
      <c r="EA103" s="3871"/>
      <c r="EB103" s="3871"/>
      <c r="EC103" s="3871"/>
      <c r="ED103" s="3872"/>
      <c r="EE103" s="3870"/>
      <c r="EF103" s="3871"/>
      <c r="EG103" s="3871"/>
      <c r="EH103" s="3871"/>
      <c r="EI103" s="3871"/>
      <c r="EJ103" s="3871"/>
      <c r="EK103" s="3872"/>
      <c r="EL103" s="3870"/>
      <c r="EM103" s="3871"/>
      <c r="EN103" s="3871"/>
      <c r="EO103" s="3871"/>
      <c r="EP103" s="3871"/>
      <c r="EQ103" s="3871"/>
      <c r="ER103" s="3872"/>
      <c r="ES103" s="3870"/>
      <c r="ET103" s="3871"/>
      <c r="EU103" s="3871"/>
      <c r="EV103" s="3871"/>
      <c r="EW103" s="3871"/>
      <c r="EX103" s="3871"/>
      <c r="EY103" s="3872"/>
      <c r="EZ103" s="3870"/>
      <c r="FA103" s="3871"/>
      <c r="FB103" s="3871"/>
      <c r="FC103" s="3871"/>
      <c r="FD103" s="3871"/>
      <c r="FE103" s="3871"/>
      <c r="FF103" s="3872"/>
      <c r="FG103" s="3870"/>
      <c r="FH103" s="3871"/>
      <c r="FI103" s="3871"/>
      <c r="FJ103" s="3871"/>
      <c r="FK103" s="3871"/>
      <c r="FL103" s="3871"/>
      <c r="FM103" s="3872"/>
      <c r="FN103" s="3870"/>
      <c r="FO103" s="3871"/>
      <c r="FP103" s="3871"/>
      <c r="FQ103" s="3871"/>
      <c r="FR103" s="3871"/>
      <c r="FS103" s="3871"/>
      <c r="FT103" s="3872"/>
      <c r="FU103" s="3870"/>
      <c r="FV103" s="3871"/>
      <c r="FW103" s="3871"/>
      <c r="FX103" s="3871"/>
      <c r="FY103" s="3871"/>
      <c r="FZ103" s="3871"/>
      <c r="GA103" s="3872"/>
      <c r="GB103" s="3870"/>
      <c r="GC103" s="3871"/>
      <c r="GD103" s="3871"/>
      <c r="GE103" s="3871"/>
      <c r="GF103" s="3871"/>
      <c r="GG103" s="3871"/>
      <c r="GH103" s="3872"/>
      <c r="GI103" s="3870"/>
      <c r="GJ103" s="3871"/>
      <c r="GK103" s="3871"/>
      <c r="GL103" s="3871"/>
      <c r="GM103" s="3871"/>
      <c r="GN103" s="3871"/>
      <c r="GO103" s="3872"/>
      <c r="GP103" s="3870"/>
      <c r="GQ103" s="3871"/>
      <c r="GR103" s="3871"/>
      <c r="GS103" s="3871"/>
      <c r="GT103" s="3871"/>
      <c r="GU103" s="3871"/>
      <c r="GV103" s="3872"/>
      <c r="GW103" s="3870"/>
      <c r="GX103" s="3871"/>
      <c r="GY103" s="3871"/>
      <c r="GZ103" s="3871"/>
      <c r="HA103" s="3871"/>
      <c r="HB103" s="3871"/>
      <c r="HC103" s="3872"/>
      <c r="HD103" s="3870"/>
      <c r="HE103" s="3871"/>
      <c r="HF103" s="3871"/>
      <c r="HG103" s="3871"/>
      <c r="HH103" s="3871"/>
      <c r="HI103" s="3871"/>
      <c r="HJ103" s="3872"/>
      <c r="HK103" s="3870"/>
      <c r="HL103" s="3871"/>
      <c r="HM103" s="3871"/>
      <c r="HN103" s="3871"/>
      <c r="HO103" s="3871"/>
      <c r="HP103" s="3871"/>
      <c r="HQ103" s="3872"/>
      <c r="HR103" s="3870"/>
      <c r="HS103" s="3871"/>
      <c r="HT103" s="3871"/>
      <c r="HU103" s="3871"/>
      <c r="HV103" s="3871"/>
      <c r="HW103" s="3871"/>
      <c r="HX103" s="3872"/>
      <c r="HY103" s="3870"/>
      <c r="HZ103" s="3871"/>
      <c r="IA103" s="3871"/>
      <c r="IB103" s="3871"/>
      <c r="IC103" s="3871"/>
      <c r="ID103" s="3871"/>
      <c r="IE103" s="3872"/>
      <c r="IF103" s="3870"/>
      <c r="IG103" s="3871"/>
      <c r="IH103" s="3871"/>
      <c r="II103" s="3871"/>
      <c r="IJ103" s="3871"/>
      <c r="IK103" s="3871"/>
      <c r="IL103" s="3872"/>
      <c r="IM103" s="3870"/>
      <c r="IN103" s="3870"/>
      <c r="IO103" s="3870"/>
      <c r="IP103" s="3870"/>
    </row>
    <row r="104" spans="1:250" s="2187" customFormat="1" ht="12" customHeight="1" x14ac:dyDescent="0.3">
      <c r="A104" s="3870" t="s">
        <v>2</v>
      </c>
      <c r="B104" s="3871"/>
      <c r="C104" s="3871"/>
      <c r="D104" s="3871"/>
      <c r="E104" s="3871"/>
      <c r="F104" s="3871"/>
      <c r="G104" s="3872"/>
      <c r="H104" s="2354"/>
      <c r="I104" s="3870"/>
      <c r="J104" s="3871"/>
      <c r="K104" s="3871"/>
      <c r="L104" s="3871"/>
      <c r="M104" s="3871"/>
      <c r="N104" s="3871"/>
      <c r="O104" s="3872"/>
      <c r="P104" s="3870"/>
      <c r="Q104" s="3871"/>
      <c r="R104" s="3871"/>
      <c r="S104" s="3871"/>
      <c r="T104" s="3871"/>
      <c r="U104" s="3871"/>
      <c r="V104" s="3872"/>
      <c r="W104" s="3870"/>
      <c r="X104" s="3871"/>
      <c r="Y104" s="3871"/>
      <c r="Z104" s="3871"/>
      <c r="AA104" s="3871"/>
      <c r="AB104" s="3871"/>
      <c r="AC104" s="3872"/>
      <c r="AD104" s="3870"/>
      <c r="AE104" s="3871"/>
      <c r="AF104" s="3871"/>
      <c r="AG104" s="3871"/>
      <c r="AH104" s="3871"/>
      <c r="AI104" s="3871"/>
      <c r="AJ104" s="3872"/>
      <c r="AK104" s="3870"/>
      <c r="AL104" s="3871"/>
      <c r="AM104" s="3871"/>
      <c r="AN104" s="3871"/>
      <c r="AO104" s="3871"/>
      <c r="AP104" s="3871"/>
      <c r="AQ104" s="3872"/>
      <c r="AR104" s="3870"/>
      <c r="AS104" s="3871"/>
      <c r="AT104" s="3871"/>
      <c r="AU104" s="3871"/>
      <c r="AV104" s="3871"/>
      <c r="AW104" s="3871"/>
      <c r="AX104" s="3872"/>
      <c r="AY104" s="3870"/>
      <c r="AZ104" s="3871"/>
      <c r="BA104" s="3871"/>
      <c r="BB104" s="3871"/>
      <c r="BC104" s="3871"/>
      <c r="BD104" s="3871"/>
      <c r="BE104" s="3872"/>
      <c r="BF104" s="3870"/>
      <c r="BG104" s="3871"/>
      <c r="BH104" s="3871"/>
      <c r="BI104" s="3871"/>
      <c r="BJ104" s="3871"/>
      <c r="BK104" s="3871"/>
      <c r="BL104" s="3872"/>
      <c r="BM104" s="3870"/>
      <c r="BN104" s="3871"/>
      <c r="BO104" s="3871"/>
      <c r="BP104" s="3871"/>
      <c r="BQ104" s="3871"/>
      <c r="BR104" s="3871"/>
      <c r="BS104" s="3872"/>
      <c r="BT104" s="3870"/>
      <c r="BU104" s="3871"/>
      <c r="BV104" s="3871"/>
      <c r="BW104" s="3871"/>
      <c r="BX104" s="3871"/>
      <c r="BY104" s="3871"/>
      <c r="BZ104" s="3872"/>
      <c r="CA104" s="3870"/>
      <c r="CB104" s="3871"/>
      <c r="CC104" s="3871"/>
      <c r="CD104" s="3871"/>
      <c r="CE104" s="3871"/>
      <c r="CF104" s="3871"/>
      <c r="CG104" s="3872"/>
      <c r="CH104" s="3870"/>
      <c r="CI104" s="3871"/>
      <c r="CJ104" s="3871"/>
      <c r="CK104" s="3871"/>
      <c r="CL104" s="3871"/>
      <c r="CM104" s="3871"/>
      <c r="CN104" s="3872"/>
      <c r="CO104" s="3870"/>
      <c r="CP104" s="3871"/>
      <c r="CQ104" s="3871"/>
      <c r="CR104" s="3871"/>
      <c r="CS104" s="3871"/>
      <c r="CT104" s="3871"/>
      <c r="CU104" s="3872"/>
      <c r="CV104" s="3870"/>
      <c r="CW104" s="3871"/>
      <c r="CX104" s="3871"/>
      <c r="CY104" s="3871"/>
      <c r="CZ104" s="3871"/>
      <c r="DA104" s="3871"/>
      <c r="DB104" s="3872"/>
      <c r="DC104" s="3870"/>
      <c r="DD104" s="3871"/>
      <c r="DE104" s="3871"/>
      <c r="DF104" s="3871"/>
      <c r="DG104" s="3871"/>
      <c r="DH104" s="3871"/>
      <c r="DI104" s="3872"/>
      <c r="DJ104" s="3870"/>
      <c r="DK104" s="3871"/>
      <c r="DL104" s="3871"/>
      <c r="DM104" s="3871"/>
      <c r="DN104" s="3871"/>
      <c r="DO104" s="3871"/>
      <c r="DP104" s="3872"/>
      <c r="DQ104" s="3870"/>
      <c r="DR104" s="3871"/>
      <c r="DS104" s="3871"/>
      <c r="DT104" s="3871"/>
      <c r="DU104" s="3871"/>
      <c r="DV104" s="3871"/>
      <c r="DW104" s="3872"/>
      <c r="DX104" s="3870"/>
      <c r="DY104" s="3871"/>
      <c r="DZ104" s="3871"/>
      <c r="EA104" s="3871"/>
      <c r="EB104" s="3871"/>
      <c r="EC104" s="3871"/>
      <c r="ED104" s="3872"/>
      <c r="EE104" s="3870"/>
      <c r="EF104" s="3871"/>
      <c r="EG104" s="3871"/>
      <c r="EH104" s="3871"/>
      <c r="EI104" s="3871"/>
      <c r="EJ104" s="3871"/>
      <c r="EK104" s="3872"/>
      <c r="EL104" s="3870"/>
      <c r="EM104" s="3871"/>
      <c r="EN104" s="3871"/>
      <c r="EO104" s="3871"/>
      <c r="EP104" s="3871"/>
      <c r="EQ104" s="3871"/>
      <c r="ER104" s="3872"/>
      <c r="ES104" s="3870"/>
      <c r="ET104" s="3871"/>
      <c r="EU104" s="3871"/>
      <c r="EV104" s="3871"/>
      <c r="EW104" s="3871"/>
      <c r="EX104" s="3871"/>
      <c r="EY104" s="3872"/>
      <c r="EZ104" s="3870"/>
      <c r="FA104" s="3871"/>
      <c r="FB104" s="3871"/>
      <c r="FC104" s="3871"/>
      <c r="FD104" s="3871"/>
      <c r="FE104" s="3871"/>
      <c r="FF104" s="3872"/>
      <c r="FG104" s="3870"/>
      <c r="FH104" s="3871"/>
      <c r="FI104" s="3871"/>
      <c r="FJ104" s="3871"/>
      <c r="FK104" s="3871"/>
      <c r="FL104" s="3871"/>
      <c r="FM104" s="3872"/>
      <c r="FN104" s="3870"/>
      <c r="FO104" s="3871"/>
      <c r="FP104" s="3871"/>
      <c r="FQ104" s="3871"/>
      <c r="FR104" s="3871"/>
      <c r="FS104" s="3871"/>
      <c r="FT104" s="3872"/>
      <c r="FU104" s="3870"/>
      <c r="FV104" s="3871"/>
      <c r="FW104" s="3871"/>
      <c r="FX104" s="3871"/>
      <c r="FY104" s="3871"/>
      <c r="FZ104" s="3871"/>
      <c r="GA104" s="3872"/>
      <c r="GB104" s="3870"/>
      <c r="GC104" s="3871"/>
      <c r="GD104" s="3871"/>
      <c r="GE104" s="3871"/>
      <c r="GF104" s="3871"/>
      <c r="GG104" s="3871"/>
      <c r="GH104" s="3872"/>
      <c r="GI104" s="3870"/>
      <c r="GJ104" s="3871"/>
      <c r="GK104" s="3871"/>
      <c r="GL104" s="3871"/>
      <c r="GM104" s="3871"/>
      <c r="GN104" s="3871"/>
      <c r="GO104" s="3872"/>
      <c r="GP104" s="3870"/>
      <c r="GQ104" s="3871"/>
      <c r="GR104" s="3871"/>
      <c r="GS104" s="3871"/>
      <c r="GT104" s="3871"/>
      <c r="GU104" s="3871"/>
      <c r="GV104" s="3872"/>
      <c r="GW104" s="3870"/>
      <c r="GX104" s="3871"/>
      <c r="GY104" s="3871"/>
      <c r="GZ104" s="3871"/>
      <c r="HA104" s="3871"/>
      <c r="HB104" s="3871"/>
      <c r="HC104" s="3872"/>
      <c r="HD104" s="3870"/>
      <c r="HE104" s="3871"/>
      <c r="HF104" s="3871"/>
      <c r="HG104" s="3871"/>
      <c r="HH104" s="3871"/>
      <c r="HI104" s="3871"/>
      <c r="HJ104" s="3872"/>
      <c r="HK104" s="3870"/>
      <c r="HL104" s="3871"/>
      <c r="HM104" s="3871"/>
      <c r="HN104" s="3871"/>
      <c r="HO104" s="3871"/>
      <c r="HP104" s="3871"/>
      <c r="HQ104" s="3872"/>
      <c r="HR104" s="3870"/>
      <c r="HS104" s="3871"/>
      <c r="HT104" s="3871"/>
      <c r="HU104" s="3871"/>
      <c r="HV104" s="3871"/>
      <c r="HW104" s="3871"/>
      <c r="HX104" s="3872"/>
      <c r="HY104" s="3870"/>
      <c r="HZ104" s="3871"/>
      <c r="IA104" s="3871"/>
      <c r="IB104" s="3871"/>
      <c r="IC104" s="3871"/>
      <c r="ID104" s="3871"/>
      <c r="IE104" s="3872"/>
      <c r="IF104" s="3870"/>
      <c r="IG104" s="3871"/>
      <c r="IH104" s="3871"/>
      <c r="II104" s="3871"/>
      <c r="IJ104" s="3871"/>
      <c r="IK104" s="3871"/>
      <c r="IL104" s="3872"/>
      <c r="IM104" s="3870"/>
      <c r="IN104" s="3870"/>
      <c r="IO104" s="3870"/>
      <c r="IP104" s="3870"/>
    </row>
    <row r="105" spans="1:250" ht="14.25" customHeight="1" x14ac:dyDescent="0.3">
      <c r="A105" s="2190" t="s">
        <v>0</v>
      </c>
      <c r="G105" s="2189"/>
    </row>
    <row r="106" spans="1:250" ht="18" customHeight="1" thickBot="1" x14ac:dyDescent="0.35">
      <c r="A106" s="2188" t="s">
        <v>3</v>
      </c>
      <c r="C106" s="2177" t="s">
        <v>4</v>
      </c>
      <c r="E106" s="2272" t="s">
        <v>5</v>
      </c>
      <c r="F106" s="2180" t="str">
        <f>F77</f>
        <v>AGOSTO</v>
      </c>
      <c r="G106" s="2189" t="str">
        <f>G77</f>
        <v>VIGENCIA FISCAL: 2018</v>
      </c>
    </row>
    <row r="107" spans="1:250" s="2187" customFormat="1" ht="81" customHeight="1" thickBot="1" x14ac:dyDescent="0.35">
      <c r="A107" s="2198" t="s">
        <v>351</v>
      </c>
      <c r="B107" s="2199"/>
      <c r="C107" s="2199" t="s">
        <v>352</v>
      </c>
      <c r="D107" s="2333" t="s">
        <v>8</v>
      </c>
      <c r="E107" s="2334" t="s">
        <v>9</v>
      </c>
      <c r="F107" s="2333" t="s">
        <v>10</v>
      </c>
      <c r="G107" s="2335" t="s">
        <v>11</v>
      </c>
    </row>
    <row r="108" spans="1:250" s="2187" customFormat="1" ht="39.75" customHeight="1" x14ac:dyDescent="0.3">
      <c r="A108" s="2211">
        <v>2499</v>
      </c>
      <c r="B108" s="2212"/>
      <c r="C108" s="2280" t="s">
        <v>159</v>
      </c>
      <c r="D108" s="2214">
        <f>+D109</f>
        <v>1670848562.03</v>
      </c>
      <c r="E108" s="2214">
        <f>+E109</f>
        <v>0</v>
      </c>
      <c r="F108" s="2214">
        <f t="shared" ref="F108:F114" si="3">+D108-E108</f>
        <v>1670848562.03</v>
      </c>
      <c r="G108" s="2283">
        <f>+G109</f>
        <v>1668070496.03</v>
      </c>
    </row>
    <row r="109" spans="1:250" s="2187" customFormat="1" ht="18.75" customHeight="1" x14ac:dyDescent="0.3">
      <c r="A109" s="2218">
        <v>24990600</v>
      </c>
      <c r="B109" s="2219"/>
      <c r="C109" s="2254" t="s">
        <v>73</v>
      </c>
      <c r="D109" s="2221">
        <f>SUM(D110:D114)</f>
        <v>1670848562.03</v>
      </c>
      <c r="E109" s="2221">
        <f>SUM(E110:E114)</f>
        <v>0</v>
      </c>
      <c r="F109" s="2221">
        <f t="shared" si="3"/>
        <v>1670848562.03</v>
      </c>
      <c r="G109" s="2289">
        <f>SUM(G110:G114)</f>
        <v>1668070496.03</v>
      </c>
    </row>
    <row r="110" spans="1:250" ht="50.25" customHeight="1" x14ac:dyDescent="0.3">
      <c r="A110" s="2225">
        <v>249906001</v>
      </c>
      <c r="B110" s="2226">
        <v>10</v>
      </c>
      <c r="C110" s="2255" t="s">
        <v>80</v>
      </c>
      <c r="D110" s="2229">
        <v>90025966</v>
      </c>
      <c r="E110" s="2229">
        <v>0</v>
      </c>
      <c r="F110" s="2229">
        <f t="shared" si="3"/>
        <v>90025966</v>
      </c>
      <c r="G110" s="2233">
        <v>87247900</v>
      </c>
    </row>
    <row r="111" spans="1:250" ht="35.25" customHeight="1" x14ac:dyDescent="0.3">
      <c r="A111" s="2225">
        <v>249906001</v>
      </c>
      <c r="B111" s="2226">
        <v>13</v>
      </c>
      <c r="C111" s="2255" t="s">
        <v>80</v>
      </c>
      <c r="D111" s="2229">
        <v>125003436</v>
      </c>
      <c r="E111" s="2229">
        <v>0</v>
      </c>
      <c r="F111" s="2229">
        <f t="shared" si="3"/>
        <v>125003436</v>
      </c>
      <c r="G111" s="2233">
        <v>125003436</v>
      </c>
    </row>
    <row r="112" spans="1:250" ht="31.2" x14ac:dyDescent="0.3">
      <c r="A112" s="2225">
        <v>249906001</v>
      </c>
      <c r="B112" s="2226">
        <v>20</v>
      </c>
      <c r="C112" s="2255" t="s">
        <v>80</v>
      </c>
      <c r="D112" s="2229">
        <v>322623460</v>
      </c>
      <c r="E112" s="2229">
        <v>0</v>
      </c>
      <c r="F112" s="2229">
        <f t="shared" si="3"/>
        <v>322623460</v>
      </c>
      <c r="G112" s="2233">
        <v>322623460</v>
      </c>
    </row>
    <row r="113" spans="1:7" s="2270" customFormat="1" ht="67.5" customHeight="1" x14ac:dyDescent="0.3">
      <c r="A113" s="2225">
        <v>249906003</v>
      </c>
      <c r="B113" s="2226">
        <v>20</v>
      </c>
      <c r="C113" s="2255" t="s">
        <v>79</v>
      </c>
      <c r="D113" s="2293">
        <v>223188783.63999999</v>
      </c>
      <c r="E113" s="2350">
        <v>0</v>
      </c>
      <c r="F113" s="2293">
        <f t="shared" si="3"/>
        <v>223188783.63999999</v>
      </c>
      <c r="G113" s="2351">
        <v>223188783.63999999</v>
      </c>
    </row>
    <row r="114" spans="1:7" s="2270" customFormat="1" ht="46.2" customHeight="1" thickBot="1" x14ac:dyDescent="0.35">
      <c r="A114" s="2256">
        <v>249906004</v>
      </c>
      <c r="B114" s="2257">
        <v>20</v>
      </c>
      <c r="C114" s="2258" t="s">
        <v>161</v>
      </c>
      <c r="D114" s="2301">
        <v>910006916.38999999</v>
      </c>
      <c r="E114" s="2370">
        <v>0</v>
      </c>
      <c r="F114" s="2301">
        <f t="shared" si="3"/>
        <v>910006916.38999999</v>
      </c>
      <c r="G114" s="2371">
        <v>910006916.38999999</v>
      </c>
    </row>
    <row r="115" spans="1:7" ht="16.2" thickBot="1" x14ac:dyDescent="0.35">
      <c r="A115" s="3867" t="s">
        <v>82</v>
      </c>
      <c r="B115" s="3868"/>
      <c r="C115" s="3955"/>
      <c r="D115" s="2372">
        <f>+D9+D88</f>
        <v>27826819386.059998</v>
      </c>
      <c r="E115" s="2373">
        <f>+E9+E88</f>
        <v>0</v>
      </c>
      <c r="F115" s="2372">
        <f>+F9+F88</f>
        <v>27826819386.059998</v>
      </c>
      <c r="G115" s="2372">
        <f>+G9+G88</f>
        <v>27486295183.059998</v>
      </c>
    </row>
    <row r="116" spans="1:7" x14ac:dyDescent="0.3">
      <c r="A116" s="2188"/>
      <c r="G116" s="2189"/>
    </row>
    <row r="117" spans="1:7" x14ac:dyDescent="0.3">
      <c r="A117" s="2188"/>
      <c r="G117" s="2189"/>
    </row>
    <row r="118" spans="1:7" x14ac:dyDescent="0.3">
      <c r="A118" s="2188"/>
      <c r="G118" s="2189"/>
    </row>
    <row r="119" spans="1:7" x14ac:dyDescent="0.3">
      <c r="A119" s="2188"/>
      <c r="G119" s="2189"/>
    </row>
    <row r="120" spans="1:7" x14ac:dyDescent="0.3">
      <c r="A120" s="2309" t="s">
        <v>83</v>
      </c>
      <c r="B120" s="2310"/>
      <c r="C120" s="2311"/>
      <c r="D120" s="2311"/>
      <c r="E120" s="2312" t="s">
        <v>84</v>
      </c>
      <c r="F120" s="2312"/>
      <c r="G120" s="2313"/>
    </row>
    <row r="121" spans="1:7" x14ac:dyDescent="0.3">
      <c r="A121" s="2318" t="s">
        <v>193</v>
      </c>
      <c r="B121" s="2310"/>
      <c r="C121" s="2311"/>
      <c r="D121" s="2311"/>
      <c r="E121" s="2319" t="s">
        <v>85</v>
      </c>
      <c r="F121" s="2319"/>
      <c r="G121" s="2320"/>
    </row>
    <row r="122" spans="1:7" x14ac:dyDescent="0.3">
      <c r="A122" s="2318" t="s">
        <v>194</v>
      </c>
      <c r="B122" s="2310"/>
      <c r="C122" s="2311"/>
      <c r="D122" s="2374"/>
      <c r="E122" s="2322" t="s">
        <v>86</v>
      </c>
      <c r="F122" s="2312"/>
      <c r="G122" s="2313"/>
    </row>
    <row r="123" spans="1:7" x14ac:dyDescent="0.3">
      <c r="A123" s="2318"/>
      <c r="B123" s="2310"/>
      <c r="C123" s="2311"/>
      <c r="D123" s="2311"/>
      <c r="E123" s="2319"/>
      <c r="F123" s="2319"/>
      <c r="G123" s="2320"/>
    </row>
    <row r="124" spans="1:7" x14ac:dyDescent="0.3">
      <c r="A124" s="2309"/>
      <c r="B124" s="2310"/>
      <c r="C124" s="2311"/>
      <c r="D124" s="2322"/>
      <c r="E124" s="2323"/>
      <c r="F124" s="2322"/>
      <c r="G124" s="2313"/>
    </row>
    <row r="125" spans="1:7" x14ac:dyDescent="0.3">
      <c r="A125" s="2318"/>
      <c r="B125" s="2310"/>
      <c r="C125" s="2311"/>
      <c r="D125" s="2322"/>
      <c r="E125" s="2323"/>
      <c r="F125" s="2322"/>
      <c r="G125" s="2313"/>
    </row>
    <row r="126" spans="1:7" x14ac:dyDescent="0.3">
      <c r="A126" s="2318" t="s">
        <v>87</v>
      </c>
      <c r="B126" s="2310"/>
      <c r="C126" s="2311"/>
      <c r="D126" s="2180" t="s">
        <v>88</v>
      </c>
      <c r="F126" s="2311" t="s">
        <v>84</v>
      </c>
      <c r="G126" s="2375"/>
    </row>
    <row r="127" spans="1:7" x14ac:dyDescent="0.3">
      <c r="A127" s="2318" t="s">
        <v>89</v>
      </c>
      <c r="B127" s="2310"/>
      <c r="C127" s="2311"/>
      <c r="D127" s="2321" t="s">
        <v>90</v>
      </c>
      <c r="F127" s="2319" t="s">
        <v>91</v>
      </c>
      <c r="G127" s="2313"/>
    </row>
    <row r="128" spans="1:7" x14ac:dyDescent="0.3">
      <c r="A128" s="2318" t="s">
        <v>92</v>
      </c>
      <c r="B128" s="2310"/>
      <c r="C128" s="2311"/>
      <c r="D128" s="2321" t="s">
        <v>93</v>
      </c>
      <c r="F128" s="2322" t="s">
        <v>94</v>
      </c>
      <c r="G128" s="2313"/>
    </row>
    <row r="129" spans="1:7" ht="15" thickBot="1" x14ac:dyDescent="0.35">
      <c r="A129" s="2192"/>
      <c r="B129" s="2193"/>
      <c r="C129" s="2194"/>
      <c r="D129" s="2194"/>
      <c r="E129" s="2196"/>
      <c r="F129" s="2196"/>
      <c r="G129" s="2197"/>
    </row>
  </sheetData>
  <mergeCells count="115">
    <mergeCell ref="A1:G1"/>
    <mergeCell ref="A2:G2"/>
    <mergeCell ref="A35:G35"/>
    <mergeCell ref="A36:G36"/>
    <mergeCell ref="A37:G37"/>
    <mergeCell ref="A73:G73"/>
    <mergeCell ref="AY73:BE73"/>
    <mergeCell ref="BF73:BL73"/>
    <mergeCell ref="BM73:BS73"/>
    <mergeCell ref="BT73:BZ73"/>
    <mergeCell ref="CA73:CG73"/>
    <mergeCell ref="CH73:CN73"/>
    <mergeCell ref="I73:O73"/>
    <mergeCell ref="P73:V73"/>
    <mergeCell ref="W73:AC73"/>
    <mergeCell ref="AD73:AJ73"/>
    <mergeCell ref="AK73:AQ73"/>
    <mergeCell ref="AR73:AX73"/>
    <mergeCell ref="HK73:HQ73"/>
    <mergeCell ref="HR73:HX73"/>
    <mergeCell ref="HY73:IE73"/>
    <mergeCell ref="IF73:IL73"/>
    <mergeCell ref="IM73:IP73"/>
    <mergeCell ref="A74:G74"/>
    <mergeCell ref="FU73:GA73"/>
    <mergeCell ref="GB73:GH73"/>
    <mergeCell ref="GI73:GO73"/>
    <mergeCell ref="GP73:GV73"/>
    <mergeCell ref="GW73:HC73"/>
    <mergeCell ref="HD73:HJ73"/>
    <mergeCell ref="EE73:EK73"/>
    <mergeCell ref="EL73:ER73"/>
    <mergeCell ref="ES73:EY73"/>
    <mergeCell ref="EZ73:FF73"/>
    <mergeCell ref="FG73:FM73"/>
    <mergeCell ref="FN73:FT73"/>
    <mergeCell ref="CO73:CU73"/>
    <mergeCell ref="CV73:DB73"/>
    <mergeCell ref="DC73:DI73"/>
    <mergeCell ref="DJ73:DP73"/>
    <mergeCell ref="DQ73:DW73"/>
    <mergeCell ref="DX73:ED73"/>
    <mergeCell ref="AR103:AX103"/>
    <mergeCell ref="AY103:BE103"/>
    <mergeCell ref="BF103:BL103"/>
    <mergeCell ref="BM103:BS103"/>
    <mergeCell ref="BT103:BZ103"/>
    <mergeCell ref="CA103:CG103"/>
    <mergeCell ref="A103:G103"/>
    <mergeCell ref="I103:O103"/>
    <mergeCell ref="P103:V103"/>
    <mergeCell ref="W103:AC103"/>
    <mergeCell ref="AD103:AJ103"/>
    <mergeCell ref="AK103:AQ103"/>
    <mergeCell ref="DX103:ED103"/>
    <mergeCell ref="EE103:EK103"/>
    <mergeCell ref="EL103:ER103"/>
    <mergeCell ref="ES103:EY103"/>
    <mergeCell ref="EZ103:FF103"/>
    <mergeCell ref="FG103:FM103"/>
    <mergeCell ref="CH103:CN103"/>
    <mergeCell ref="CO103:CU103"/>
    <mergeCell ref="CV103:DB103"/>
    <mergeCell ref="DC103:DI103"/>
    <mergeCell ref="DJ103:DP103"/>
    <mergeCell ref="DQ103:DW103"/>
    <mergeCell ref="HD103:HJ103"/>
    <mergeCell ref="HK103:HQ103"/>
    <mergeCell ref="HR103:HX103"/>
    <mergeCell ref="HY103:IE103"/>
    <mergeCell ref="IF103:IL103"/>
    <mergeCell ref="IM103:IP103"/>
    <mergeCell ref="FN103:FT103"/>
    <mergeCell ref="FU103:GA103"/>
    <mergeCell ref="GB103:GH103"/>
    <mergeCell ref="GI103:GO103"/>
    <mergeCell ref="GP103:GV103"/>
    <mergeCell ref="GW103:HC103"/>
    <mergeCell ref="DQ104:DW104"/>
    <mergeCell ref="AR104:AX104"/>
    <mergeCell ref="AY104:BE104"/>
    <mergeCell ref="BF104:BL104"/>
    <mergeCell ref="BM104:BS104"/>
    <mergeCell ref="BT104:BZ104"/>
    <mergeCell ref="CA104:CG104"/>
    <mergeCell ref="A104:G104"/>
    <mergeCell ref="I104:O104"/>
    <mergeCell ref="P104:V104"/>
    <mergeCell ref="W104:AC104"/>
    <mergeCell ref="AD104:AJ104"/>
    <mergeCell ref="AK104:AQ104"/>
    <mergeCell ref="A115:C115"/>
    <mergeCell ref="HD104:HJ104"/>
    <mergeCell ref="HK104:HQ104"/>
    <mergeCell ref="HR104:HX104"/>
    <mergeCell ref="HY104:IE104"/>
    <mergeCell ref="IF104:IL104"/>
    <mergeCell ref="IM104:IP104"/>
    <mergeCell ref="FN104:FT104"/>
    <mergeCell ref="FU104:GA104"/>
    <mergeCell ref="GB104:GH104"/>
    <mergeCell ref="GI104:GO104"/>
    <mergeCell ref="GP104:GV104"/>
    <mergeCell ref="GW104:HC104"/>
    <mergeCell ref="DX104:ED104"/>
    <mergeCell ref="EE104:EK104"/>
    <mergeCell ref="EL104:ER104"/>
    <mergeCell ref="ES104:EY104"/>
    <mergeCell ref="EZ104:FF104"/>
    <mergeCell ref="FG104:FM104"/>
    <mergeCell ref="CH104:CN104"/>
    <mergeCell ref="CO104:CU104"/>
    <mergeCell ref="CV104:DB104"/>
    <mergeCell ref="DC104:DI104"/>
    <mergeCell ref="DJ104:DP10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33" max="6" man="1"/>
    <brk id="71" max="16383" man="1"/>
    <brk id="101" max="6" man="1"/>
  </rowBreaks>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0442-F6A6-457E-A88F-82E6A5DEE526}">
  <dimension ref="A1:IH129"/>
  <sheetViews>
    <sheetView zoomScaleNormal="100" workbookViewId="0">
      <selection activeCell="G14" sqref="G14"/>
    </sheetView>
  </sheetViews>
  <sheetFormatPr baseColWidth="10" defaultColWidth="11.44140625" defaultRowHeight="14.4" x14ac:dyDescent="0.3"/>
  <cols>
    <col min="1" max="1" width="20.33203125" style="2509" customWidth="1"/>
    <col min="2" max="2" width="7.33203125" style="2510" customWidth="1"/>
    <col min="3" max="3" width="51.44140625" style="2509" customWidth="1"/>
    <col min="4" max="4" width="23.44140625" style="2512" customWidth="1"/>
    <col min="5" max="5" width="19.44140625" style="2604" customWidth="1"/>
    <col min="6" max="6" width="20" style="2512" customWidth="1"/>
    <col min="7" max="7" width="25.109375" style="2512" customWidth="1"/>
    <col min="8" max="8" width="4.44140625" style="2509" customWidth="1"/>
    <col min="9" max="9" width="19.33203125" style="2509" customWidth="1"/>
    <col min="10" max="256" width="11.44140625" style="2509"/>
    <col min="257" max="257" width="20.33203125" style="2509" customWidth="1"/>
    <col min="258" max="258" width="7.33203125" style="2509" customWidth="1"/>
    <col min="259" max="259" width="51.44140625" style="2509" customWidth="1"/>
    <col min="260" max="260" width="23.44140625" style="2509" customWidth="1"/>
    <col min="261" max="261" width="19.44140625" style="2509" customWidth="1"/>
    <col min="262" max="262" width="20" style="2509" customWidth="1"/>
    <col min="263" max="263" width="25.109375" style="2509" customWidth="1"/>
    <col min="264" max="264" width="4.44140625" style="2509" customWidth="1"/>
    <col min="265" max="265" width="19.33203125" style="2509" customWidth="1"/>
    <col min="266" max="512" width="11.44140625" style="2509"/>
    <col min="513" max="513" width="20.33203125" style="2509" customWidth="1"/>
    <col min="514" max="514" width="7.33203125" style="2509" customWidth="1"/>
    <col min="515" max="515" width="51.44140625" style="2509" customWidth="1"/>
    <col min="516" max="516" width="23.44140625" style="2509" customWidth="1"/>
    <col min="517" max="517" width="19.44140625" style="2509" customWidth="1"/>
    <col min="518" max="518" width="20" style="2509" customWidth="1"/>
    <col min="519" max="519" width="25.109375" style="2509" customWidth="1"/>
    <col min="520" max="520" width="4.44140625" style="2509" customWidth="1"/>
    <col min="521" max="521" width="19.33203125" style="2509" customWidth="1"/>
    <col min="522" max="768" width="11.44140625" style="2509"/>
    <col min="769" max="769" width="20.33203125" style="2509" customWidth="1"/>
    <col min="770" max="770" width="7.33203125" style="2509" customWidth="1"/>
    <col min="771" max="771" width="51.44140625" style="2509" customWidth="1"/>
    <col min="772" max="772" width="23.44140625" style="2509" customWidth="1"/>
    <col min="773" max="773" width="19.44140625" style="2509" customWidth="1"/>
    <col min="774" max="774" width="20" style="2509" customWidth="1"/>
    <col min="775" max="775" width="25.109375" style="2509" customWidth="1"/>
    <col min="776" max="776" width="4.44140625" style="2509" customWidth="1"/>
    <col min="777" max="777" width="19.33203125" style="2509" customWidth="1"/>
    <col min="778" max="1024" width="11.44140625" style="2509"/>
    <col min="1025" max="1025" width="20.33203125" style="2509" customWidth="1"/>
    <col min="1026" max="1026" width="7.33203125" style="2509" customWidth="1"/>
    <col min="1027" max="1027" width="51.44140625" style="2509" customWidth="1"/>
    <col min="1028" max="1028" width="23.44140625" style="2509" customWidth="1"/>
    <col min="1029" max="1029" width="19.44140625" style="2509" customWidth="1"/>
    <col min="1030" max="1030" width="20" style="2509" customWidth="1"/>
    <col min="1031" max="1031" width="25.109375" style="2509" customWidth="1"/>
    <col min="1032" max="1032" width="4.44140625" style="2509" customWidth="1"/>
    <col min="1033" max="1033" width="19.33203125" style="2509" customWidth="1"/>
    <col min="1034" max="1280" width="11.44140625" style="2509"/>
    <col min="1281" max="1281" width="20.33203125" style="2509" customWidth="1"/>
    <col min="1282" max="1282" width="7.33203125" style="2509" customWidth="1"/>
    <col min="1283" max="1283" width="51.44140625" style="2509" customWidth="1"/>
    <col min="1284" max="1284" width="23.44140625" style="2509" customWidth="1"/>
    <col min="1285" max="1285" width="19.44140625" style="2509" customWidth="1"/>
    <col min="1286" max="1286" width="20" style="2509" customWidth="1"/>
    <col min="1287" max="1287" width="25.109375" style="2509" customWidth="1"/>
    <col min="1288" max="1288" width="4.44140625" style="2509" customWidth="1"/>
    <col min="1289" max="1289" width="19.33203125" style="2509" customWidth="1"/>
    <col min="1290" max="1536" width="11.44140625" style="2509"/>
    <col min="1537" max="1537" width="20.33203125" style="2509" customWidth="1"/>
    <col min="1538" max="1538" width="7.33203125" style="2509" customWidth="1"/>
    <col min="1539" max="1539" width="51.44140625" style="2509" customWidth="1"/>
    <col min="1540" max="1540" width="23.44140625" style="2509" customWidth="1"/>
    <col min="1541" max="1541" width="19.44140625" style="2509" customWidth="1"/>
    <col min="1542" max="1542" width="20" style="2509" customWidth="1"/>
    <col min="1543" max="1543" width="25.109375" style="2509" customWidth="1"/>
    <col min="1544" max="1544" width="4.44140625" style="2509" customWidth="1"/>
    <col min="1545" max="1545" width="19.33203125" style="2509" customWidth="1"/>
    <col min="1546" max="1792" width="11.44140625" style="2509"/>
    <col min="1793" max="1793" width="20.33203125" style="2509" customWidth="1"/>
    <col min="1794" max="1794" width="7.33203125" style="2509" customWidth="1"/>
    <col min="1795" max="1795" width="51.44140625" style="2509" customWidth="1"/>
    <col min="1796" max="1796" width="23.44140625" style="2509" customWidth="1"/>
    <col min="1797" max="1797" width="19.44140625" style="2509" customWidth="1"/>
    <col min="1798" max="1798" width="20" style="2509" customWidth="1"/>
    <col min="1799" max="1799" width="25.109375" style="2509" customWidth="1"/>
    <col min="1800" max="1800" width="4.44140625" style="2509" customWidth="1"/>
    <col min="1801" max="1801" width="19.33203125" style="2509" customWidth="1"/>
    <col min="1802" max="2048" width="11.44140625" style="2509"/>
    <col min="2049" max="2049" width="20.33203125" style="2509" customWidth="1"/>
    <col min="2050" max="2050" width="7.33203125" style="2509" customWidth="1"/>
    <col min="2051" max="2051" width="51.44140625" style="2509" customWidth="1"/>
    <col min="2052" max="2052" width="23.44140625" style="2509" customWidth="1"/>
    <col min="2053" max="2053" width="19.44140625" style="2509" customWidth="1"/>
    <col min="2054" max="2054" width="20" style="2509" customWidth="1"/>
    <col min="2055" max="2055" width="25.109375" style="2509" customWidth="1"/>
    <col min="2056" max="2056" width="4.44140625" style="2509" customWidth="1"/>
    <col min="2057" max="2057" width="19.33203125" style="2509" customWidth="1"/>
    <col min="2058" max="2304" width="11.44140625" style="2509"/>
    <col min="2305" max="2305" width="20.33203125" style="2509" customWidth="1"/>
    <col min="2306" max="2306" width="7.33203125" style="2509" customWidth="1"/>
    <col min="2307" max="2307" width="51.44140625" style="2509" customWidth="1"/>
    <col min="2308" max="2308" width="23.44140625" style="2509" customWidth="1"/>
    <col min="2309" max="2309" width="19.44140625" style="2509" customWidth="1"/>
    <col min="2310" max="2310" width="20" style="2509" customWidth="1"/>
    <col min="2311" max="2311" width="25.109375" style="2509" customWidth="1"/>
    <col min="2312" max="2312" width="4.44140625" style="2509" customWidth="1"/>
    <col min="2313" max="2313" width="19.33203125" style="2509" customWidth="1"/>
    <col min="2314" max="2560" width="11.44140625" style="2509"/>
    <col min="2561" max="2561" width="20.33203125" style="2509" customWidth="1"/>
    <col min="2562" max="2562" width="7.33203125" style="2509" customWidth="1"/>
    <col min="2563" max="2563" width="51.44140625" style="2509" customWidth="1"/>
    <col min="2564" max="2564" width="23.44140625" style="2509" customWidth="1"/>
    <col min="2565" max="2565" width="19.44140625" style="2509" customWidth="1"/>
    <col min="2566" max="2566" width="20" style="2509" customWidth="1"/>
    <col min="2567" max="2567" width="25.109375" style="2509" customWidth="1"/>
    <col min="2568" max="2568" width="4.44140625" style="2509" customWidth="1"/>
    <col min="2569" max="2569" width="19.33203125" style="2509" customWidth="1"/>
    <col min="2570" max="2816" width="11.44140625" style="2509"/>
    <col min="2817" max="2817" width="20.33203125" style="2509" customWidth="1"/>
    <col min="2818" max="2818" width="7.33203125" style="2509" customWidth="1"/>
    <col min="2819" max="2819" width="51.44140625" style="2509" customWidth="1"/>
    <col min="2820" max="2820" width="23.44140625" style="2509" customWidth="1"/>
    <col min="2821" max="2821" width="19.44140625" style="2509" customWidth="1"/>
    <col min="2822" max="2822" width="20" style="2509" customWidth="1"/>
    <col min="2823" max="2823" width="25.109375" style="2509" customWidth="1"/>
    <col min="2824" max="2824" width="4.44140625" style="2509" customWidth="1"/>
    <col min="2825" max="2825" width="19.33203125" style="2509" customWidth="1"/>
    <col min="2826" max="3072" width="11.44140625" style="2509"/>
    <col min="3073" max="3073" width="20.33203125" style="2509" customWidth="1"/>
    <col min="3074" max="3074" width="7.33203125" style="2509" customWidth="1"/>
    <col min="3075" max="3075" width="51.44140625" style="2509" customWidth="1"/>
    <col min="3076" max="3076" width="23.44140625" style="2509" customWidth="1"/>
    <col min="3077" max="3077" width="19.44140625" style="2509" customWidth="1"/>
    <col min="3078" max="3078" width="20" style="2509" customWidth="1"/>
    <col min="3079" max="3079" width="25.109375" style="2509" customWidth="1"/>
    <col min="3080" max="3080" width="4.44140625" style="2509" customWidth="1"/>
    <col min="3081" max="3081" width="19.33203125" style="2509" customWidth="1"/>
    <col min="3082" max="3328" width="11.44140625" style="2509"/>
    <col min="3329" max="3329" width="20.33203125" style="2509" customWidth="1"/>
    <col min="3330" max="3330" width="7.33203125" style="2509" customWidth="1"/>
    <col min="3331" max="3331" width="51.44140625" style="2509" customWidth="1"/>
    <col min="3332" max="3332" width="23.44140625" style="2509" customWidth="1"/>
    <col min="3333" max="3333" width="19.44140625" style="2509" customWidth="1"/>
    <col min="3334" max="3334" width="20" style="2509" customWidth="1"/>
    <col min="3335" max="3335" width="25.109375" style="2509" customWidth="1"/>
    <col min="3336" max="3336" width="4.44140625" style="2509" customWidth="1"/>
    <col min="3337" max="3337" width="19.33203125" style="2509" customWidth="1"/>
    <col min="3338" max="3584" width="11.44140625" style="2509"/>
    <col min="3585" max="3585" width="20.33203125" style="2509" customWidth="1"/>
    <col min="3586" max="3586" width="7.33203125" style="2509" customWidth="1"/>
    <col min="3587" max="3587" width="51.44140625" style="2509" customWidth="1"/>
    <col min="3588" max="3588" width="23.44140625" style="2509" customWidth="1"/>
    <col min="3589" max="3589" width="19.44140625" style="2509" customWidth="1"/>
    <col min="3590" max="3590" width="20" style="2509" customWidth="1"/>
    <col min="3591" max="3591" width="25.109375" style="2509" customWidth="1"/>
    <col min="3592" max="3592" width="4.44140625" style="2509" customWidth="1"/>
    <col min="3593" max="3593" width="19.33203125" style="2509" customWidth="1"/>
    <col min="3594" max="3840" width="11.44140625" style="2509"/>
    <col min="3841" max="3841" width="20.33203125" style="2509" customWidth="1"/>
    <col min="3842" max="3842" width="7.33203125" style="2509" customWidth="1"/>
    <col min="3843" max="3843" width="51.44140625" style="2509" customWidth="1"/>
    <col min="3844" max="3844" width="23.44140625" style="2509" customWidth="1"/>
    <col min="3845" max="3845" width="19.44140625" style="2509" customWidth="1"/>
    <col min="3846" max="3846" width="20" style="2509" customWidth="1"/>
    <col min="3847" max="3847" width="25.109375" style="2509" customWidth="1"/>
    <col min="3848" max="3848" width="4.44140625" style="2509" customWidth="1"/>
    <col min="3849" max="3849" width="19.33203125" style="2509" customWidth="1"/>
    <col min="3850" max="4096" width="11.44140625" style="2509"/>
    <col min="4097" max="4097" width="20.33203125" style="2509" customWidth="1"/>
    <col min="4098" max="4098" width="7.33203125" style="2509" customWidth="1"/>
    <col min="4099" max="4099" width="51.44140625" style="2509" customWidth="1"/>
    <col min="4100" max="4100" width="23.44140625" style="2509" customWidth="1"/>
    <col min="4101" max="4101" width="19.44140625" style="2509" customWidth="1"/>
    <col min="4102" max="4102" width="20" style="2509" customWidth="1"/>
    <col min="4103" max="4103" width="25.109375" style="2509" customWidth="1"/>
    <col min="4104" max="4104" width="4.44140625" style="2509" customWidth="1"/>
    <col min="4105" max="4105" width="19.33203125" style="2509" customWidth="1"/>
    <col min="4106" max="4352" width="11.44140625" style="2509"/>
    <col min="4353" max="4353" width="20.33203125" style="2509" customWidth="1"/>
    <col min="4354" max="4354" width="7.33203125" style="2509" customWidth="1"/>
    <col min="4355" max="4355" width="51.44140625" style="2509" customWidth="1"/>
    <col min="4356" max="4356" width="23.44140625" style="2509" customWidth="1"/>
    <col min="4357" max="4357" width="19.44140625" style="2509" customWidth="1"/>
    <col min="4358" max="4358" width="20" style="2509" customWidth="1"/>
    <col min="4359" max="4359" width="25.109375" style="2509" customWidth="1"/>
    <col min="4360" max="4360" width="4.44140625" style="2509" customWidth="1"/>
    <col min="4361" max="4361" width="19.33203125" style="2509" customWidth="1"/>
    <col min="4362" max="4608" width="11.44140625" style="2509"/>
    <col min="4609" max="4609" width="20.33203125" style="2509" customWidth="1"/>
    <col min="4610" max="4610" width="7.33203125" style="2509" customWidth="1"/>
    <col min="4611" max="4611" width="51.44140625" style="2509" customWidth="1"/>
    <col min="4612" max="4612" width="23.44140625" style="2509" customWidth="1"/>
    <col min="4613" max="4613" width="19.44140625" style="2509" customWidth="1"/>
    <col min="4614" max="4614" width="20" style="2509" customWidth="1"/>
    <col min="4615" max="4615" width="25.109375" style="2509" customWidth="1"/>
    <col min="4616" max="4616" width="4.44140625" style="2509" customWidth="1"/>
    <col min="4617" max="4617" width="19.33203125" style="2509" customWidth="1"/>
    <col min="4618" max="4864" width="11.44140625" style="2509"/>
    <col min="4865" max="4865" width="20.33203125" style="2509" customWidth="1"/>
    <col min="4866" max="4866" width="7.33203125" style="2509" customWidth="1"/>
    <col min="4867" max="4867" width="51.44140625" style="2509" customWidth="1"/>
    <col min="4868" max="4868" width="23.44140625" style="2509" customWidth="1"/>
    <col min="4869" max="4869" width="19.44140625" style="2509" customWidth="1"/>
    <col min="4870" max="4870" width="20" style="2509" customWidth="1"/>
    <col min="4871" max="4871" width="25.109375" style="2509" customWidth="1"/>
    <col min="4872" max="4872" width="4.44140625" style="2509" customWidth="1"/>
    <col min="4873" max="4873" width="19.33203125" style="2509" customWidth="1"/>
    <col min="4874" max="5120" width="11.44140625" style="2509"/>
    <col min="5121" max="5121" width="20.33203125" style="2509" customWidth="1"/>
    <col min="5122" max="5122" width="7.33203125" style="2509" customWidth="1"/>
    <col min="5123" max="5123" width="51.44140625" style="2509" customWidth="1"/>
    <col min="5124" max="5124" width="23.44140625" style="2509" customWidth="1"/>
    <col min="5125" max="5125" width="19.44140625" style="2509" customWidth="1"/>
    <col min="5126" max="5126" width="20" style="2509" customWidth="1"/>
    <col min="5127" max="5127" width="25.109375" style="2509" customWidth="1"/>
    <col min="5128" max="5128" width="4.44140625" style="2509" customWidth="1"/>
    <col min="5129" max="5129" width="19.33203125" style="2509" customWidth="1"/>
    <col min="5130" max="5376" width="11.44140625" style="2509"/>
    <col min="5377" max="5377" width="20.33203125" style="2509" customWidth="1"/>
    <col min="5378" max="5378" width="7.33203125" style="2509" customWidth="1"/>
    <col min="5379" max="5379" width="51.44140625" style="2509" customWidth="1"/>
    <col min="5380" max="5380" width="23.44140625" style="2509" customWidth="1"/>
    <col min="5381" max="5381" width="19.44140625" style="2509" customWidth="1"/>
    <col min="5382" max="5382" width="20" style="2509" customWidth="1"/>
    <col min="5383" max="5383" width="25.109375" style="2509" customWidth="1"/>
    <col min="5384" max="5384" width="4.44140625" style="2509" customWidth="1"/>
    <col min="5385" max="5385" width="19.33203125" style="2509" customWidth="1"/>
    <col min="5386" max="5632" width="11.44140625" style="2509"/>
    <col min="5633" max="5633" width="20.33203125" style="2509" customWidth="1"/>
    <col min="5634" max="5634" width="7.33203125" style="2509" customWidth="1"/>
    <col min="5635" max="5635" width="51.44140625" style="2509" customWidth="1"/>
    <col min="5636" max="5636" width="23.44140625" style="2509" customWidth="1"/>
    <col min="5637" max="5637" width="19.44140625" style="2509" customWidth="1"/>
    <col min="5638" max="5638" width="20" style="2509" customWidth="1"/>
    <col min="5639" max="5639" width="25.109375" style="2509" customWidth="1"/>
    <col min="5640" max="5640" width="4.44140625" style="2509" customWidth="1"/>
    <col min="5641" max="5641" width="19.33203125" style="2509" customWidth="1"/>
    <col min="5642" max="5888" width="11.44140625" style="2509"/>
    <col min="5889" max="5889" width="20.33203125" style="2509" customWidth="1"/>
    <col min="5890" max="5890" width="7.33203125" style="2509" customWidth="1"/>
    <col min="5891" max="5891" width="51.44140625" style="2509" customWidth="1"/>
    <col min="5892" max="5892" width="23.44140625" style="2509" customWidth="1"/>
    <col min="5893" max="5893" width="19.44140625" style="2509" customWidth="1"/>
    <col min="5894" max="5894" width="20" style="2509" customWidth="1"/>
    <col min="5895" max="5895" width="25.109375" style="2509" customWidth="1"/>
    <col min="5896" max="5896" width="4.44140625" style="2509" customWidth="1"/>
    <col min="5897" max="5897" width="19.33203125" style="2509" customWidth="1"/>
    <col min="5898" max="6144" width="11.44140625" style="2509"/>
    <col min="6145" max="6145" width="20.33203125" style="2509" customWidth="1"/>
    <col min="6146" max="6146" width="7.33203125" style="2509" customWidth="1"/>
    <col min="6147" max="6147" width="51.44140625" style="2509" customWidth="1"/>
    <col min="6148" max="6148" width="23.44140625" style="2509" customWidth="1"/>
    <col min="6149" max="6149" width="19.44140625" style="2509" customWidth="1"/>
    <col min="6150" max="6150" width="20" style="2509" customWidth="1"/>
    <col min="6151" max="6151" width="25.109375" style="2509" customWidth="1"/>
    <col min="6152" max="6152" width="4.44140625" style="2509" customWidth="1"/>
    <col min="6153" max="6153" width="19.33203125" style="2509" customWidth="1"/>
    <col min="6154" max="6400" width="11.44140625" style="2509"/>
    <col min="6401" max="6401" width="20.33203125" style="2509" customWidth="1"/>
    <col min="6402" max="6402" width="7.33203125" style="2509" customWidth="1"/>
    <col min="6403" max="6403" width="51.44140625" style="2509" customWidth="1"/>
    <col min="6404" max="6404" width="23.44140625" style="2509" customWidth="1"/>
    <col min="6405" max="6405" width="19.44140625" style="2509" customWidth="1"/>
    <col min="6406" max="6406" width="20" style="2509" customWidth="1"/>
    <col min="6407" max="6407" width="25.109375" style="2509" customWidth="1"/>
    <col min="6408" max="6408" width="4.44140625" style="2509" customWidth="1"/>
    <col min="6409" max="6409" width="19.33203125" style="2509" customWidth="1"/>
    <col min="6410" max="6656" width="11.44140625" style="2509"/>
    <col min="6657" max="6657" width="20.33203125" style="2509" customWidth="1"/>
    <col min="6658" max="6658" width="7.33203125" style="2509" customWidth="1"/>
    <col min="6659" max="6659" width="51.44140625" style="2509" customWidth="1"/>
    <col min="6660" max="6660" width="23.44140625" style="2509" customWidth="1"/>
    <col min="6661" max="6661" width="19.44140625" style="2509" customWidth="1"/>
    <col min="6662" max="6662" width="20" style="2509" customWidth="1"/>
    <col min="6663" max="6663" width="25.109375" style="2509" customWidth="1"/>
    <col min="6664" max="6664" width="4.44140625" style="2509" customWidth="1"/>
    <col min="6665" max="6665" width="19.33203125" style="2509" customWidth="1"/>
    <col min="6666" max="6912" width="11.44140625" style="2509"/>
    <col min="6913" max="6913" width="20.33203125" style="2509" customWidth="1"/>
    <col min="6914" max="6914" width="7.33203125" style="2509" customWidth="1"/>
    <col min="6915" max="6915" width="51.44140625" style="2509" customWidth="1"/>
    <col min="6916" max="6916" width="23.44140625" style="2509" customWidth="1"/>
    <col min="6917" max="6917" width="19.44140625" style="2509" customWidth="1"/>
    <col min="6918" max="6918" width="20" style="2509" customWidth="1"/>
    <col min="6919" max="6919" width="25.109375" style="2509" customWidth="1"/>
    <col min="6920" max="6920" width="4.44140625" style="2509" customWidth="1"/>
    <col min="6921" max="6921" width="19.33203125" style="2509" customWidth="1"/>
    <col min="6922" max="7168" width="11.44140625" style="2509"/>
    <col min="7169" max="7169" width="20.33203125" style="2509" customWidth="1"/>
    <col min="7170" max="7170" width="7.33203125" style="2509" customWidth="1"/>
    <col min="7171" max="7171" width="51.44140625" style="2509" customWidth="1"/>
    <col min="7172" max="7172" width="23.44140625" style="2509" customWidth="1"/>
    <col min="7173" max="7173" width="19.44140625" style="2509" customWidth="1"/>
    <col min="7174" max="7174" width="20" style="2509" customWidth="1"/>
    <col min="7175" max="7175" width="25.109375" style="2509" customWidth="1"/>
    <col min="7176" max="7176" width="4.44140625" style="2509" customWidth="1"/>
    <col min="7177" max="7177" width="19.33203125" style="2509" customWidth="1"/>
    <col min="7178" max="7424" width="11.44140625" style="2509"/>
    <col min="7425" max="7425" width="20.33203125" style="2509" customWidth="1"/>
    <col min="7426" max="7426" width="7.33203125" style="2509" customWidth="1"/>
    <col min="7427" max="7427" width="51.44140625" style="2509" customWidth="1"/>
    <col min="7428" max="7428" width="23.44140625" style="2509" customWidth="1"/>
    <col min="7429" max="7429" width="19.44140625" style="2509" customWidth="1"/>
    <col min="7430" max="7430" width="20" style="2509" customWidth="1"/>
    <col min="7431" max="7431" width="25.109375" style="2509" customWidth="1"/>
    <col min="7432" max="7432" width="4.44140625" style="2509" customWidth="1"/>
    <col min="7433" max="7433" width="19.33203125" style="2509" customWidth="1"/>
    <col min="7434" max="7680" width="11.44140625" style="2509"/>
    <col min="7681" max="7681" width="20.33203125" style="2509" customWidth="1"/>
    <col min="7682" max="7682" width="7.33203125" style="2509" customWidth="1"/>
    <col min="7683" max="7683" width="51.44140625" style="2509" customWidth="1"/>
    <col min="7684" max="7684" width="23.44140625" style="2509" customWidth="1"/>
    <col min="7685" max="7685" width="19.44140625" style="2509" customWidth="1"/>
    <col min="7686" max="7686" width="20" style="2509" customWidth="1"/>
    <col min="7687" max="7687" width="25.109375" style="2509" customWidth="1"/>
    <col min="7688" max="7688" width="4.44140625" style="2509" customWidth="1"/>
    <col min="7689" max="7689" width="19.33203125" style="2509" customWidth="1"/>
    <col min="7690" max="7936" width="11.44140625" style="2509"/>
    <col min="7937" max="7937" width="20.33203125" style="2509" customWidth="1"/>
    <col min="7938" max="7938" width="7.33203125" style="2509" customWidth="1"/>
    <col min="7939" max="7939" width="51.44140625" style="2509" customWidth="1"/>
    <col min="7940" max="7940" width="23.44140625" style="2509" customWidth="1"/>
    <col min="7941" max="7941" width="19.44140625" style="2509" customWidth="1"/>
    <col min="7942" max="7942" width="20" style="2509" customWidth="1"/>
    <col min="7943" max="7943" width="25.109375" style="2509" customWidth="1"/>
    <col min="7944" max="7944" width="4.44140625" style="2509" customWidth="1"/>
    <col min="7945" max="7945" width="19.33203125" style="2509" customWidth="1"/>
    <col min="7946" max="8192" width="11.44140625" style="2509"/>
    <col min="8193" max="8193" width="20.33203125" style="2509" customWidth="1"/>
    <col min="8194" max="8194" width="7.33203125" style="2509" customWidth="1"/>
    <col min="8195" max="8195" width="51.44140625" style="2509" customWidth="1"/>
    <col min="8196" max="8196" width="23.44140625" style="2509" customWidth="1"/>
    <col min="8197" max="8197" width="19.44140625" style="2509" customWidth="1"/>
    <col min="8198" max="8198" width="20" style="2509" customWidth="1"/>
    <col min="8199" max="8199" width="25.109375" style="2509" customWidth="1"/>
    <col min="8200" max="8200" width="4.44140625" style="2509" customWidth="1"/>
    <col min="8201" max="8201" width="19.33203125" style="2509" customWidth="1"/>
    <col min="8202" max="8448" width="11.44140625" style="2509"/>
    <col min="8449" max="8449" width="20.33203125" style="2509" customWidth="1"/>
    <col min="8450" max="8450" width="7.33203125" style="2509" customWidth="1"/>
    <col min="8451" max="8451" width="51.44140625" style="2509" customWidth="1"/>
    <col min="8452" max="8452" width="23.44140625" style="2509" customWidth="1"/>
    <col min="8453" max="8453" width="19.44140625" style="2509" customWidth="1"/>
    <col min="8454" max="8454" width="20" style="2509" customWidth="1"/>
    <col min="8455" max="8455" width="25.109375" style="2509" customWidth="1"/>
    <col min="8456" max="8456" width="4.44140625" style="2509" customWidth="1"/>
    <col min="8457" max="8457" width="19.33203125" style="2509" customWidth="1"/>
    <col min="8458" max="8704" width="11.44140625" style="2509"/>
    <col min="8705" max="8705" width="20.33203125" style="2509" customWidth="1"/>
    <col min="8706" max="8706" width="7.33203125" style="2509" customWidth="1"/>
    <col min="8707" max="8707" width="51.44140625" style="2509" customWidth="1"/>
    <col min="8708" max="8708" width="23.44140625" style="2509" customWidth="1"/>
    <col min="8709" max="8709" width="19.44140625" style="2509" customWidth="1"/>
    <col min="8710" max="8710" width="20" style="2509" customWidth="1"/>
    <col min="8711" max="8711" width="25.109375" style="2509" customWidth="1"/>
    <col min="8712" max="8712" width="4.44140625" style="2509" customWidth="1"/>
    <col min="8713" max="8713" width="19.33203125" style="2509" customWidth="1"/>
    <col min="8714" max="8960" width="11.44140625" style="2509"/>
    <col min="8961" max="8961" width="20.33203125" style="2509" customWidth="1"/>
    <col min="8962" max="8962" width="7.33203125" style="2509" customWidth="1"/>
    <col min="8963" max="8963" width="51.44140625" style="2509" customWidth="1"/>
    <col min="8964" max="8964" width="23.44140625" style="2509" customWidth="1"/>
    <col min="8965" max="8965" width="19.44140625" style="2509" customWidth="1"/>
    <col min="8966" max="8966" width="20" style="2509" customWidth="1"/>
    <col min="8967" max="8967" width="25.109375" style="2509" customWidth="1"/>
    <col min="8968" max="8968" width="4.44140625" style="2509" customWidth="1"/>
    <col min="8969" max="8969" width="19.33203125" style="2509" customWidth="1"/>
    <col min="8970" max="9216" width="11.44140625" style="2509"/>
    <col min="9217" max="9217" width="20.33203125" style="2509" customWidth="1"/>
    <col min="9218" max="9218" width="7.33203125" style="2509" customWidth="1"/>
    <col min="9219" max="9219" width="51.44140625" style="2509" customWidth="1"/>
    <col min="9220" max="9220" width="23.44140625" style="2509" customWidth="1"/>
    <col min="9221" max="9221" width="19.44140625" style="2509" customWidth="1"/>
    <col min="9222" max="9222" width="20" style="2509" customWidth="1"/>
    <col min="9223" max="9223" width="25.109375" style="2509" customWidth="1"/>
    <col min="9224" max="9224" width="4.44140625" style="2509" customWidth="1"/>
    <col min="9225" max="9225" width="19.33203125" style="2509" customWidth="1"/>
    <col min="9226" max="9472" width="11.44140625" style="2509"/>
    <col min="9473" max="9473" width="20.33203125" style="2509" customWidth="1"/>
    <col min="9474" max="9474" width="7.33203125" style="2509" customWidth="1"/>
    <col min="9475" max="9475" width="51.44140625" style="2509" customWidth="1"/>
    <col min="9476" max="9476" width="23.44140625" style="2509" customWidth="1"/>
    <col min="9477" max="9477" width="19.44140625" style="2509" customWidth="1"/>
    <col min="9478" max="9478" width="20" style="2509" customWidth="1"/>
    <col min="9479" max="9479" width="25.109375" style="2509" customWidth="1"/>
    <col min="9480" max="9480" width="4.44140625" style="2509" customWidth="1"/>
    <col min="9481" max="9481" width="19.33203125" style="2509" customWidth="1"/>
    <col min="9482" max="9728" width="11.44140625" style="2509"/>
    <col min="9729" max="9729" width="20.33203125" style="2509" customWidth="1"/>
    <col min="9730" max="9730" width="7.33203125" style="2509" customWidth="1"/>
    <col min="9731" max="9731" width="51.44140625" style="2509" customWidth="1"/>
    <col min="9732" max="9732" width="23.44140625" style="2509" customWidth="1"/>
    <col min="9733" max="9733" width="19.44140625" style="2509" customWidth="1"/>
    <col min="9734" max="9734" width="20" style="2509" customWidth="1"/>
    <col min="9735" max="9735" width="25.109375" style="2509" customWidth="1"/>
    <col min="9736" max="9736" width="4.44140625" style="2509" customWidth="1"/>
    <col min="9737" max="9737" width="19.33203125" style="2509" customWidth="1"/>
    <col min="9738" max="9984" width="11.44140625" style="2509"/>
    <col min="9985" max="9985" width="20.33203125" style="2509" customWidth="1"/>
    <col min="9986" max="9986" width="7.33203125" style="2509" customWidth="1"/>
    <col min="9987" max="9987" width="51.44140625" style="2509" customWidth="1"/>
    <col min="9988" max="9988" width="23.44140625" style="2509" customWidth="1"/>
    <col min="9989" max="9989" width="19.44140625" style="2509" customWidth="1"/>
    <col min="9990" max="9990" width="20" style="2509" customWidth="1"/>
    <col min="9991" max="9991" width="25.109375" style="2509" customWidth="1"/>
    <col min="9992" max="9992" width="4.44140625" style="2509" customWidth="1"/>
    <col min="9993" max="9993" width="19.33203125" style="2509" customWidth="1"/>
    <col min="9994" max="10240" width="11.44140625" style="2509"/>
    <col min="10241" max="10241" width="20.33203125" style="2509" customWidth="1"/>
    <col min="10242" max="10242" width="7.33203125" style="2509" customWidth="1"/>
    <col min="10243" max="10243" width="51.44140625" style="2509" customWidth="1"/>
    <col min="10244" max="10244" width="23.44140625" style="2509" customWidth="1"/>
    <col min="10245" max="10245" width="19.44140625" style="2509" customWidth="1"/>
    <col min="10246" max="10246" width="20" style="2509" customWidth="1"/>
    <col min="10247" max="10247" width="25.109375" style="2509" customWidth="1"/>
    <col min="10248" max="10248" width="4.44140625" style="2509" customWidth="1"/>
    <col min="10249" max="10249" width="19.33203125" style="2509" customWidth="1"/>
    <col min="10250" max="10496" width="11.44140625" style="2509"/>
    <col min="10497" max="10497" width="20.33203125" style="2509" customWidth="1"/>
    <col min="10498" max="10498" width="7.33203125" style="2509" customWidth="1"/>
    <col min="10499" max="10499" width="51.44140625" style="2509" customWidth="1"/>
    <col min="10500" max="10500" width="23.44140625" style="2509" customWidth="1"/>
    <col min="10501" max="10501" width="19.44140625" style="2509" customWidth="1"/>
    <col min="10502" max="10502" width="20" style="2509" customWidth="1"/>
    <col min="10503" max="10503" width="25.109375" style="2509" customWidth="1"/>
    <col min="10504" max="10504" width="4.44140625" style="2509" customWidth="1"/>
    <col min="10505" max="10505" width="19.33203125" style="2509" customWidth="1"/>
    <col min="10506" max="10752" width="11.44140625" style="2509"/>
    <col min="10753" max="10753" width="20.33203125" style="2509" customWidth="1"/>
    <col min="10754" max="10754" width="7.33203125" style="2509" customWidth="1"/>
    <col min="10755" max="10755" width="51.44140625" style="2509" customWidth="1"/>
    <col min="10756" max="10756" width="23.44140625" style="2509" customWidth="1"/>
    <col min="10757" max="10757" width="19.44140625" style="2509" customWidth="1"/>
    <col min="10758" max="10758" width="20" style="2509" customWidth="1"/>
    <col min="10759" max="10759" width="25.109375" style="2509" customWidth="1"/>
    <col min="10760" max="10760" width="4.44140625" style="2509" customWidth="1"/>
    <col min="10761" max="10761" width="19.33203125" style="2509" customWidth="1"/>
    <col min="10762" max="11008" width="11.44140625" style="2509"/>
    <col min="11009" max="11009" width="20.33203125" style="2509" customWidth="1"/>
    <col min="11010" max="11010" width="7.33203125" style="2509" customWidth="1"/>
    <col min="11011" max="11011" width="51.44140625" style="2509" customWidth="1"/>
    <col min="11012" max="11012" width="23.44140625" style="2509" customWidth="1"/>
    <col min="11013" max="11013" width="19.44140625" style="2509" customWidth="1"/>
    <col min="11014" max="11014" width="20" style="2509" customWidth="1"/>
    <col min="11015" max="11015" width="25.109375" style="2509" customWidth="1"/>
    <col min="11016" max="11016" width="4.44140625" style="2509" customWidth="1"/>
    <col min="11017" max="11017" width="19.33203125" style="2509" customWidth="1"/>
    <col min="11018" max="11264" width="11.44140625" style="2509"/>
    <col min="11265" max="11265" width="20.33203125" style="2509" customWidth="1"/>
    <col min="11266" max="11266" width="7.33203125" style="2509" customWidth="1"/>
    <col min="11267" max="11267" width="51.44140625" style="2509" customWidth="1"/>
    <col min="11268" max="11268" width="23.44140625" style="2509" customWidth="1"/>
    <col min="11269" max="11269" width="19.44140625" style="2509" customWidth="1"/>
    <col min="11270" max="11270" width="20" style="2509" customWidth="1"/>
    <col min="11271" max="11271" width="25.109375" style="2509" customWidth="1"/>
    <col min="11272" max="11272" width="4.44140625" style="2509" customWidth="1"/>
    <col min="11273" max="11273" width="19.33203125" style="2509" customWidth="1"/>
    <col min="11274" max="11520" width="11.44140625" style="2509"/>
    <col min="11521" max="11521" width="20.33203125" style="2509" customWidth="1"/>
    <col min="11522" max="11522" width="7.33203125" style="2509" customWidth="1"/>
    <col min="11523" max="11523" width="51.44140625" style="2509" customWidth="1"/>
    <col min="11524" max="11524" width="23.44140625" style="2509" customWidth="1"/>
    <col min="11525" max="11525" width="19.44140625" style="2509" customWidth="1"/>
    <col min="11526" max="11526" width="20" style="2509" customWidth="1"/>
    <col min="11527" max="11527" width="25.109375" style="2509" customWidth="1"/>
    <col min="11528" max="11528" width="4.44140625" style="2509" customWidth="1"/>
    <col min="11529" max="11529" width="19.33203125" style="2509" customWidth="1"/>
    <col min="11530" max="11776" width="11.44140625" style="2509"/>
    <col min="11777" max="11777" width="20.33203125" style="2509" customWidth="1"/>
    <col min="11778" max="11778" width="7.33203125" style="2509" customWidth="1"/>
    <col min="11779" max="11779" width="51.44140625" style="2509" customWidth="1"/>
    <col min="11780" max="11780" width="23.44140625" style="2509" customWidth="1"/>
    <col min="11781" max="11781" width="19.44140625" style="2509" customWidth="1"/>
    <col min="11782" max="11782" width="20" style="2509" customWidth="1"/>
    <col min="11783" max="11783" width="25.109375" style="2509" customWidth="1"/>
    <col min="11784" max="11784" width="4.44140625" style="2509" customWidth="1"/>
    <col min="11785" max="11785" width="19.33203125" style="2509" customWidth="1"/>
    <col min="11786" max="12032" width="11.44140625" style="2509"/>
    <col min="12033" max="12033" width="20.33203125" style="2509" customWidth="1"/>
    <col min="12034" max="12034" width="7.33203125" style="2509" customWidth="1"/>
    <col min="12035" max="12035" width="51.44140625" style="2509" customWidth="1"/>
    <col min="12036" max="12036" width="23.44140625" style="2509" customWidth="1"/>
    <col min="12037" max="12037" width="19.44140625" style="2509" customWidth="1"/>
    <col min="12038" max="12038" width="20" style="2509" customWidth="1"/>
    <col min="12039" max="12039" width="25.109375" style="2509" customWidth="1"/>
    <col min="12040" max="12040" width="4.44140625" style="2509" customWidth="1"/>
    <col min="12041" max="12041" width="19.33203125" style="2509" customWidth="1"/>
    <col min="12042" max="12288" width="11.44140625" style="2509"/>
    <col min="12289" max="12289" width="20.33203125" style="2509" customWidth="1"/>
    <col min="12290" max="12290" width="7.33203125" style="2509" customWidth="1"/>
    <col min="12291" max="12291" width="51.44140625" style="2509" customWidth="1"/>
    <col min="12292" max="12292" width="23.44140625" style="2509" customWidth="1"/>
    <col min="12293" max="12293" width="19.44140625" style="2509" customWidth="1"/>
    <col min="12294" max="12294" width="20" style="2509" customWidth="1"/>
    <col min="12295" max="12295" width="25.109375" style="2509" customWidth="1"/>
    <col min="12296" max="12296" width="4.44140625" style="2509" customWidth="1"/>
    <col min="12297" max="12297" width="19.33203125" style="2509" customWidth="1"/>
    <col min="12298" max="12544" width="11.44140625" style="2509"/>
    <col min="12545" max="12545" width="20.33203125" style="2509" customWidth="1"/>
    <col min="12546" max="12546" width="7.33203125" style="2509" customWidth="1"/>
    <col min="12547" max="12547" width="51.44140625" style="2509" customWidth="1"/>
    <col min="12548" max="12548" width="23.44140625" style="2509" customWidth="1"/>
    <col min="12549" max="12549" width="19.44140625" style="2509" customWidth="1"/>
    <col min="12550" max="12550" width="20" style="2509" customWidth="1"/>
    <col min="12551" max="12551" width="25.109375" style="2509" customWidth="1"/>
    <col min="12552" max="12552" width="4.44140625" style="2509" customWidth="1"/>
    <col min="12553" max="12553" width="19.33203125" style="2509" customWidth="1"/>
    <col min="12554" max="12800" width="11.44140625" style="2509"/>
    <col min="12801" max="12801" width="20.33203125" style="2509" customWidth="1"/>
    <col min="12802" max="12802" width="7.33203125" style="2509" customWidth="1"/>
    <col min="12803" max="12803" width="51.44140625" style="2509" customWidth="1"/>
    <col min="12804" max="12804" width="23.44140625" style="2509" customWidth="1"/>
    <col min="12805" max="12805" width="19.44140625" style="2509" customWidth="1"/>
    <col min="12806" max="12806" width="20" style="2509" customWidth="1"/>
    <col min="12807" max="12807" width="25.109375" style="2509" customWidth="1"/>
    <col min="12808" max="12808" width="4.44140625" style="2509" customWidth="1"/>
    <col min="12809" max="12809" width="19.33203125" style="2509" customWidth="1"/>
    <col min="12810" max="13056" width="11.44140625" style="2509"/>
    <col min="13057" max="13057" width="20.33203125" style="2509" customWidth="1"/>
    <col min="13058" max="13058" width="7.33203125" style="2509" customWidth="1"/>
    <col min="13059" max="13059" width="51.44140625" style="2509" customWidth="1"/>
    <col min="13060" max="13060" width="23.44140625" style="2509" customWidth="1"/>
    <col min="13061" max="13061" width="19.44140625" style="2509" customWidth="1"/>
    <col min="13062" max="13062" width="20" style="2509" customWidth="1"/>
    <col min="13063" max="13063" width="25.109375" style="2509" customWidth="1"/>
    <col min="13064" max="13064" width="4.44140625" style="2509" customWidth="1"/>
    <col min="13065" max="13065" width="19.33203125" style="2509" customWidth="1"/>
    <col min="13066" max="13312" width="11.44140625" style="2509"/>
    <col min="13313" max="13313" width="20.33203125" style="2509" customWidth="1"/>
    <col min="13314" max="13314" width="7.33203125" style="2509" customWidth="1"/>
    <col min="13315" max="13315" width="51.44140625" style="2509" customWidth="1"/>
    <col min="13316" max="13316" width="23.44140625" style="2509" customWidth="1"/>
    <col min="13317" max="13317" width="19.44140625" style="2509" customWidth="1"/>
    <col min="13318" max="13318" width="20" style="2509" customWidth="1"/>
    <col min="13319" max="13319" width="25.109375" style="2509" customWidth="1"/>
    <col min="13320" max="13320" width="4.44140625" style="2509" customWidth="1"/>
    <col min="13321" max="13321" width="19.33203125" style="2509" customWidth="1"/>
    <col min="13322" max="13568" width="11.44140625" style="2509"/>
    <col min="13569" max="13569" width="20.33203125" style="2509" customWidth="1"/>
    <col min="13570" max="13570" width="7.33203125" style="2509" customWidth="1"/>
    <col min="13571" max="13571" width="51.44140625" style="2509" customWidth="1"/>
    <col min="13572" max="13572" width="23.44140625" style="2509" customWidth="1"/>
    <col min="13573" max="13573" width="19.44140625" style="2509" customWidth="1"/>
    <col min="13574" max="13574" width="20" style="2509" customWidth="1"/>
    <col min="13575" max="13575" width="25.109375" style="2509" customWidth="1"/>
    <col min="13576" max="13576" width="4.44140625" style="2509" customWidth="1"/>
    <col min="13577" max="13577" width="19.33203125" style="2509" customWidth="1"/>
    <col min="13578" max="13824" width="11.44140625" style="2509"/>
    <col min="13825" max="13825" width="20.33203125" style="2509" customWidth="1"/>
    <col min="13826" max="13826" width="7.33203125" style="2509" customWidth="1"/>
    <col min="13827" max="13827" width="51.44140625" style="2509" customWidth="1"/>
    <col min="13828" max="13828" width="23.44140625" style="2509" customWidth="1"/>
    <col min="13829" max="13829" width="19.44140625" style="2509" customWidth="1"/>
    <col min="13830" max="13830" width="20" style="2509" customWidth="1"/>
    <col min="13831" max="13831" width="25.109375" style="2509" customWidth="1"/>
    <col min="13832" max="13832" width="4.44140625" style="2509" customWidth="1"/>
    <col min="13833" max="13833" width="19.33203125" style="2509" customWidth="1"/>
    <col min="13834" max="14080" width="11.44140625" style="2509"/>
    <col min="14081" max="14081" width="20.33203125" style="2509" customWidth="1"/>
    <col min="14082" max="14082" width="7.33203125" style="2509" customWidth="1"/>
    <col min="14083" max="14083" width="51.44140625" style="2509" customWidth="1"/>
    <col min="14084" max="14084" width="23.44140625" style="2509" customWidth="1"/>
    <col min="14085" max="14085" width="19.44140625" style="2509" customWidth="1"/>
    <col min="14086" max="14086" width="20" style="2509" customWidth="1"/>
    <col min="14087" max="14087" width="25.109375" style="2509" customWidth="1"/>
    <col min="14088" max="14088" width="4.44140625" style="2509" customWidth="1"/>
    <col min="14089" max="14089" width="19.33203125" style="2509" customWidth="1"/>
    <col min="14090" max="14336" width="11.44140625" style="2509"/>
    <col min="14337" max="14337" width="20.33203125" style="2509" customWidth="1"/>
    <col min="14338" max="14338" width="7.33203125" style="2509" customWidth="1"/>
    <col min="14339" max="14339" width="51.44140625" style="2509" customWidth="1"/>
    <col min="14340" max="14340" width="23.44140625" style="2509" customWidth="1"/>
    <col min="14341" max="14341" width="19.44140625" style="2509" customWidth="1"/>
    <col min="14342" max="14342" width="20" style="2509" customWidth="1"/>
    <col min="14343" max="14343" width="25.109375" style="2509" customWidth="1"/>
    <col min="14344" max="14344" width="4.44140625" style="2509" customWidth="1"/>
    <col min="14345" max="14345" width="19.33203125" style="2509" customWidth="1"/>
    <col min="14346" max="14592" width="11.44140625" style="2509"/>
    <col min="14593" max="14593" width="20.33203125" style="2509" customWidth="1"/>
    <col min="14594" max="14594" width="7.33203125" style="2509" customWidth="1"/>
    <col min="14595" max="14595" width="51.44140625" style="2509" customWidth="1"/>
    <col min="14596" max="14596" width="23.44140625" style="2509" customWidth="1"/>
    <col min="14597" max="14597" width="19.44140625" style="2509" customWidth="1"/>
    <col min="14598" max="14598" width="20" style="2509" customWidth="1"/>
    <col min="14599" max="14599" width="25.109375" style="2509" customWidth="1"/>
    <col min="14600" max="14600" width="4.44140625" style="2509" customWidth="1"/>
    <col min="14601" max="14601" width="19.33203125" style="2509" customWidth="1"/>
    <col min="14602" max="14848" width="11.44140625" style="2509"/>
    <col min="14849" max="14849" width="20.33203125" style="2509" customWidth="1"/>
    <col min="14850" max="14850" width="7.33203125" style="2509" customWidth="1"/>
    <col min="14851" max="14851" width="51.44140625" style="2509" customWidth="1"/>
    <col min="14852" max="14852" width="23.44140625" style="2509" customWidth="1"/>
    <col min="14853" max="14853" width="19.44140625" style="2509" customWidth="1"/>
    <col min="14854" max="14854" width="20" style="2509" customWidth="1"/>
    <col min="14855" max="14855" width="25.109375" style="2509" customWidth="1"/>
    <col min="14856" max="14856" width="4.44140625" style="2509" customWidth="1"/>
    <col min="14857" max="14857" width="19.33203125" style="2509" customWidth="1"/>
    <col min="14858" max="15104" width="11.44140625" style="2509"/>
    <col min="15105" max="15105" width="20.33203125" style="2509" customWidth="1"/>
    <col min="15106" max="15106" width="7.33203125" style="2509" customWidth="1"/>
    <col min="15107" max="15107" width="51.44140625" style="2509" customWidth="1"/>
    <col min="15108" max="15108" width="23.44140625" style="2509" customWidth="1"/>
    <col min="15109" max="15109" width="19.44140625" style="2509" customWidth="1"/>
    <col min="15110" max="15110" width="20" style="2509" customWidth="1"/>
    <col min="15111" max="15111" width="25.109375" style="2509" customWidth="1"/>
    <col min="15112" max="15112" width="4.44140625" style="2509" customWidth="1"/>
    <col min="15113" max="15113" width="19.33203125" style="2509" customWidth="1"/>
    <col min="15114" max="15360" width="11.44140625" style="2509"/>
    <col min="15361" max="15361" width="20.33203125" style="2509" customWidth="1"/>
    <col min="15362" max="15362" width="7.33203125" style="2509" customWidth="1"/>
    <col min="15363" max="15363" width="51.44140625" style="2509" customWidth="1"/>
    <col min="15364" max="15364" width="23.44140625" style="2509" customWidth="1"/>
    <col min="15365" max="15365" width="19.44140625" style="2509" customWidth="1"/>
    <col min="15366" max="15366" width="20" style="2509" customWidth="1"/>
    <col min="15367" max="15367" width="25.109375" style="2509" customWidth="1"/>
    <col min="15368" max="15368" width="4.44140625" style="2509" customWidth="1"/>
    <col min="15369" max="15369" width="19.33203125" style="2509" customWidth="1"/>
    <col min="15370" max="15616" width="11.44140625" style="2509"/>
    <col min="15617" max="15617" width="20.33203125" style="2509" customWidth="1"/>
    <col min="15618" max="15618" width="7.33203125" style="2509" customWidth="1"/>
    <col min="15619" max="15619" width="51.44140625" style="2509" customWidth="1"/>
    <col min="15620" max="15620" width="23.44140625" style="2509" customWidth="1"/>
    <col min="15621" max="15621" width="19.44140625" style="2509" customWidth="1"/>
    <col min="15622" max="15622" width="20" style="2509" customWidth="1"/>
    <col min="15623" max="15623" width="25.109375" style="2509" customWidth="1"/>
    <col min="15624" max="15624" width="4.44140625" style="2509" customWidth="1"/>
    <col min="15625" max="15625" width="19.33203125" style="2509" customWidth="1"/>
    <col min="15626" max="15872" width="11.44140625" style="2509"/>
    <col min="15873" max="15873" width="20.33203125" style="2509" customWidth="1"/>
    <col min="15874" max="15874" width="7.33203125" style="2509" customWidth="1"/>
    <col min="15875" max="15875" width="51.44140625" style="2509" customWidth="1"/>
    <col min="15876" max="15876" width="23.44140625" style="2509" customWidth="1"/>
    <col min="15877" max="15877" width="19.44140625" style="2509" customWidth="1"/>
    <col min="15878" max="15878" width="20" style="2509" customWidth="1"/>
    <col min="15879" max="15879" width="25.109375" style="2509" customWidth="1"/>
    <col min="15880" max="15880" width="4.44140625" style="2509" customWidth="1"/>
    <col min="15881" max="15881" width="19.33203125" style="2509" customWidth="1"/>
    <col min="15882" max="16128" width="11.44140625" style="2509"/>
    <col min="16129" max="16129" width="20.33203125" style="2509" customWidth="1"/>
    <col min="16130" max="16130" width="7.33203125" style="2509" customWidth="1"/>
    <col min="16131" max="16131" width="51.44140625" style="2509" customWidth="1"/>
    <col min="16132" max="16132" width="23.44140625" style="2509" customWidth="1"/>
    <col min="16133" max="16133" width="19.44140625" style="2509" customWidth="1"/>
    <col min="16134" max="16134" width="20" style="2509" customWidth="1"/>
    <col min="16135" max="16135" width="25.109375" style="2509" customWidth="1"/>
    <col min="16136" max="16136" width="4.44140625" style="2509" customWidth="1"/>
    <col min="16137" max="16137" width="19.33203125" style="2509" customWidth="1"/>
    <col min="16138" max="16384" width="11.44140625" style="2509"/>
  </cols>
  <sheetData>
    <row r="1" spans="1:9" x14ac:dyDescent="0.3">
      <c r="A1" s="3891" t="s">
        <v>1</v>
      </c>
      <c r="B1" s="3892"/>
      <c r="C1" s="3892"/>
      <c r="D1" s="3892"/>
      <c r="E1" s="3892"/>
      <c r="F1" s="3892"/>
      <c r="G1" s="3893"/>
    </row>
    <row r="2" spans="1:9" x14ac:dyDescent="0.3">
      <c r="A2" s="3885" t="s">
        <v>2</v>
      </c>
      <c r="B2" s="3886"/>
      <c r="C2" s="3886"/>
      <c r="D2" s="3886"/>
      <c r="E2" s="3886"/>
      <c r="F2" s="3886"/>
      <c r="G2" s="3887"/>
    </row>
    <row r="3" spans="1:9" x14ac:dyDescent="0.3">
      <c r="A3" s="2520"/>
      <c r="G3" s="2521"/>
    </row>
    <row r="4" spans="1:9" ht="12.75" customHeight="1" x14ac:dyDescent="0.3">
      <c r="A4" s="2522" t="s">
        <v>0</v>
      </c>
      <c r="G4" s="2521"/>
    </row>
    <row r="5" spans="1:9" ht="34.5" hidden="1" customHeight="1" x14ac:dyDescent="0.3">
      <c r="A5" s="2520"/>
      <c r="G5" s="2523"/>
    </row>
    <row r="6" spans="1:9" x14ac:dyDescent="0.3">
      <c r="A6" s="2520" t="s">
        <v>3</v>
      </c>
      <c r="C6" s="2509" t="s">
        <v>4</v>
      </c>
      <c r="E6" s="2604" t="s">
        <v>5</v>
      </c>
      <c r="F6" s="2512" t="s">
        <v>378</v>
      </c>
      <c r="G6" s="2521" t="s">
        <v>197</v>
      </c>
    </row>
    <row r="7" spans="1:9" ht="5.25" customHeight="1" thickBot="1" x14ac:dyDescent="0.35">
      <c r="A7" s="2520"/>
      <c r="D7" s="2509"/>
      <c r="E7" s="2666"/>
      <c r="F7" s="2509"/>
      <c r="G7" s="2667"/>
    </row>
    <row r="8" spans="1:9" s="2519" customFormat="1" ht="75.599999999999994" customHeight="1" thickBot="1" x14ac:dyDescent="0.35">
      <c r="A8" s="2530" t="s">
        <v>351</v>
      </c>
      <c r="B8" s="2531"/>
      <c r="C8" s="2531" t="s">
        <v>352</v>
      </c>
      <c r="D8" s="2668" t="s">
        <v>8</v>
      </c>
      <c r="E8" s="2669" t="s">
        <v>9</v>
      </c>
      <c r="F8" s="2668" t="s">
        <v>10</v>
      </c>
      <c r="G8" s="2670" t="s">
        <v>11</v>
      </c>
    </row>
    <row r="9" spans="1:9" ht="20.100000000000001" customHeight="1" thickBot="1" x14ac:dyDescent="0.35">
      <c r="A9" s="2535" t="s">
        <v>12</v>
      </c>
      <c r="B9" s="2536"/>
      <c r="C9" s="2537" t="s">
        <v>13</v>
      </c>
      <c r="D9" s="2671">
        <f>+D10+D28+D82</f>
        <v>3785909847.0299997</v>
      </c>
      <c r="E9" s="2672">
        <f>+E10+E28+E82</f>
        <v>0</v>
      </c>
      <c r="F9" s="2673">
        <f>+D9-E9</f>
        <v>3785909847.0299997</v>
      </c>
      <c r="G9" s="2674">
        <f>+G10+G28+G82</f>
        <v>3784485831.0299997</v>
      </c>
      <c r="I9" s="2606"/>
    </row>
    <row r="10" spans="1:9" s="2519" customFormat="1" ht="15.6" x14ac:dyDescent="0.3">
      <c r="A10" s="2579">
        <v>1</v>
      </c>
      <c r="B10" s="2580"/>
      <c r="C10" s="2675" t="s">
        <v>14</v>
      </c>
      <c r="D10" s="2584">
        <f>+D11</f>
        <v>799877804</v>
      </c>
      <c r="E10" s="2583">
        <f>+E11</f>
        <v>0</v>
      </c>
      <c r="F10" s="2584">
        <f>+D10-E10</f>
        <v>799877804</v>
      </c>
      <c r="G10" s="2676">
        <f>+G11</f>
        <v>799877804</v>
      </c>
    </row>
    <row r="11" spans="1:9" s="2519" customFormat="1" ht="15.6" x14ac:dyDescent="0.3">
      <c r="A11" s="2550">
        <v>10</v>
      </c>
      <c r="B11" s="2551"/>
      <c r="C11" s="2677" t="s">
        <v>14</v>
      </c>
      <c r="D11" s="2553">
        <f>+D12+D15+D18</f>
        <v>799877804</v>
      </c>
      <c r="E11" s="2554">
        <f>+E12+E15+E18</f>
        <v>0</v>
      </c>
      <c r="F11" s="2553">
        <f>+D11-E11</f>
        <v>799877804</v>
      </c>
      <c r="G11" s="2621">
        <f>+G12+G15+G18</f>
        <v>799877804</v>
      </c>
    </row>
    <row r="12" spans="1:9" s="2519" customFormat="1" ht="18" customHeight="1" x14ac:dyDescent="0.3">
      <c r="A12" s="2550">
        <v>101</v>
      </c>
      <c r="B12" s="2551"/>
      <c r="C12" s="2677" t="s">
        <v>15</v>
      </c>
      <c r="D12" s="2553">
        <f>+D13</f>
        <v>26134973</v>
      </c>
      <c r="E12" s="2554">
        <f>+E13</f>
        <v>0</v>
      </c>
      <c r="F12" s="2553">
        <f>+D12-E12</f>
        <v>26134973</v>
      </c>
      <c r="G12" s="2621">
        <f>+G13</f>
        <v>26134973</v>
      </c>
    </row>
    <row r="13" spans="1:9" s="2519" customFormat="1" ht="15.6" x14ac:dyDescent="0.3">
      <c r="A13" s="2550">
        <v>1011</v>
      </c>
      <c r="B13" s="2551"/>
      <c r="C13" s="2677" t="s">
        <v>16</v>
      </c>
      <c r="D13" s="2553">
        <f>+D14</f>
        <v>26134973</v>
      </c>
      <c r="E13" s="2554">
        <f>+E14</f>
        <v>0</v>
      </c>
      <c r="F13" s="2553">
        <f>+D13-E13</f>
        <v>26134973</v>
      </c>
      <c r="G13" s="2621">
        <f>+G14</f>
        <v>26134973</v>
      </c>
    </row>
    <row r="14" spans="1:9" ht="20.100000000000001" customHeight="1" x14ac:dyDescent="0.3">
      <c r="A14" s="2557">
        <v>10111</v>
      </c>
      <c r="B14" s="2558">
        <v>20</v>
      </c>
      <c r="C14" s="2559" t="s">
        <v>17</v>
      </c>
      <c r="D14" s="2561">
        <v>26134973</v>
      </c>
      <c r="E14" s="2678">
        <v>0</v>
      </c>
      <c r="F14" s="2561">
        <f t="shared" ref="F14:F33" si="0">+D14-E14</f>
        <v>26134973</v>
      </c>
      <c r="G14" s="2565">
        <v>26134973</v>
      </c>
      <c r="I14" s="2679"/>
    </row>
    <row r="15" spans="1:9" s="2519" customFormat="1" ht="20.100000000000001" customHeight="1" x14ac:dyDescent="0.3">
      <c r="A15" s="2550">
        <v>102</v>
      </c>
      <c r="B15" s="2551"/>
      <c r="C15" s="2677" t="s">
        <v>31</v>
      </c>
      <c r="D15" s="2553">
        <f>+D16+D17</f>
        <v>178809431</v>
      </c>
      <c r="E15" s="2554">
        <f>+E16+E17</f>
        <v>0</v>
      </c>
      <c r="F15" s="2553">
        <f>+D15-E15</f>
        <v>178809431</v>
      </c>
      <c r="G15" s="2621">
        <f>+G16+G17</f>
        <v>178809431</v>
      </c>
      <c r="I15" s="2680"/>
    </row>
    <row r="16" spans="1:9" ht="20.100000000000001" customHeight="1" x14ac:dyDescent="0.3">
      <c r="A16" s="2557">
        <v>10212</v>
      </c>
      <c r="B16" s="2558">
        <v>20</v>
      </c>
      <c r="C16" s="2559" t="s">
        <v>32</v>
      </c>
      <c r="D16" s="2561">
        <v>250877</v>
      </c>
      <c r="E16" s="2678">
        <v>0</v>
      </c>
      <c r="F16" s="2561">
        <f t="shared" si="0"/>
        <v>250877</v>
      </c>
      <c r="G16" s="2565">
        <v>250877</v>
      </c>
      <c r="I16" s="2679"/>
    </row>
    <row r="17" spans="1:9" ht="20.100000000000001" customHeight="1" x14ac:dyDescent="0.3">
      <c r="A17" s="2557">
        <v>10214</v>
      </c>
      <c r="B17" s="2558">
        <v>20</v>
      </c>
      <c r="C17" s="2559" t="s">
        <v>33</v>
      </c>
      <c r="D17" s="2561">
        <v>178558554</v>
      </c>
      <c r="E17" s="2678">
        <v>0</v>
      </c>
      <c r="F17" s="2561">
        <f t="shared" si="0"/>
        <v>178558554</v>
      </c>
      <c r="G17" s="2565">
        <v>178558554</v>
      </c>
      <c r="I17" s="2679"/>
    </row>
    <row r="18" spans="1:9" s="2519" customFormat="1" ht="31.95" customHeight="1" x14ac:dyDescent="0.3">
      <c r="A18" s="2550">
        <v>105</v>
      </c>
      <c r="B18" s="2551"/>
      <c r="C18" s="2586" t="s">
        <v>34</v>
      </c>
      <c r="D18" s="2553">
        <f>+D19+D23+D26+D27</f>
        <v>594933400</v>
      </c>
      <c r="E18" s="2554">
        <f>+E19+E23+E26+E27</f>
        <v>0</v>
      </c>
      <c r="F18" s="2553">
        <f t="shared" si="0"/>
        <v>594933400</v>
      </c>
      <c r="G18" s="2621">
        <f>+G19+G23+G26+G27</f>
        <v>594933400</v>
      </c>
      <c r="I18" s="2680"/>
    </row>
    <row r="19" spans="1:9" s="2519" customFormat="1" ht="20.100000000000001" customHeight="1" x14ac:dyDescent="0.3">
      <c r="A19" s="2550">
        <v>1051</v>
      </c>
      <c r="B19" s="2551"/>
      <c r="C19" s="2586" t="s">
        <v>35</v>
      </c>
      <c r="D19" s="2553">
        <f>+D20+D21+D22</f>
        <v>382819200</v>
      </c>
      <c r="E19" s="2554">
        <f>+E20+E21+E22</f>
        <v>0</v>
      </c>
      <c r="F19" s="2553">
        <f t="shared" si="0"/>
        <v>382819200</v>
      </c>
      <c r="G19" s="2621">
        <f>+G20+G21+G22</f>
        <v>382819200</v>
      </c>
      <c r="I19" s="2680"/>
    </row>
    <row r="20" spans="1:9" ht="20.100000000000001" customHeight="1" x14ac:dyDescent="0.3">
      <c r="A20" s="2557">
        <v>10511</v>
      </c>
      <c r="B20" s="2558">
        <v>20</v>
      </c>
      <c r="C20" s="2559" t="s">
        <v>36</v>
      </c>
      <c r="D20" s="2561">
        <v>79008700</v>
      </c>
      <c r="E20" s="2678">
        <v>0</v>
      </c>
      <c r="F20" s="2561">
        <f t="shared" si="0"/>
        <v>79008700</v>
      </c>
      <c r="G20" s="2565">
        <v>79008700</v>
      </c>
      <c r="I20" s="2679"/>
    </row>
    <row r="21" spans="1:9" ht="20.100000000000001" customHeight="1" x14ac:dyDescent="0.3">
      <c r="A21" s="2557">
        <v>10513</v>
      </c>
      <c r="B21" s="2558">
        <v>20</v>
      </c>
      <c r="C21" s="2559" t="s">
        <v>37</v>
      </c>
      <c r="D21" s="2561">
        <v>134377500</v>
      </c>
      <c r="E21" s="2678">
        <v>0</v>
      </c>
      <c r="F21" s="2561">
        <f t="shared" si="0"/>
        <v>134377500</v>
      </c>
      <c r="G21" s="2565">
        <v>134377500</v>
      </c>
      <c r="I21" s="2679"/>
    </row>
    <row r="22" spans="1:9" ht="20.100000000000001" customHeight="1" x14ac:dyDescent="0.3">
      <c r="A22" s="2557">
        <v>10514</v>
      </c>
      <c r="B22" s="2558">
        <v>20</v>
      </c>
      <c r="C22" s="2559" t="s">
        <v>38</v>
      </c>
      <c r="D22" s="2561">
        <v>169433000</v>
      </c>
      <c r="E22" s="2678">
        <v>0</v>
      </c>
      <c r="F22" s="2561">
        <f t="shared" si="0"/>
        <v>169433000</v>
      </c>
      <c r="G22" s="2565">
        <v>169433000</v>
      </c>
      <c r="I22" s="2679"/>
    </row>
    <row r="23" spans="1:9" s="2519" customFormat="1" ht="20.100000000000001" customHeight="1" x14ac:dyDescent="0.3">
      <c r="A23" s="2550">
        <v>1052</v>
      </c>
      <c r="B23" s="2551"/>
      <c r="C23" s="2586" t="s">
        <v>39</v>
      </c>
      <c r="D23" s="2553">
        <f>+D24+D25</f>
        <v>113341400</v>
      </c>
      <c r="E23" s="2554">
        <f>+E24+E25</f>
        <v>0</v>
      </c>
      <c r="F23" s="2553">
        <f t="shared" si="0"/>
        <v>113341400</v>
      </c>
      <c r="G23" s="2621">
        <f>+G24+G25</f>
        <v>113341400</v>
      </c>
      <c r="I23" s="2680"/>
    </row>
    <row r="24" spans="1:9" ht="20.100000000000001" customHeight="1" x14ac:dyDescent="0.3">
      <c r="A24" s="2557">
        <v>10523</v>
      </c>
      <c r="B24" s="2558">
        <v>20</v>
      </c>
      <c r="C24" s="2559" t="s">
        <v>41</v>
      </c>
      <c r="D24" s="2561">
        <v>103511700</v>
      </c>
      <c r="E24" s="2678">
        <v>0</v>
      </c>
      <c r="F24" s="2561">
        <f t="shared" si="0"/>
        <v>103511700</v>
      </c>
      <c r="G24" s="2565">
        <v>103511700</v>
      </c>
      <c r="I24" s="2679"/>
    </row>
    <row r="25" spans="1:9" ht="27.75" customHeight="1" x14ac:dyDescent="0.3">
      <c r="A25" s="2557">
        <v>10527</v>
      </c>
      <c r="B25" s="2558">
        <v>20</v>
      </c>
      <c r="C25" s="2681" t="s">
        <v>42</v>
      </c>
      <c r="D25" s="2561">
        <v>9829700</v>
      </c>
      <c r="E25" s="2678">
        <v>0</v>
      </c>
      <c r="F25" s="2561">
        <f t="shared" si="0"/>
        <v>9829700</v>
      </c>
      <c r="G25" s="2565">
        <v>9829700</v>
      </c>
      <c r="I25" s="2679"/>
    </row>
    <row r="26" spans="1:9" ht="26.25" customHeight="1" x14ac:dyDescent="0.3">
      <c r="A26" s="2557">
        <v>1056</v>
      </c>
      <c r="B26" s="2558">
        <v>20</v>
      </c>
      <c r="C26" s="2559" t="s">
        <v>43</v>
      </c>
      <c r="D26" s="2561">
        <v>59261300</v>
      </c>
      <c r="E26" s="2678">
        <v>0</v>
      </c>
      <c r="F26" s="2561">
        <f t="shared" si="0"/>
        <v>59261300</v>
      </c>
      <c r="G26" s="2565">
        <v>59261300</v>
      </c>
      <c r="I26" s="2679"/>
    </row>
    <row r="27" spans="1:9" ht="20.100000000000001" customHeight="1" thickBot="1" x14ac:dyDescent="0.35">
      <c r="A27" s="2588">
        <v>1057</v>
      </c>
      <c r="B27" s="2589">
        <v>20</v>
      </c>
      <c r="C27" s="2682" t="s">
        <v>44</v>
      </c>
      <c r="D27" s="2591">
        <v>39511500</v>
      </c>
      <c r="E27" s="2592">
        <f>+E29</f>
        <v>0</v>
      </c>
      <c r="F27" s="2593">
        <f t="shared" si="0"/>
        <v>39511500</v>
      </c>
      <c r="G27" s="2636">
        <v>39511500</v>
      </c>
      <c r="I27" s="2679"/>
    </row>
    <row r="28" spans="1:9" s="2519" customFormat="1" ht="20.100000000000001" customHeight="1" x14ac:dyDescent="0.3">
      <c r="A28" s="2543">
        <v>2</v>
      </c>
      <c r="B28" s="2544"/>
      <c r="C28" s="2683" t="s">
        <v>45</v>
      </c>
      <c r="D28" s="2548">
        <f>+D29</f>
        <v>303056086.19999999</v>
      </c>
      <c r="E28" s="2547">
        <f>+E29</f>
        <v>0</v>
      </c>
      <c r="F28" s="2546">
        <f t="shared" si="0"/>
        <v>303056086.19999999</v>
      </c>
      <c r="G28" s="2684">
        <f>+G29</f>
        <v>303056086.19999999</v>
      </c>
    </row>
    <row r="29" spans="1:9" s="2519" customFormat="1" ht="20.100000000000001" customHeight="1" x14ac:dyDescent="0.3">
      <c r="A29" s="2550">
        <v>20</v>
      </c>
      <c r="B29" s="2551"/>
      <c r="C29" s="2677" t="s">
        <v>45</v>
      </c>
      <c r="D29" s="2553">
        <f>+D30</f>
        <v>303056086.19999999</v>
      </c>
      <c r="E29" s="2554">
        <f>+E30</f>
        <v>0</v>
      </c>
      <c r="F29" s="2553">
        <f t="shared" si="0"/>
        <v>303056086.19999999</v>
      </c>
      <c r="G29" s="2621">
        <f>+G30</f>
        <v>303056086.19999999</v>
      </c>
      <c r="I29" s="2680"/>
    </row>
    <row r="30" spans="1:9" s="2519" customFormat="1" ht="20.100000000000001" customHeight="1" x14ac:dyDescent="0.3">
      <c r="A30" s="2550">
        <v>204</v>
      </c>
      <c r="B30" s="2551"/>
      <c r="C30" s="2677" t="s">
        <v>46</v>
      </c>
      <c r="D30" s="2553">
        <f>+D31+D42+D48+D56+D59+D61+D64+D66+D68+D69+D80</f>
        <v>303056086.19999999</v>
      </c>
      <c r="E30" s="2554">
        <f>+E31+E42+E48+E56+E59+E61+E64+E66+E68+E69+E80</f>
        <v>0</v>
      </c>
      <c r="F30" s="2553">
        <f t="shared" si="0"/>
        <v>303056086.19999999</v>
      </c>
      <c r="G30" s="2621">
        <f>+G31+G42+G48+G56+G59+G61+G64+G66+G68+G69+G80</f>
        <v>303056086.19999999</v>
      </c>
      <c r="I30" s="2680"/>
    </row>
    <row r="31" spans="1:9" s="2519" customFormat="1" ht="20.100000000000001" customHeight="1" x14ac:dyDescent="0.3">
      <c r="A31" s="2550">
        <v>2041</v>
      </c>
      <c r="B31" s="2551"/>
      <c r="C31" s="2677" t="s">
        <v>116</v>
      </c>
      <c r="D31" s="2553">
        <f>+D32+D33</f>
        <v>14865</v>
      </c>
      <c r="E31" s="2554">
        <f>+E32+E33</f>
        <v>0</v>
      </c>
      <c r="F31" s="2553">
        <f t="shared" si="0"/>
        <v>14865</v>
      </c>
      <c r="G31" s="2621">
        <f>+G32+G33</f>
        <v>14865</v>
      </c>
      <c r="I31" s="2680"/>
    </row>
    <row r="32" spans="1:9" ht="20.100000000000001" customHeight="1" x14ac:dyDescent="0.3">
      <c r="A32" s="2557">
        <v>20418</v>
      </c>
      <c r="B32" s="2558">
        <v>20</v>
      </c>
      <c r="C32" s="2559" t="s">
        <v>117</v>
      </c>
      <c r="D32" s="2561">
        <v>65</v>
      </c>
      <c r="E32" s="2678">
        <v>0</v>
      </c>
      <c r="F32" s="2561">
        <f t="shared" si="0"/>
        <v>65</v>
      </c>
      <c r="G32" s="2565">
        <v>65</v>
      </c>
      <c r="I32" s="2679"/>
    </row>
    <row r="33" spans="1:9" ht="20.100000000000001" customHeight="1" x14ac:dyDescent="0.3">
      <c r="A33" s="2557">
        <v>204125</v>
      </c>
      <c r="B33" s="2558">
        <v>20</v>
      </c>
      <c r="C33" s="2559" t="s">
        <v>118</v>
      </c>
      <c r="D33" s="2561">
        <v>14800</v>
      </c>
      <c r="E33" s="2678">
        <v>0</v>
      </c>
      <c r="F33" s="2561">
        <f t="shared" si="0"/>
        <v>14800</v>
      </c>
      <c r="G33" s="2565">
        <v>14800</v>
      </c>
      <c r="I33" s="2679"/>
    </row>
    <row r="34" spans="1:9" ht="20.100000000000001" customHeight="1" thickBot="1" x14ac:dyDescent="0.35">
      <c r="A34" s="2595"/>
      <c r="B34" s="2596"/>
      <c r="C34" s="2685"/>
      <c r="D34" s="2598"/>
      <c r="E34" s="2599"/>
      <c r="F34" s="2600"/>
      <c r="G34" s="2600"/>
      <c r="I34" s="2679"/>
    </row>
    <row r="35" spans="1:9" ht="7.95" customHeight="1" x14ac:dyDescent="0.3">
      <c r="A35" s="3960"/>
      <c r="B35" s="3961"/>
      <c r="C35" s="3961"/>
      <c r="D35" s="3961"/>
      <c r="E35" s="3961"/>
      <c r="F35" s="3961"/>
      <c r="G35" s="3962"/>
    </row>
    <row r="36" spans="1:9" x14ac:dyDescent="0.3">
      <c r="A36" s="3885" t="s">
        <v>1</v>
      </c>
      <c r="B36" s="3886"/>
      <c r="C36" s="3886"/>
      <c r="D36" s="3886"/>
      <c r="E36" s="3886"/>
      <c r="F36" s="3886"/>
      <c r="G36" s="3887"/>
    </row>
    <row r="37" spans="1:9" x14ac:dyDescent="0.3">
      <c r="A37" s="3885" t="s">
        <v>2</v>
      </c>
      <c r="B37" s="3886"/>
      <c r="C37" s="3886"/>
      <c r="D37" s="3886"/>
      <c r="E37" s="3886"/>
      <c r="F37" s="3886"/>
      <c r="G37" s="3887"/>
    </row>
    <row r="38" spans="1:9" x14ac:dyDescent="0.3">
      <c r="A38" s="2522" t="s">
        <v>0</v>
      </c>
      <c r="G38" s="2521"/>
    </row>
    <row r="39" spans="1:9" x14ac:dyDescent="0.3">
      <c r="A39" s="2520" t="s">
        <v>3</v>
      </c>
      <c r="C39" s="2509" t="s">
        <v>4</v>
      </c>
      <c r="E39" s="2604" t="s">
        <v>5</v>
      </c>
      <c r="F39" s="2512" t="str">
        <f>F6</f>
        <v>SEPTIEMBRE</v>
      </c>
      <c r="G39" s="2521" t="str">
        <f>G6</f>
        <v>VIGENCIA FISCAL: 2018</v>
      </c>
    </row>
    <row r="40" spans="1:9" ht="5.25" customHeight="1" thickBot="1" x14ac:dyDescent="0.35">
      <c r="A40" s="2524"/>
      <c r="B40" s="2525"/>
      <c r="C40" s="2526"/>
      <c r="D40" s="2528"/>
      <c r="E40" s="2686"/>
      <c r="F40" s="2528"/>
      <c r="G40" s="2529"/>
    </row>
    <row r="41" spans="1:9" s="2519" customFormat="1" ht="71.400000000000006" customHeight="1" x14ac:dyDescent="0.3">
      <c r="A41" s="2530" t="s">
        <v>351</v>
      </c>
      <c r="B41" s="2531"/>
      <c r="C41" s="2531" t="s">
        <v>352</v>
      </c>
      <c r="D41" s="2668" t="s">
        <v>8</v>
      </c>
      <c r="E41" s="2669" t="s">
        <v>9</v>
      </c>
      <c r="F41" s="2668" t="s">
        <v>10</v>
      </c>
      <c r="G41" s="2670" t="s">
        <v>11</v>
      </c>
    </row>
    <row r="42" spans="1:9" s="2519" customFormat="1" ht="20.100000000000001" customHeight="1" x14ac:dyDescent="0.3">
      <c r="A42" s="2550">
        <v>2044</v>
      </c>
      <c r="B42" s="2551"/>
      <c r="C42" s="2586" t="s">
        <v>47</v>
      </c>
      <c r="D42" s="2553">
        <f>SUM(D43:D47)</f>
        <v>2835496</v>
      </c>
      <c r="E42" s="2554">
        <f>SUM(E43:E47)</f>
        <v>0</v>
      </c>
      <c r="F42" s="2553">
        <f t="shared" ref="F42:F68" si="1">+D42-E42</f>
        <v>2835496</v>
      </c>
      <c r="G42" s="2621">
        <f>SUM(G43:G47)</f>
        <v>2835496</v>
      </c>
      <c r="I42" s="2680"/>
    </row>
    <row r="43" spans="1:9" ht="20.100000000000001" customHeight="1" x14ac:dyDescent="0.3">
      <c r="A43" s="2557">
        <v>20441</v>
      </c>
      <c r="B43" s="2558">
        <v>20</v>
      </c>
      <c r="C43" s="2587" t="s">
        <v>48</v>
      </c>
      <c r="D43" s="2561">
        <v>2833278</v>
      </c>
      <c r="E43" s="2678">
        <v>0</v>
      </c>
      <c r="F43" s="2561">
        <f t="shared" si="1"/>
        <v>2833278</v>
      </c>
      <c r="G43" s="2565">
        <v>2833278</v>
      </c>
      <c r="I43" s="2679"/>
    </row>
    <row r="44" spans="1:9" ht="20.100000000000001" customHeight="1" x14ac:dyDescent="0.3">
      <c r="A44" s="2557">
        <v>204415</v>
      </c>
      <c r="B44" s="2558">
        <v>20</v>
      </c>
      <c r="C44" s="2587" t="s">
        <v>119</v>
      </c>
      <c r="D44" s="2561">
        <v>1898</v>
      </c>
      <c r="E44" s="2678">
        <v>0</v>
      </c>
      <c r="F44" s="2561">
        <f t="shared" si="1"/>
        <v>1898</v>
      </c>
      <c r="G44" s="2565">
        <v>1898</v>
      </c>
      <c r="I44" s="2679"/>
    </row>
    <row r="45" spans="1:9" ht="20.100000000000001" customHeight="1" x14ac:dyDescent="0.3">
      <c r="A45" s="2557">
        <v>204418</v>
      </c>
      <c r="B45" s="2558">
        <v>20</v>
      </c>
      <c r="C45" s="2587" t="s">
        <v>120</v>
      </c>
      <c r="D45" s="2561">
        <v>302</v>
      </c>
      <c r="E45" s="2678">
        <v>0</v>
      </c>
      <c r="F45" s="2561">
        <f t="shared" si="1"/>
        <v>302</v>
      </c>
      <c r="G45" s="2565">
        <v>302</v>
      </c>
      <c r="I45" s="2679"/>
    </row>
    <row r="46" spans="1:9" ht="20.100000000000001" customHeight="1" x14ac:dyDescent="0.3">
      <c r="A46" s="2557">
        <v>204420</v>
      </c>
      <c r="B46" s="2558">
        <v>20</v>
      </c>
      <c r="C46" s="2587" t="s">
        <v>196</v>
      </c>
      <c r="D46" s="2561">
        <v>13</v>
      </c>
      <c r="E46" s="2678">
        <v>0</v>
      </c>
      <c r="F46" s="2561">
        <f t="shared" si="1"/>
        <v>13</v>
      </c>
      <c r="G46" s="2565">
        <v>13</v>
      </c>
      <c r="I46" s="2679"/>
    </row>
    <row r="47" spans="1:9" ht="20.100000000000001" customHeight="1" x14ac:dyDescent="0.3">
      <c r="A47" s="2557">
        <v>204423</v>
      </c>
      <c r="B47" s="2558">
        <v>20</v>
      </c>
      <c r="C47" s="2587" t="s">
        <v>121</v>
      </c>
      <c r="D47" s="2561">
        <v>5</v>
      </c>
      <c r="E47" s="2678">
        <v>0</v>
      </c>
      <c r="F47" s="2561">
        <f t="shared" si="1"/>
        <v>5</v>
      </c>
      <c r="G47" s="2565">
        <v>5</v>
      </c>
      <c r="I47" s="2679"/>
    </row>
    <row r="48" spans="1:9" s="2519" customFormat="1" ht="20.100000000000001" customHeight="1" x14ac:dyDescent="0.3">
      <c r="A48" s="2550">
        <v>2045</v>
      </c>
      <c r="B48" s="2551"/>
      <c r="C48" s="2677" t="s">
        <v>49</v>
      </c>
      <c r="D48" s="2553">
        <f>SUM(D49:D55)</f>
        <v>19584772.850000001</v>
      </c>
      <c r="E48" s="2554">
        <f>SUM(E49:E55)</f>
        <v>0</v>
      </c>
      <c r="F48" s="2553">
        <f t="shared" si="1"/>
        <v>19584772.850000001</v>
      </c>
      <c r="G48" s="2621">
        <f>SUM(G49:G55)</f>
        <v>19584772.850000001</v>
      </c>
      <c r="I48" s="2680"/>
    </row>
    <row r="49" spans="1:9" ht="27.6" customHeight="1" x14ac:dyDescent="0.3">
      <c r="A49" s="2557">
        <v>20451</v>
      </c>
      <c r="B49" s="2558">
        <v>20</v>
      </c>
      <c r="C49" s="2559" t="s">
        <v>50</v>
      </c>
      <c r="D49" s="2561">
        <v>3195079</v>
      </c>
      <c r="E49" s="2678">
        <v>0</v>
      </c>
      <c r="F49" s="2561">
        <f t="shared" si="1"/>
        <v>3195079</v>
      </c>
      <c r="G49" s="2565">
        <v>3195079</v>
      </c>
      <c r="I49" s="2679"/>
    </row>
    <row r="50" spans="1:9" s="2602" customFormat="1" ht="27.6" customHeight="1" x14ac:dyDescent="0.3">
      <c r="A50" s="2622">
        <v>20452</v>
      </c>
      <c r="B50" s="2623">
        <v>20</v>
      </c>
      <c r="C50" s="2587" t="s">
        <v>51</v>
      </c>
      <c r="D50" s="2625">
        <v>3192800</v>
      </c>
      <c r="E50" s="2687">
        <v>0</v>
      </c>
      <c r="F50" s="2625">
        <f t="shared" si="1"/>
        <v>3192800</v>
      </c>
      <c r="G50" s="2688">
        <v>3192800</v>
      </c>
      <c r="I50" s="2637"/>
    </row>
    <row r="51" spans="1:9" s="2602" customFormat="1" ht="27.6" customHeight="1" x14ac:dyDescent="0.3">
      <c r="A51" s="2622">
        <v>20455</v>
      </c>
      <c r="B51" s="2623">
        <v>20</v>
      </c>
      <c r="C51" s="2587" t="s">
        <v>198</v>
      </c>
      <c r="D51" s="2625">
        <v>29</v>
      </c>
      <c r="E51" s="2687">
        <v>0</v>
      </c>
      <c r="F51" s="2625">
        <f t="shared" si="1"/>
        <v>29</v>
      </c>
      <c r="G51" s="2688">
        <v>29</v>
      </c>
      <c r="I51" s="2637"/>
    </row>
    <row r="52" spans="1:9" s="2602" customFormat="1" ht="27.6" customHeight="1" x14ac:dyDescent="0.3">
      <c r="A52" s="2622">
        <v>20456</v>
      </c>
      <c r="B52" s="2623">
        <v>20</v>
      </c>
      <c r="C52" s="2587" t="s">
        <v>52</v>
      </c>
      <c r="D52" s="2625">
        <v>16974</v>
      </c>
      <c r="E52" s="2687">
        <v>0</v>
      </c>
      <c r="F52" s="2625">
        <f t="shared" si="1"/>
        <v>16974</v>
      </c>
      <c r="G52" s="2688">
        <v>16974</v>
      </c>
      <c r="I52" s="2637"/>
    </row>
    <row r="53" spans="1:9" s="2602" customFormat="1" ht="20.100000000000001" customHeight="1" x14ac:dyDescent="0.3">
      <c r="A53" s="2622">
        <v>20458</v>
      </c>
      <c r="B53" s="2623">
        <v>20</v>
      </c>
      <c r="C53" s="2587" t="s">
        <v>124</v>
      </c>
      <c r="D53" s="2625">
        <v>13170109.85</v>
      </c>
      <c r="E53" s="2687">
        <v>0</v>
      </c>
      <c r="F53" s="2625">
        <f t="shared" si="1"/>
        <v>13170109.85</v>
      </c>
      <c r="G53" s="2688">
        <v>13170109.85</v>
      </c>
      <c r="I53" s="2637"/>
    </row>
    <row r="54" spans="1:9" ht="20.100000000000001" customHeight="1" x14ac:dyDescent="0.3">
      <c r="A54" s="2557">
        <v>204510</v>
      </c>
      <c r="B54" s="2558">
        <v>20</v>
      </c>
      <c r="C54" s="2559" t="s">
        <v>53</v>
      </c>
      <c r="D54" s="2561">
        <v>3423</v>
      </c>
      <c r="E54" s="2678">
        <v>0</v>
      </c>
      <c r="F54" s="2561">
        <f t="shared" si="1"/>
        <v>3423</v>
      </c>
      <c r="G54" s="2565">
        <v>3423</v>
      </c>
      <c r="I54" s="2679"/>
    </row>
    <row r="55" spans="1:9" ht="20.100000000000001" customHeight="1" x14ac:dyDescent="0.3">
      <c r="A55" s="2557">
        <v>204513</v>
      </c>
      <c r="B55" s="2558">
        <v>20</v>
      </c>
      <c r="C55" s="2559" t="s">
        <v>54</v>
      </c>
      <c r="D55" s="2561">
        <v>6358</v>
      </c>
      <c r="E55" s="2678">
        <v>0</v>
      </c>
      <c r="F55" s="2561">
        <f t="shared" si="1"/>
        <v>6358</v>
      </c>
      <c r="G55" s="2565">
        <v>6358</v>
      </c>
      <c r="I55" s="2679"/>
    </row>
    <row r="56" spans="1:9" s="2519" customFormat="1" ht="20.100000000000001" customHeight="1" x14ac:dyDescent="0.3">
      <c r="A56" s="2550">
        <v>2046</v>
      </c>
      <c r="B56" s="2551"/>
      <c r="C56" s="2677" t="s">
        <v>55</v>
      </c>
      <c r="D56" s="2553">
        <f>SUM(D57:D58)</f>
        <v>394</v>
      </c>
      <c r="E56" s="2554">
        <f>SUM(E57:E58)</f>
        <v>0</v>
      </c>
      <c r="F56" s="2553">
        <f t="shared" si="1"/>
        <v>394</v>
      </c>
      <c r="G56" s="2621">
        <f>SUM(G57:G58)</f>
        <v>394</v>
      </c>
      <c r="I56" s="2680"/>
    </row>
    <row r="57" spans="1:9" ht="20.100000000000001" customHeight="1" x14ac:dyDescent="0.3">
      <c r="A57" s="2557">
        <v>20462</v>
      </c>
      <c r="B57" s="2558">
        <v>20</v>
      </c>
      <c r="C57" s="2559" t="s">
        <v>56</v>
      </c>
      <c r="D57" s="2561">
        <v>386</v>
      </c>
      <c r="E57" s="2678">
        <v>0</v>
      </c>
      <c r="F57" s="2561">
        <f t="shared" si="1"/>
        <v>386</v>
      </c>
      <c r="G57" s="2565">
        <v>386</v>
      </c>
      <c r="I57" s="2679"/>
    </row>
    <row r="58" spans="1:9" ht="20.100000000000001" customHeight="1" x14ac:dyDescent="0.3">
      <c r="A58" s="2557">
        <v>20467</v>
      </c>
      <c r="B58" s="2558">
        <v>20</v>
      </c>
      <c r="C58" s="2559" t="s">
        <v>126</v>
      </c>
      <c r="D58" s="2561">
        <v>8</v>
      </c>
      <c r="E58" s="2678">
        <v>0</v>
      </c>
      <c r="F58" s="2561">
        <f t="shared" si="1"/>
        <v>8</v>
      </c>
      <c r="G58" s="2565">
        <v>8</v>
      </c>
      <c r="I58" s="2679"/>
    </row>
    <row r="59" spans="1:9" s="2519" customFormat="1" ht="20.100000000000001" customHeight="1" x14ac:dyDescent="0.3">
      <c r="A59" s="2550">
        <v>2047</v>
      </c>
      <c r="B59" s="2551"/>
      <c r="C59" s="2677" t="s">
        <v>58</v>
      </c>
      <c r="D59" s="2553">
        <f>+D60</f>
        <v>7187</v>
      </c>
      <c r="E59" s="2554">
        <f>+E60</f>
        <v>0</v>
      </c>
      <c r="F59" s="2553">
        <f t="shared" si="1"/>
        <v>7187</v>
      </c>
      <c r="G59" s="2621">
        <f>+G60</f>
        <v>7187</v>
      </c>
      <c r="I59" s="2680"/>
    </row>
    <row r="60" spans="1:9" ht="20.100000000000001" customHeight="1" x14ac:dyDescent="0.3">
      <c r="A60" s="2557">
        <v>20476</v>
      </c>
      <c r="B60" s="2558">
        <v>20</v>
      </c>
      <c r="C60" s="2559" t="s">
        <v>59</v>
      </c>
      <c r="D60" s="2561">
        <v>7187</v>
      </c>
      <c r="E60" s="2678">
        <v>0</v>
      </c>
      <c r="F60" s="2561">
        <v>7187</v>
      </c>
      <c r="G60" s="2565">
        <v>7187</v>
      </c>
      <c r="I60" s="2679"/>
    </row>
    <row r="61" spans="1:9" s="2519" customFormat="1" ht="20.100000000000001" customHeight="1" x14ac:dyDescent="0.3">
      <c r="A61" s="2550">
        <v>2048</v>
      </c>
      <c r="B61" s="2551"/>
      <c r="C61" s="2677" t="s">
        <v>60</v>
      </c>
      <c r="D61" s="2553">
        <f>SUM(D62:D63)</f>
        <v>106670</v>
      </c>
      <c r="E61" s="2553">
        <f>SUM(E62:E63)</f>
        <v>0</v>
      </c>
      <c r="F61" s="2553">
        <f t="shared" si="1"/>
        <v>106670</v>
      </c>
      <c r="G61" s="2621">
        <f>SUM(G62:G63)</f>
        <v>106670</v>
      </c>
      <c r="I61" s="2680"/>
    </row>
    <row r="62" spans="1:9" ht="20.100000000000001" customHeight="1" x14ac:dyDescent="0.3">
      <c r="A62" s="2557">
        <v>20482</v>
      </c>
      <c r="B62" s="2558">
        <v>20</v>
      </c>
      <c r="C62" s="2559" t="s">
        <v>128</v>
      </c>
      <c r="D62" s="2561">
        <v>87970</v>
      </c>
      <c r="E62" s="2678">
        <v>0</v>
      </c>
      <c r="F62" s="2561">
        <f>+D62-E62</f>
        <v>87970</v>
      </c>
      <c r="G62" s="2565">
        <v>87970</v>
      </c>
      <c r="I62" s="2679"/>
    </row>
    <row r="63" spans="1:9" ht="20.100000000000001" customHeight="1" x14ac:dyDescent="0.3">
      <c r="A63" s="2557">
        <v>20486</v>
      </c>
      <c r="B63" s="2558">
        <v>20</v>
      </c>
      <c r="C63" s="2559" t="s">
        <v>61</v>
      </c>
      <c r="D63" s="2561">
        <v>18700</v>
      </c>
      <c r="E63" s="2678">
        <v>0</v>
      </c>
      <c r="F63" s="2561">
        <f t="shared" si="1"/>
        <v>18700</v>
      </c>
      <c r="G63" s="2565">
        <v>18700</v>
      </c>
      <c r="I63" s="2679"/>
    </row>
    <row r="64" spans="1:9" s="2519" customFormat="1" ht="20.100000000000001" customHeight="1" x14ac:dyDescent="0.3">
      <c r="A64" s="2550">
        <v>20410</v>
      </c>
      <c r="B64" s="2551"/>
      <c r="C64" s="2677" t="s">
        <v>133</v>
      </c>
      <c r="D64" s="2553">
        <f>+D65</f>
        <v>233732632</v>
      </c>
      <c r="E64" s="2554">
        <f>+E65</f>
        <v>0</v>
      </c>
      <c r="F64" s="2553">
        <f t="shared" si="1"/>
        <v>233732632</v>
      </c>
      <c r="G64" s="2621">
        <f>+G65</f>
        <v>233732632</v>
      </c>
      <c r="I64" s="2680"/>
    </row>
    <row r="65" spans="1:242" ht="20.100000000000001" customHeight="1" x14ac:dyDescent="0.3">
      <c r="A65" s="2557">
        <v>204102</v>
      </c>
      <c r="B65" s="2558">
        <v>20</v>
      </c>
      <c r="C65" s="2559" t="s">
        <v>134</v>
      </c>
      <c r="D65" s="2561">
        <v>233732632</v>
      </c>
      <c r="E65" s="2678">
        <v>0</v>
      </c>
      <c r="F65" s="2561">
        <f t="shared" si="1"/>
        <v>233732632</v>
      </c>
      <c r="G65" s="2565">
        <v>233732632</v>
      </c>
      <c r="I65" s="2679"/>
    </row>
    <row r="66" spans="1:242" s="2519" customFormat="1" ht="20.100000000000001" customHeight="1" x14ac:dyDescent="0.3">
      <c r="A66" s="2550">
        <v>20411</v>
      </c>
      <c r="B66" s="2551"/>
      <c r="C66" s="2677" t="s">
        <v>135</v>
      </c>
      <c r="D66" s="2553">
        <f>SUM(D67:D67)</f>
        <v>282</v>
      </c>
      <c r="E66" s="2554">
        <f>SUM(E67:E67)</f>
        <v>0</v>
      </c>
      <c r="F66" s="2553">
        <f>+D66-E66</f>
        <v>282</v>
      </c>
      <c r="G66" s="2621">
        <f>SUM(G67:G67)</f>
        <v>282</v>
      </c>
      <c r="I66" s="2680"/>
    </row>
    <row r="67" spans="1:242" ht="20.100000000000001" customHeight="1" x14ac:dyDescent="0.3">
      <c r="A67" s="2557">
        <v>204111</v>
      </c>
      <c r="B67" s="2558">
        <v>20</v>
      </c>
      <c r="C67" s="2559" t="s">
        <v>136</v>
      </c>
      <c r="D67" s="2561">
        <v>282</v>
      </c>
      <c r="E67" s="2678">
        <v>0</v>
      </c>
      <c r="F67" s="2561">
        <f>+D67-E67</f>
        <v>282</v>
      </c>
      <c r="G67" s="2565">
        <v>282</v>
      </c>
      <c r="I67" s="2679"/>
    </row>
    <row r="68" spans="1:242" s="2519" customFormat="1" ht="20.100000000000001" customHeight="1" x14ac:dyDescent="0.3">
      <c r="A68" s="2550">
        <v>20414</v>
      </c>
      <c r="B68" s="2551">
        <v>20</v>
      </c>
      <c r="C68" s="2677" t="s">
        <v>63</v>
      </c>
      <c r="D68" s="2553">
        <v>1620</v>
      </c>
      <c r="E68" s="2689">
        <v>0</v>
      </c>
      <c r="F68" s="2553">
        <f t="shared" si="1"/>
        <v>1620</v>
      </c>
      <c r="G68" s="2621">
        <v>1620</v>
      </c>
      <c r="I68" s="2680"/>
    </row>
    <row r="69" spans="1:242" s="2519" customFormat="1" ht="20.100000000000001" customHeight="1" x14ac:dyDescent="0.3">
      <c r="A69" s="2550">
        <v>20421</v>
      </c>
      <c r="B69" s="2551"/>
      <c r="C69" s="2677" t="s">
        <v>64</v>
      </c>
      <c r="D69" s="2553">
        <f>+D70+D71</f>
        <v>45433</v>
      </c>
      <c r="E69" s="2689">
        <f>+E70+E71</f>
        <v>0</v>
      </c>
      <c r="F69" s="2553">
        <f>+D69-E69</f>
        <v>45433</v>
      </c>
      <c r="G69" s="2621">
        <f>+G70+G71</f>
        <v>45433</v>
      </c>
      <c r="I69" s="2680"/>
    </row>
    <row r="70" spans="1:242" ht="20.100000000000001" customHeight="1" x14ac:dyDescent="0.3">
      <c r="A70" s="2557">
        <v>204214</v>
      </c>
      <c r="B70" s="2558">
        <v>20</v>
      </c>
      <c r="C70" s="2559" t="s">
        <v>65</v>
      </c>
      <c r="D70" s="2561">
        <v>22521</v>
      </c>
      <c r="E70" s="2678">
        <v>0</v>
      </c>
      <c r="F70" s="2561">
        <f>+D70-E70</f>
        <v>22521</v>
      </c>
      <c r="G70" s="2565">
        <v>22521</v>
      </c>
      <c r="I70" s="2679"/>
    </row>
    <row r="71" spans="1:242" ht="20.100000000000001" customHeight="1" thickBot="1" x14ac:dyDescent="0.35">
      <c r="A71" s="2588">
        <v>204215</v>
      </c>
      <c r="B71" s="2589">
        <v>20</v>
      </c>
      <c r="C71" s="2682" t="s">
        <v>139</v>
      </c>
      <c r="D71" s="2593">
        <v>22912</v>
      </c>
      <c r="E71" s="2690">
        <v>0</v>
      </c>
      <c r="F71" s="2593">
        <f>+D71-E71</f>
        <v>22912</v>
      </c>
      <c r="G71" s="2636">
        <v>22912</v>
      </c>
      <c r="I71" s="2679"/>
    </row>
    <row r="72" spans="1:242" ht="15" thickBot="1" x14ac:dyDescent="0.35">
      <c r="A72" s="2601"/>
      <c r="D72" s="2605"/>
      <c r="E72" s="2666"/>
      <c r="F72" s="2605"/>
      <c r="G72" s="2605"/>
      <c r="I72" s="2679"/>
    </row>
    <row r="73" spans="1:242" s="2519" customFormat="1" x14ac:dyDescent="0.3">
      <c r="A73" s="3891" t="s">
        <v>1</v>
      </c>
      <c r="B73" s="3892"/>
      <c r="C73" s="3892"/>
      <c r="D73" s="3892"/>
      <c r="E73" s="3892"/>
      <c r="F73" s="3892"/>
      <c r="G73" s="3893"/>
      <c r="H73" s="3886"/>
      <c r="I73" s="3892"/>
      <c r="J73" s="3892"/>
      <c r="K73" s="3892"/>
      <c r="L73" s="3892"/>
      <c r="M73" s="3892"/>
      <c r="N73" s="3893"/>
      <c r="O73" s="3891"/>
      <c r="P73" s="3892"/>
      <c r="Q73" s="3892"/>
      <c r="R73" s="3892"/>
      <c r="S73" s="3892"/>
      <c r="T73" s="3892"/>
      <c r="U73" s="3893"/>
      <c r="V73" s="3891"/>
      <c r="W73" s="3892"/>
      <c r="X73" s="3892"/>
      <c r="Y73" s="3892"/>
      <c r="Z73" s="3892"/>
      <c r="AA73" s="3892"/>
      <c r="AB73" s="3893"/>
      <c r="AC73" s="3891"/>
      <c r="AD73" s="3892"/>
      <c r="AE73" s="3892"/>
      <c r="AF73" s="3892"/>
      <c r="AG73" s="3892"/>
      <c r="AH73" s="3892"/>
      <c r="AI73" s="3893"/>
      <c r="AJ73" s="3891"/>
      <c r="AK73" s="3892"/>
      <c r="AL73" s="3892"/>
      <c r="AM73" s="3892"/>
      <c r="AN73" s="3892"/>
      <c r="AO73" s="3892"/>
      <c r="AP73" s="3893"/>
      <c r="AQ73" s="3891"/>
      <c r="AR73" s="3892"/>
      <c r="AS73" s="3892"/>
      <c r="AT73" s="3892"/>
      <c r="AU73" s="3892"/>
      <c r="AV73" s="3892"/>
      <c r="AW73" s="3893"/>
      <c r="AX73" s="3891"/>
      <c r="AY73" s="3892"/>
      <c r="AZ73" s="3892"/>
      <c r="BA73" s="3892"/>
      <c r="BB73" s="3892"/>
      <c r="BC73" s="3892"/>
      <c r="BD73" s="3893"/>
      <c r="BE73" s="3891"/>
      <c r="BF73" s="3892"/>
      <c r="BG73" s="3892"/>
      <c r="BH73" s="3892"/>
      <c r="BI73" s="3892"/>
      <c r="BJ73" s="3892"/>
      <c r="BK73" s="3893"/>
      <c r="BL73" s="3891"/>
      <c r="BM73" s="3892"/>
      <c r="BN73" s="3892"/>
      <c r="BO73" s="3892"/>
      <c r="BP73" s="3892"/>
      <c r="BQ73" s="3892"/>
      <c r="BR73" s="3893"/>
      <c r="BS73" s="3891"/>
      <c r="BT73" s="3892"/>
      <c r="BU73" s="3892"/>
      <c r="BV73" s="3892"/>
      <c r="BW73" s="3892"/>
      <c r="BX73" s="3892"/>
      <c r="BY73" s="3893"/>
      <c r="BZ73" s="3891"/>
      <c r="CA73" s="3892"/>
      <c r="CB73" s="3892"/>
      <c r="CC73" s="3892"/>
      <c r="CD73" s="3892"/>
      <c r="CE73" s="3892"/>
      <c r="CF73" s="3893"/>
      <c r="CG73" s="3891"/>
      <c r="CH73" s="3892"/>
      <c r="CI73" s="3892"/>
      <c r="CJ73" s="3892"/>
      <c r="CK73" s="3892"/>
      <c r="CL73" s="3892"/>
      <c r="CM73" s="3893"/>
      <c r="CN73" s="3891"/>
      <c r="CO73" s="3892"/>
      <c r="CP73" s="3892"/>
      <c r="CQ73" s="3892"/>
      <c r="CR73" s="3892"/>
      <c r="CS73" s="3892"/>
      <c r="CT73" s="3893"/>
      <c r="CU73" s="3891"/>
      <c r="CV73" s="3892"/>
      <c r="CW73" s="3892"/>
      <c r="CX73" s="3892"/>
      <c r="CY73" s="3892"/>
      <c r="CZ73" s="3892"/>
      <c r="DA73" s="3893"/>
      <c r="DB73" s="3891"/>
      <c r="DC73" s="3892"/>
      <c r="DD73" s="3892"/>
      <c r="DE73" s="3892"/>
      <c r="DF73" s="3892"/>
      <c r="DG73" s="3892"/>
      <c r="DH73" s="3893"/>
      <c r="DI73" s="3891"/>
      <c r="DJ73" s="3892"/>
      <c r="DK73" s="3892"/>
      <c r="DL73" s="3892"/>
      <c r="DM73" s="3892"/>
      <c r="DN73" s="3892"/>
      <c r="DO73" s="3893"/>
      <c r="DP73" s="3891"/>
      <c r="DQ73" s="3892"/>
      <c r="DR73" s="3892"/>
      <c r="DS73" s="3892"/>
      <c r="DT73" s="3892"/>
      <c r="DU73" s="3892"/>
      <c r="DV73" s="3893"/>
      <c r="DW73" s="3891"/>
      <c r="DX73" s="3892"/>
      <c r="DY73" s="3892"/>
      <c r="DZ73" s="3892"/>
      <c r="EA73" s="3892"/>
      <c r="EB73" s="3892"/>
      <c r="EC73" s="3893"/>
      <c r="ED73" s="3891"/>
      <c r="EE73" s="3892"/>
      <c r="EF73" s="3892"/>
      <c r="EG73" s="3892"/>
      <c r="EH73" s="3892"/>
      <c r="EI73" s="3892"/>
      <c r="EJ73" s="3893"/>
      <c r="EK73" s="3891"/>
      <c r="EL73" s="3892"/>
      <c r="EM73" s="3892"/>
      <c r="EN73" s="3892"/>
      <c r="EO73" s="3892"/>
      <c r="EP73" s="3892"/>
      <c r="EQ73" s="3893"/>
      <c r="ER73" s="3891"/>
      <c r="ES73" s="3892"/>
      <c r="ET73" s="3892"/>
      <c r="EU73" s="3892"/>
      <c r="EV73" s="3892"/>
      <c r="EW73" s="3892"/>
      <c r="EX73" s="3893"/>
      <c r="EY73" s="3891"/>
      <c r="EZ73" s="3892"/>
      <c r="FA73" s="3892"/>
      <c r="FB73" s="3892"/>
      <c r="FC73" s="3892"/>
      <c r="FD73" s="3892"/>
      <c r="FE73" s="3893"/>
      <c r="FF73" s="3891"/>
      <c r="FG73" s="3892"/>
      <c r="FH73" s="3892"/>
      <c r="FI73" s="3892"/>
      <c r="FJ73" s="3892"/>
      <c r="FK73" s="3892"/>
      <c r="FL73" s="3893"/>
      <c r="FM73" s="3891"/>
      <c r="FN73" s="3892"/>
      <c r="FO73" s="3892"/>
      <c r="FP73" s="3892"/>
      <c r="FQ73" s="3892"/>
      <c r="FR73" s="3892"/>
      <c r="FS73" s="3893"/>
      <c r="FT73" s="3891"/>
      <c r="FU73" s="3892"/>
      <c r="FV73" s="3892"/>
      <c r="FW73" s="3892"/>
      <c r="FX73" s="3892"/>
      <c r="FY73" s="3892"/>
      <c r="FZ73" s="3893"/>
      <c r="GA73" s="3891"/>
      <c r="GB73" s="3892"/>
      <c r="GC73" s="3892"/>
      <c r="GD73" s="3892"/>
      <c r="GE73" s="3892"/>
      <c r="GF73" s="3892"/>
      <c r="GG73" s="3893"/>
      <c r="GH73" s="3891"/>
      <c r="GI73" s="3892"/>
      <c r="GJ73" s="3892"/>
      <c r="GK73" s="3892"/>
      <c r="GL73" s="3892"/>
      <c r="GM73" s="3892"/>
      <c r="GN73" s="3893"/>
      <c r="GO73" s="3891"/>
      <c r="GP73" s="3892"/>
      <c r="GQ73" s="3892"/>
      <c r="GR73" s="3892"/>
      <c r="GS73" s="3892"/>
      <c r="GT73" s="3892"/>
      <c r="GU73" s="3893"/>
      <c r="GV73" s="3891"/>
      <c r="GW73" s="3892"/>
      <c r="GX73" s="3892"/>
      <c r="GY73" s="3892"/>
      <c r="GZ73" s="3892"/>
      <c r="HA73" s="3892"/>
      <c r="HB73" s="3893"/>
      <c r="HC73" s="3891"/>
      <c r="HD73" s="3892"/>
      <c r="HE73" s="3892"/>
      <c r="HF73" s="3892"/>
      <c r="HG73" s="3892"/>
      <c r="HH73" s="3892"/>
      <c r="HI73" s="3893"/>
      <c r="HJ73" s="3891"/>
      <c r="HK73" s="3892"/>
      <c r="HL73" s="3892"/>
      <c r="HM73" s="3892"/>
      <c r="HN73" s="3892"/>
      <c r="HO73" s="3892"/>
      <c r="HP73" s="3893"/>
      <c r="HQ73" s="3891"/>
      <c r="HR73" s="3892"/>
      <c r="HS73" s="3892"/>
      <c r="HT73" s="3892"/>
      <c r="HU73" s="3892"/>
      <c r="HV73" s="3892"/>
      <c r="HW73" s="3893"/>
      <c r="HX73" s="3891"/>
      <c r="HY73" s="3892"/>
      <c r="HZ73" s="3892"/>
      <c r="IA73" s="3892"/>
      <c r="IB73" s="3892"/>
      <c r="IC73" s="3892"/>
      <c r="ID73" s="3893"/>
      <c r="IE73" s="3891"/>
      <c r="IF73" s="3891"/>
      <c r="IG73" s="3891"/>
      <c r="IH73" s="3891"/>
    </row>
    <row r="74" spans="1:242" s="2519" customFormat="1" ht="15.75" customHeight="1" x14ac:dyDescent="0.3">
      <c r="A74" s="3885" t="s">
        <v>2</v>
      </c>
      <c r="B74" s="3886"/>
      <c r="C74" s="3886"/>
      <c r="D74" s="3886"/>
      <c r="E74" s="3886"/>
      <c r="F74" s="3886"/>
      <c r="G74" s="3887"/>
      <c r="I74" s="2680"/>
    </row>
    <row r="75" spans="1:242" x14ac:dyDescent="0.3">
      <c r="A75" s="2522" t="s">
        <v>0</v>
      </c>
      <c r="G75" s="2521"/>
      <c r="I75" s="2679"/>
    </row>
    <row r="76" spans="1:242" ht="12.75" customHeight="1" x14ac:dyDescent="0.3">
      <c r="A76" s="2520"/>
      <c r="G76" s="2523"/>
      <c r="I76" s="2679"/>
    </row>
    <row r="77" spans="1:242" x14ac:dyDescent="0.3">
      <c r="A77" s="2520" t="s">
        <v>3</v>
      </c>
      <c r="C77" s="2509" t="s">
        <v>4</v>
      </c>
      <c r="E77" s="2604" t="s">
        <v>5</v>
      </c>
      <c r="F77" s="2512" t="str">
        <f>F39</f>
        <v>SEPTIEMBRE</v>
      </c>
      <c r="G77" s="2521" t="str">
        <f>G39</f>
        <v>VIGENCIA FISCAL: 2018</v>
      </c>
      <c r="I77" s="2679"/>
    </row>
    <row r="78" spans="1:242" ht="7.5" customHeight="1" thickBot="1" x14ac:dyDescent="0.35">
      <c r="A78" s="2691"/>
      <c r="B78" s="2525"/>
      <c r="C78" s="2526"/>
      <c r="D78" s="2528"/>
      <c r="E78" s="2686"/>
      <c r="F78" s="2528"/>
      <c r="G78" s="2529"/>
      <c r="I78" s="2679"/>
    </row>
    <row r="79" spans="1:242" s="2519" customFormat="1" ht="76.2" customHeight="1" thickBot="1" x14ac:dyDescent="0.35">
      <c r="A79" s="2530" t="s">
        <v>351</v>
      </c>
      <c r="B79" s="2531"/>
      <c r="C79" s="2531" t="s">
        <v>352</v>
      </c>
      <c r="D79" s="2692" t="s">
        <v>8</v>
      </c>
      <c r="E79" s="2693" t="s">
        <v>9</v>
      </c>
      <c r="F79" s="2692" t="s">
        <v>10</v>
      </c>
      <c r="G79" s="2694" t="s">
        <v>11</v>
      </c>
      <c r="I79" s="2680"/>
    </row>
    <row r="80" spans="1:242" s="2519" customFormat="1" ht="18.75" customHeight="1" x14ac:dyDescent="0.3">
      <c r="A80" s="2543">
        <v>20441</v>
      </c>
      <c r="B80" s="2544"/>
      <c r="C80" s="2683" t="s">
        <v>66</v>
      </c>
      <c r="D80" s="2546">
        <f>+D81</f>
        <v>46726734.350000001</v>
      </c>
      <c r="E80" s="2695">
        <f>+E81</f>
        <v>0</v>
      </c>
      <c r="F80" s="2546">
        <f t="shared" ref="F80:F101" si="2">+D80-E80</f>
        <v>46726734.350000001</v>
      </c>
      <c r="G80" s="2615">
        <f>+G81</f>
        <v>46726734.350000001</v>
      </c>
      <c r="I80" s="2680"/>
    </row>
    <row r="81" spans="1:9" ht="18.75" customHeight="1" x14ac:dyDescent="0.3">
      <c r="A81" s="2557">
        <v>2044113</v>
      </c>
      <c r="B81" s="2558">
        <v>20</v>
      </c>
      <c r="C81" s="2559" t="s">
        <v>66</v>
      </c>
      <c r="D81" s="2561">
        <v>46726734.350000001</v>
      </c>
      <c r="E81" s="2678">
        <v>0</v>
      </c>
      <c r="F81" s="2561">
        <f t="shared" si="2"/>
        <v>46726734.350000001</v>
      </c>
      <c r="G81" s="2565">
        <v>46726734.350000001</v>
      </c>
      <c r="I81" s="2679"/>
    </row>
    <row r="82" spans="1:9" s="2519" customFormat="1" ht="18.75" customHeight="1" x14ac:dyDescent="0.3">
      <c r="A82" s="2550">
        <v>3</v>
      </c>
      <c r="B82" s="2551"/>
      <c r="C82" s="2677" t="s">
        <v>67</v>
      </c>
      <c r="D82" s="2553">
        <f>+D83</f>
        <v>2682975956.8299999</v>
      </c>
      <c r="E82" s="2554">
        <f>+E83</f>
        <v>0</v>
      </c>
      <c r="F82" s="2553">
        <f t="shared" si="2"/>
        <v>2682975956.8299999</v>
      </c>
      <c r="G82" s="2621">
        <f>+G83</f>
        <v>2681551940.8299999</v>
      </c>
      <c r="I82" s="2680"/>
    </row>
    <row r="83" spans="1:9" s="2519" customFormat="1" ht="18.75" customHeight="1" x14ac:dyDescent="0.3">
      <c r="A83" s="2550">
        <v>36</v>
      </c>
      <c r="B83" s="2551"/>
      <c r="C83" s="2677" t="s">
        <v>68</v>
      </c>
      <c r="D83" s="2553">
        <f>+D84</f>
        <v>2682975956.8299999</v>
      </c>
      <c r="E83" s="2554">
        <f>+E84</f>
        <v>0</v>
      </c>
      <c r="F83" s="2553">
        <f t="shared" si="2"/>
        <v>2682975956.8299999</v>
      </c>
      <c r="G83" s="2621">
        <f>+G84</f>
        <v>2681551940.8299999</v>
      </c>
      <c r="I83" s="2680"/>
    </row>
    <row r="84" spans="1:9" s="2519" customFormat="1" ht="18.75" customHeight="1" x14ac:dyDescent="0.3">
      <c r="A84" s="2550">
        <v>361</v>
      </c>
      <c r="B84" s="2551"/>
      <c r="C84" s="2677" t="s">
        <v>69</v>
      </c>
      <c r="D84" s="2553">
        <f>+D85+D86+D87</f>
        <v>2682975956.8299999</v>
      </c>
      <c r="E84" s="2554">
        <f>+E85+E86+E87</f>
        <v>0</v>
      </c>
      <c r="F84" s="2553">
        <f t="shared" si="2"/>
        <v>2682975956.8299999</v>
      </c>
      <c r="G84" s="2621">
        <f>+G85+G86+G87</f>
        <v>2681551940.8299999</v>
      </c>
      <c r="I84" s="2680"/>
    </row>
    <row r="85" spans="1:9" ht="18.75" customHeight="1" x14ac:dyDescent="0.3">
      <c r="A85" s="2557">
        <v>36112</v>
      </c>
      <c r="B85" s="2558">
        <v>10</v>
      </c>
      <c r="C85" s="2559" t="s">
        <v>144</v>
      </c>
      <c r="D85" s="2561">
        <v>1424016</v>
      </c>
      <c r="E85" s="2678">
        <v>0</v>
      </c>
      <c r="F85" s="2561">
        <f>+D85-E85</f>
        <v>1424016</v>
      </c>
      <c r="G85" s="2565">
        <v>0</v>
      </c>
      <c r="I85" s="2679"/>
    </row>
    <row r="86" spans="1:9" ht="18.75" customHeight="1" x14ac:dyDescent="0.3">
      <c r="A86" s="2557">
        <v>36113</v>
      </c>
      <c r="B86" s="2558">
        <v>10</v>
      </c>
      <c r="C86" s="2559" t="s">
        <v>70</v>
      </c>
      <c r="D86" s="2561">
        <v>1610680038.8299999</v>
      </c>
      <c r="E86" s="2678">
        <v>0</v>
      </c>
      <c r="F86" s="2561">
        <f>+D86-E86</f>
        <v>1610680038.8299999</v>
      </c>
      <c r="G86" s="2565">
        <v>1610680038.8299999</v>
      </c>
      <c r="I86" s="2679"/>
    </row>
    <row r="87" spans="1:9" ht="18.75" customHeight="1" thickBot="1" x14ac:dyDescent="0.35">
      <c r="A87" s="2566">
        <v>36113</v>
      </c>
      <c r="B87" s="2567">
        <v>20</v>
      </c>
      <c r="C87" s="2568" t="s">
        <v>70</v>
      </c>
      <c r="D87" s="2569">
        <v>1070871902</v>
      </c>
      <c r="E87" s="2696">
        <v>0</v>
      </c>
      <c r="F87" s="2569">
        <f t="shared" si="2"/>
        <v>1070871902</v>
      </c>
      <c r="G87" s="2697">
        <v>1070871902</v>
      </c>
      <c r="I87" s="2679"/>
    </row>
    <row r="88" spans="1:9" ht="16.2" thickBot="1" x14ac:dyDescent="0.35">
      <c r="A88" s="2698" t="s">
        <v>71</v>
      </c>
      <c r="B88" s="2536"/>
      <c r="C88" s="2699" t="s">
        <v>199</v>
      </c>
      <c r="D88" s="2576">
        <f>+D89+D95+D99+D108</f>
        <v>24040909539.029999</v>
      </c>
      <c r="E88" s="2700">
        <f>+E89+E95+E99+E108</f>
        <v>0</v>
      </c>
      <c r="F88" s="2576">
        <f t="shared" si="2"/>
        <v>24040909539.029999</v>
      </c>
      <c r="G88" s="2701">
        <f>+G89+G95+G99+G108</f>
        <v>23704587418.029999</v>
      </c>
      <c r="I88" s="2679"/>
    </row>
    <row r="89" spans="1:9" s="2519" customFormat="1" ht="35.25" customHeight="1" x14ac:dyDescent="0.3">
      <c r="A89" s="2579">
        <v>2401</v>
      </c>
      <c r="B89" s="2580"/>
      <c r="C89" s="2581" t="s">
        <v>149</v>
      </c>
      <c r="D89" s="2584">
        <f>+D90</f>
        <v>2233847030</v>
      </c>
      <c r="E89" s="2584">
        <f>+E90</f>
        <v>0</v>
      </c>
      <c r="F89" s="2584">
        <f t="shared" si="2"/>
        <v>2233847030</v>
      </c>
      <c r="G89" s="2676">
        <f>+G90</f>
        <v>1897524909</v>
      </c>
      <c r="I89" s="2680"/>
    </row>
    <row r="90" spans="1:9" s="2519" customFormat="1" ht="15.6" x14ac:dyDescent="0.3">
      <c r="A90" s="2550">
        <v>24010600</v>
      </c>
      <c r="B90" s="2551"/>
      <c r="C90" s="2586" t="s">
        <v>73</v>
      </c>
      <c r="D90" s="2553">
        <f>SUM(D91:D94)</f>
        <v>2233847030</v>
      </c>
      <c r="E90" s="2553">
        <f>SUM(E91:E94)</f>
        <v>0</v>
      </c>
      <c r="F90" s="2553">
        <f t="shared" si="2"/>
        <v>2233847030</v>
      </c>
      <c r="G90" s="2621">
        <f>SUM(G91:G94)</f>
        <v>1897524909</v>
      </c>
      <c r="I90" s="2680"/>
    </row>
    <row r="91" spans="1:9" ht="57.75" customHeight="1" x14ac:dyDescent="0.3">
      <c r="A91" s="2557">
        <v>240106003</v>
      </c>
      <c r="B91" s="2558">
        <v>11</v>
      </c>
      <c r="C91" s="2587" t="s">
        <v>81</v>
      </c>
      <c r="D91" s="2561">
        <v>336322121</v>
      </c>
      <c r="E91" s="2678">
        <v>0</v>
      </c>
      <c r="F91" s="2561">
        <f t="shared" si="2"/>
        <v>336322121</v>
      </c>
      <c r="G91" s="2565">
        <v>0</v>
      </c>
      <c r="I91" s="2679"/>
    </row>
    <row r="92" spans="1:9" ht="50.25" customHeight="1" x14ac:dyDescent="0.3">
      <c r="A92" s="2702">
        <v>240106003</v>
      </c>
      <c r="B92" s="2703">
        <v>13</v>
      </c>
      <c r="C92" s="2704" t="s">
        <v>81</v>
      </c>
      <c r="D92" s="2561">
        <v>279354454</v>
      </c>
      <c r="E92" s="2678">
        <v>0</v>
      </c>
      <c r="F92" s="2561">
        <f t="shared" si="2"/>
        <v>279354454</v>
      </c>
      <c r="G92" s="2565">
        <v>279354454</v>
      </c>
      <c r="I92" s="2679"/>
    </row>
    <row r="93" spans="1:9" ht="57" customHeight="1" x14ac:dyDescent="0.3">
      <c r="A93" s="2702">
        <v>240106003</v>
      </c>
      <c r="B93" s="2703">
        <v>20</v>
      </c>
      <c r="C93" s="2704" t="s">
        <v>81</v>
      </c>
      <c r="D93" s="2561">
        <v>993425050</v>
      </c>
      <c r="E93" s="2678">
        <v>0</v>
      </c>
      <c r="F93" s="2561">
        <f t="shared" si="2"/>
        <v>993425050</v>
      </c>
      <c r="G93" s="2565">
        <v>993425050</v>
      </c>
      <c r="I93" s="2679"/>
    </row>
    <row r="94" spans="1:9" ht="77.25" customHeight="1" x14ac:dyDescent="0.3">
      <c r="A94" s="2557">
        <v>2401060011</v>
      </c>
      <c r="B94" s="2558">
        <v>10</v>
      </c>
      <c r="C94" s="2587" t="s">
        <v>156</v>
      </c>
      <c r="D94" s="2561">
        <v>624745405</v>
      </c>
      <c r="E94" s="2678">
        <v>0</v>
      </c>
      <c r="F94" s="2561">
        <f t="shared" si="2"/>
        <v>624745405</v>
      </c>
      <c r="G94" s="2565">
        <v>624745405</v>
      </c>
      <c r="I94" s="2679"/>
    </row>
    <row r="95" spans="1:9" s="2519" customFormat="1" ht="23.25" customHeight="1" x14ac:dyDescent="0.3">
      <c r="A95" s="2550">
        <v>2404</v>
      </c>
      <c r="B95" s="2551"/>
      <c r="C95" s="2586" t="s">
        <v>157</v>
      </c>
      <c r="D95" s="2553">
        <f>+D96</f>
        <v>20061970435</v>
      </c>
      <c r="E95" s="2553">
        <f>+E96</f>
        <v>0</v>
      </c>
      <c r="F95" s="2553">
        <f t="shared" si="2"/>
        <v>20061970435</v>
      </c>
      <c r="G95" s="2621">
        <f>+G96</f>
        <v>20061970435</v>
      </c>
      <c r="I95" s="2680"/>
    </row>
    <row r="96" spans="1:9" s="2519" customFormat="1" ht="15.6" x14ac:dyDescent="0.3">
      <c r="A96" s="2550">
        <v>24040600</v>
      </c>
      <c r="B96" s="2551"/>
      <c r="C96" s="2586" t="s">
        <v>73</v>
      </c>
      <c r="D96" s="2553">
        <f>+D97+D98</f>
        <v>20061970435</v>
      </c>
      <c r="E96" s="2553">
        <f>+E97+E98</f>
        <v>0</v>
      </c>
      <c r="F96" s="2553">
        <f t="shared" si="2"/>
        <v>20061970435</v>
      </c>
      <c r="G96" s="2621">
        <f>+G97+G98</f>
        <v>20061970435</v>
      </c>
      <c r="I96" s="2680"/>
    </row>
    <row r="97" spans="1:242" ht="39.75" customHeight="1" x14ac:dyDescent="0.3">
      <c r="A97" s="2557">
        <v>240406001</v>
      </c>
      <c r="B97" s="2558">
        <v>13</v>
      </c>
      <c r="C97" s="2587" t="s">
        <v>77</v>
      </c>
      <c r="D97" s="2561">
        <v>11294324623</v>
      </c>
      <c r="E97" s="2678">
        <v>0</v>
      </c>
      <c r="F97" s="2561">
        <f t="shared" si="2"/>
        <v>11294324623</v>
      </c>
      <c r="G97" s="2565">
        <v>11294324623</v>
      </c>
      <c r="I97" s="2679"/>
    </row>
    <row r="98" spans="1:242" ht="39.75" customHeight="1" x14ac:dyDescent="0.3">
      <c r="A98" s="2557">
        <v>240406001</v>
      </c>
      <c r="B98" s="2558">
        <v>20</v>
      </c>
      <c r="C98" s="2587" t="s">
        <v>77</v>
      </c>
      <c r="D98" s="2561">
        <v>8767645812</v>
      </c>
      <c r="E98" s="2678"/>
      <c r="F98" s="2561">
        <f t="shared" si="2"/>
        <v>8767645812</v>
      </c>
      <c r="G98" s="2565">
        <v>8767645812</v>
      </c>
      <c r="I98" s="2679"/>
    </row>
    <row r="99" spans="1:242" s="2519" customFormat="1" ht="15.6" x14ac:dyDescent="0.3">
      <c r="A99" s="2550">
        <v>2405</v>
      </c>
      <c r="B99" s="2551"/>
      <c r="C99" s="2586" t="s">
        <v>158</v>
      </c>
      <c r="D99" s="2553">
        <f>+D100</f>
        <v>74243512</v>
      </c>
      <c r="E99" s="2553">
        <f>+E100</f>
        <v>0</v>
      </c>
      <c r="F99" s="2553">
        <f t="shared" si="2"/>
        <v>74243512</v>
      </c>
      <c r="G99" s="2621">
        <f>+G100</f>
        <v>74243512</v>
      </c>
      <c r="I99" s="2680"/>
    </row>
    <row r="100" spans="1:242" s="2519" customFormat="1" ht="15.6" x14ac:dyDescent="0.3">
      <c r="A100" s="2550">
        <v>24050600</v>
      </c>
      <c r="B100" s="2551"/>
      <c r="C100" s="2586" t="s">
        <v>73</v>
      </c>
      <c r="D100" s="2553">
        <f>+D101+D102</f>
        <v>74243512</v>
      </c>
      <c r="E100" s="2553">
        <f>+E101+E102</f>
        <v>0</v>
      </c>
      <c r="F100" s="2553">
        <f t="shared" si="2"/>
        <v>74243512</v>
      </c>
      <c r="G100" s="2621">
        <f>+G101+G102</f>
        <v>74243512</v>
      </c>
      <c r="I100" s="2680"/>
    </row>
    <row r="101" spans="1:242" ht="39.75" customHeight="1" thickBot="1" x14ac:dyDescent="0.35">
      <c r="A101" s="2588">
        <v>240506001</v>
      </c>
      <c r="B101" s="2589">
        <v>20</v>
      </c>
      <c r="C101" s="2590" t="s">
        <v>78</v>
      </c>
      <c r="D101" s="2593">
        <v>74243512</v>
      </c>
      <c r="E101" s="2690">
        <v>0</v>
      </c>
      <c r="F101" s="2593">
        <f t="shared" si="2"/>
        <v>74243512</v>
      </c>
      <c r="G101" s="2636">
        <v>74243512</v>
      </c>
      <c r="I101" s="2679"/>
    </row>
    <row r="102" spans="1:242" ht="49.5" customHeight="1" thickBot="1" x14ac:dyDescent="0.35">
      <c r="A102" s="2595"/>
      <c r="B102" s="2596"/>
      <c r="C102" s="2597"/>
      <c r="D102" s="2600"/>
      <c r="E102" s="2705"/>
      <c r="F102" s="2600"/>
      <c r="G102" s="2600"/>
      <c r="I102" s="2679"/>
    </row>
    <row r="103" spans="1:242" s="2519" customFormat="1" ht="13.5" customHeight="1" x14ac:dyDescent="0.3">
      <c r="A103" s="3891" t="s">
        <v>1</v>
      </c>
      <c r="B103" s="3892"/>
      <c r="C103" s="3892"/>
      <c r="D103" s="3892"/>
      <c r="E103" s="3892"/>
      <c r="F103" s="3892"/>
      <c r="G103" s="3893"/>
      <c r="H103" s="3886"/>
      <c r="I103" s="3886"/>
      <c r="J103" s="3886"/>
      <c r="K103" s="3886"/>
      <c r="L103" s="3886"/>
      <c r="M103" s="3886"/>
      <c r="N103" s="3887"/>
      <c r="O103" s="3885"/>
      <c r="P103" s="3886"/>
      <c r="Q103" s="3886"/>
      <c r="R103" s="3886"/>
      <c r="S103" s="3886"/>
      <c r="T103" s="3886"/>
      <c r="U103" s="3887"/>
      <c r="V103" s="3885"/>
      <c r="W103" s="3886"/>
      <c r="X103" s="3886"/>
      <c r="Y103" s="3886"/>
      <c r="Z103" s="3886"/>
      <c r="AA103" s="3886"/>
      <c r="AB103" s="3887"/>
      <c r="AC103" s="3885"/>
      <c r="AD103" s="3886"/>
      <c r="AE103" s="3886"/>
      <c r="AF103" s="3886"/>
      <c r="AG103" s="3886"/>
      <c r="AH103" s="3886"/>
      <c r="AI103" s="3887"/>
      <c r="AJ103" s="3885"/>
      <c r="AK103" s="3886"/>
      <c r="AL103" s="3886"/>
      <c r="AM103" s="3886"/>
      <c r="AN103" s="3886"/>
      <c r="AO103" s="3886"/>
      <c r="AP103" s="3887"/>
      <c r="AQ103" s="3885"/>
      <c r="AR103" s="3886"/>
      <c r="AS103" s="3886"/>
      <c r="AT103" s="3886"/>
      <c r="AU103" s="3886"/>
      <c r="AV103" s="3886"/>
      <c r="AW103" s="3887"/>
      <c r="AX103" s="3885"/>
      <c r="AY103" s="3886"/>
      <c r="AZ103" s="3886"/>
      <c r="BA103" s="3886"/>
      <c r="BB103" s="3886"/>
      <c r="BC103" s="3886"/>
      <c r="BD103" s="3887"/>
      <c r="BE103" s="3885"/>
      <c r="BF103" s="3886"/>
      <c r="BG103" s="3886"/>
      <c r="BH103" s="3886"/>
      <c r="BI103" s="3886"/>
      <c r="BJ103" s="3886"/>
      <c r="BK103" s="3887"/>
      <c r="BL103" s="3885"/>
      <c r="BM103" s="3886"/>
      <c r="BN103" s="3886"/>
      <c r="BO103" s="3886"/>
      <c r="BP103" s="3886"/>
      <c r="BQ103" s="3886"/>
      <c r="BR103" s="3887"/>
      <c r="BS103" s="3885"/>
      <c r="BT103" s="3886"/>
      <c r="BU103" s="3886"/>
      <c r="BV103" s="3886"/>
      <c r="BW103" s="3886"/>
      <c r="BX103" s="3886"/>
      <c r="BY103" s="3887"/>
      <c r="BZ103" s="3885"/>
      <c r="CA103" s="3886"/>
      <c r="CB103" s="3886"/>
      <c r="CC103" s="3886"/>
      <c r="CD103" s="3886"/>
      <c r="CE103" s="3886"/>
      <c r="CF103" s="3887"/>
      <c r="CG103" s="3885"/>
      <c r="CH103" s="3886"/>
      <c r="CI103" s="3886"/>
      <c r="CJ103" s="3886"/>
      <c r="CK103" s="3886"/>
      <c r="CL103" s="3886"/>
      <c r="CM103" s="3887"/>
      <c r="CN103" s="3885"/>
      <c r="CO103" s="3886"/>
      <c r="CP103" s="3886"/>
      <c r="CQ103" s="3886"/>
      <c r="CR103" s="3886"/>
      <c r="CS103" s="3886"/>
      <c r="CT103" s="3887"/>
      <c r="CU103" s="3885"/>
      <c r="CV103" s="3886"/>
      <c r="CW103" s="3886"/>
      <c r="CX103" s="3886"/>
      <c r="CY103" s="3886"/>
      <c r="CZ103" s="3886"/>
      <c r="DA103" s="3887"/>
      <c r="DB103" s="3885"/>
      <c r="DC103" s="3886"/>
      <c r="DD103" s="3886"/>
      <c r="DE103" s="3886"/>
      <c r="DF103" s="3886"/>
      <c r="DG103" s="3886"/>
      <c r="DH103" s="3887"/>
      <c r="DI103" s="3885"/>
      <c r="DJ103" s="3886"/>
      <c r="DK103" s="3886"/>
      <c r="DL103" s="3886"/>
      <c r="DM103" s="3886"/>
      <c r="DN103" s="3886"/>
      <c r="DO103" s="3887"/>
      <c r="DP103" s="3885"/>
      <c r="DQ103" s="3886"/>
      <c r="DR103" s="3886"/>
      <c r="DS103" s="3886"/>
      <c r="DT103" s="3886"/>
      <c r="DU103" s="3886"/>
      <c r="DV103" s="3887"/>
      <c r="DW103" s="3885"/>
      <c r="DX103" s="3886"/>
      <c r="DY103" s="3886"/>
      <c r="DZ103" s="3886"/>
      <c r="EA103" s="3886"/>
      <c r="EB103" s="3886"/>
      <c r="EC103" s="3887"/>
      <c r="ED103" s="3885"/>
      <c r="EE103" s="3886"/>
      <c r="EF103" s="3886"/>
      <c r="EG103" s="3886"/>
      <c r="EH103" s="3886"/>
      <c r="EI103" s="3886"/>
      <c r="EJ103" s="3887"/>
      <c r="EK103" s="3885"/>
      <c r="EL103" s="3886"/>
      <c r="EM103" s="3886"/>
      <c r="EN103" s="3886"/>
      <c r="EO103" s="3886"/>
      <c r="EP103" s="3886"/>
      <c r="EQ103" s="3887"/>
      <c r="ER103" s="3885"/>
      <c r="ES103" s="3886"/>
      <c r="ET103" s="3886"/>
      <c r="EU103" s="3886"/>
      <c r="EV103" s="3886"/>
      <c r="EW103" s="3886"/>
      <c r="EX103" s="3887"/>
      <c r="EY103" s="3885"/>
      <c r="EZ103" s="3886"/>
      <c r="FA103" s="3886"/>
      <c r="FB103" s="3886"/>
      <c r="FC103" s="3886"/>
      <c r="FD103" s="3886"/>
      <c r="FE103" s="3887"/>
      <c r="FF103" s="3885"/>
      <c r="FG103" s="3886"/>
      <c r="FH103" s="3886"/>
      <c r="FI103" s="3886"/>
      <c r="FJ103" s="3886"/>
      <c r="FK103" s="3886"/>
      <c r="FL103" s="3887"/>
      <c r="FM103" s="3885"/>
      <c r="FN103" s="3886"/>
      <c r="FO103" s="3886"/>
      <c r="FP103" s="3886"/>
      <c r="FQ103" s="3886"/>
      <c r="FR103" s="3886"/>
      <c r="FS103" s="3887"/>
      <c r="FT103" s="3885"/>
      <c r="FU103" s="3886"/>
      <c r="FV103" s="3886"/>
      <c r="FW103" s="3886"/>
      <c r="FX103" s="3886"/>
      <c r="FY103" s="3886"/>
      <c r="FZ103" s="3887"/>
      <c r="GA103" s="3885"/>
      <c r="GB103" s="3886"/>
      <c r="GC103" s="3886"/>
      <c r="GD103" s="3886"/>
      <c r="GE103" s="3886"/>
      <c r="GF103" s="3886"/>
      <c r="GG103" s="3887"/>
      <c r="GH103" s="3885"/>
      <c r="GI103" s="3886"/>
      <c r="GJ103" s="3886"/>
      <c r="GK103" s="3886"/>
      <c r="GL103" s="3886"/>
      <c r="GM103" s="3886"/>
      <c r="GN103" s="3887"/>
      <c r="GO103" s="3885"/>
      <c r="GP103" s="3886"/>
      <c r="GQ103" s="3886"/>
      <c r="GR103" s="3886"/>
      <c r="GS103" s="3886"/>
      <c r="GT103" s="3886"/>
      <c r="GU103" s="3887"/>
      <c r="GV103" s="3885"/>
      <c r="GW103" s="3886"/>
      <c r="GX103" s="3886"/>
      <c r="GY103" s="3886"/>
      <c r="GZ103" s="3886"/>
      <c r="HA103" s="3886"/>
      <c r="HB103" s="3887"/>
      <c r="HC103" s="3885"/>
      <c r="HD103" s="3886"/>
      <c r="HE103" s="3886"/>
      <c r="HF103" s="3886"/>
      <c r="HG103" s="3886"/>
      <c r="HH103" s="3886"/>
      <c r="HI103" s="3887"/>
      <c r="HJ103" s="3885"/>
      <c r="HK103" s="3886"/>
      <c r="HL103" s="3886"/>
      <c r="HM103" s="3886"/>
      <c r="HN103" s="3886"/>
      <c r="HO103" s="3886"/>
      <c r="HP103" s="3887"/>
      <c r="HQ103" s="3885"/>
      <c r="HR103" s="3886"/>
      <c r="HS103" s="3886"/>
      <c r="HT103" s="3886"/>
      <c r="HU103" s="3886"/>
      <c r="HV103" s="3886"/>
      <c r="HW103" s="3887"/>
      <c r="HX103" s="3885"/>
      <c r="HY103" s="3886"/>
      <c r="HZ103" s="3886"/>
      <c r="IA103" s="3886"/>
      <c r="IB103" s="3886"/>
      <c r="IC103" s="3886"/>
      <c r="ID103" s="3887"/>
      <c r="IE103" s="3885"/>
      <c r="IF103" s="3885"/>
      <c r="IG103" s="3885"/>
      <c r="IH103" s="3885"/>
    </row>
    <row r="104" spans="1:242" s="2519" customFormat="1" ht="12" customHeight="1" x14ac:dyDescent="0.3">
      <c r="A104" s="3885" t="s">
        <v>2</v>
      </c>
      <c r="B104" s="3886"/>
      <c r="C104" s="3886"/>
      <c r="D104" s="3886"/>
      <c r="E104" s="3886"/>
      <c r="F104" s="3886"/>
      <c r="G104" s="3887"/>
      <c r="H104" s="3886"/>
      <c r="I104" s="3886"/>
      <c r="J104" s="3886"/>
      <c r="K104" s="3886"/>
      <c r="L104" s="3886"/>
      <c r="M104" s="3886"/>
      <c r="N104" s="3887"/>
      <c r="O104" s="3885"/>
      <c r="P104" s="3886"/>
      <c r="Q104" s="3886"/>
      <c r="R104" s="3886"/>
      <c r="S104" s="3886"/>
      <c r="T104" s="3886"/>
      <c r="U104" s="3887"/>
      <c r="V104" s="3885"/>
      <c r="W104" s="3886"/>
      <c r="X104" s="3886"/>
      <c r="Y104" s="3886"/>
      <c r="Z104" s="3886"/>
      <c r="AA104" s="3886"/>
      <c r="AB104" s="3887"/>
      <c r="AC104" s="3885"/>
      <c r="AD104" s="3886"/>
      <c r="AE104" s="3886"/>
      <c r="AF104" s="3886"/>
      <c r="AG104" s="3886"/>
      <c r="AH104" s="3886"/>
      <c r="AI104" s="3887"/>
      <c r="AJ104" s="3885"/>
      <c r="AK104" s="3886"/>
      <c r="AL104" s="3886"/>
      <c r="AM104" s="3886"/>
      <c r="AN104" s="3886"/>
      <c r="AO104" s="3886"/>
      <c r="AP104" s="3887"/>
      <c r="AQ104" s="3885"/>
      <c r="AR104" s="3886"/>
      <c r="AS104" s="3886"/>
      <c r="AT104" s="3886"/>
      <c r="AU104" s="3886"/>
      <c r="AV104" s="3886"/>
      <c r="AW104" s="3887"/>
      <c r="AX104" s="3885"/>
      <c r="AY104" s="3886"/>
      <c r="AZ104" s="3886"/>
      <c r="BA104" s="3886"/>
      <c r="BB104" s="3886"/>
      <c r="BC104" s="3886"/>
      <c r="BD104" s="3887"/>
      <c r="BE104" s="3885"/>
      <c r="BF104" s="3886"/>
      <c r="BG104" s="3886"/>
      <c r="BH104" s="3886"/>
      <c r="BI104" s="3886"/>
      <c r="BJ104" s="3886"/>
      <c r="BK104" s="3887"/>
      <c r="BL104" s="3885"/>
      <c r="BM104" s="3886"/>
      <c r="BN104" s="3886"/>
      <c r="BO104" s="3886"/>
      <c r="BP104" s="3886"/>
      <c r="BQ104" s="3886"/>
      <c r="BR104" s="3887"/>
      <c r="BS104" s="3885"/>
      <c r="BT104" s="3886"/>
      <c r="BU104" s="3886"/>
      <c r="BV104" s="3886"/>
      <c r="BW104" s="3886"/>
      <c r="BX104" s="3886"/>
      <c r="BY104" s="3887"/>
      <c r="BZ104" s="3885"/>
      <c r="CA104" s="3886"/>
      <c r="CB104" s="3886"/>
      <c r="CC104" s="3886"/>
      <c r="CD104" s="3886"/>
      <c r="CE104" s="3886"/>
      <c r="CF104" s="3887"/>
      <c r="CG104" s="3885"/>
      <c r="CH104" s="3886"/>
      <c r="CI104" s="3886"/>
      <c r="CJ104" s="3886"/>
      <c r="CK104" s="3886"/>
      <c r="CL104" s="3886"/>
      <c r="CM104" s="3887"/>
      <c r="CN104" s="3885"/>
      <c r="CO104" s="3886"/>
      <c r="CP104" s="3886"/>
      <c r="CQ104" s="3886"/>
      <c r="CR104" s="3886"/>
      <c r="CS104" s="3886"/>
      <c r="CT104" s="3887"/>
      <c r="CU104" s="3885"/>
      <c r="CV104" s="3886"/>
      <c r="CW104" s="3886"/>
      <c r="CX104" s="3886"/>
      <c r="CY104" s="3886"/>
      <c r="CZ104" s="3886"/>
      <c r="DA104" s="3887"/>
      <c r="DB104" s="3885"/>
      <c r="DC104" s="3886"/>
      <c r="DD104" s="3886"/>
      <c r="DE104" s="3886"/>
      <c r="DF104" s="3886"/>
      <c r="DG104" s="3886"/>
      <c r="DH104" s="3887"/>
      <c r="DI104" s="3885"/>
      <c r="DJ104" s="3886"/>
      <c r="DK104" s="3886"/>
      <c r="DL104" s="3886"/>
      <c r="DM104" s="3886"/>
      <c r="DN104" s="3886"/>
      <c r="DO104" s="3887"/>
      <c r="DP104" s="3885"/>
      <c r="DQ104" s="3886"/>
      <c r="DR104" s="3886"/>
      <c r="DS104" s="3886"/>
      <c r="DT104" s="3886"/>
      <c r="DU104" s="3886"/>
      <c r="DV104" s="3887"/>
      <c r="DW104" s="3885"/>
      <c r="DX104" s="3886"/>
      <c r="DY104" s="3886"/>
      <c r="DZ104" s="3886"/>
      <c r="EA104" s="3886"/>
      <c r="EB104" s="3886"/>
      <c r="EC104" s="3887"/>
      <c r="ED104" s="3885"/>
      <c r="EE104" s="3886"/>
      <c r="EF104" s="3886"/>
      <c r="EG104" s="3886"/>
      <c r="EH104" s="3886"/>
      <c r="EI104" s="3886"/>
      <c r="EJ104" s="3887"/>
      <c r="EK104" s="3885"/>
      <c r="EL104" s="3886"/>
      <c r="EM104" s="3886"/>
      <c r="EN104" s="3886"/>
      <c r="EO104" s="3886"/>
      <c r="EP104" s="3886"/>
      <c r="EQ104" s="3887"/>
      <c r="ER104" s="3885"/>
      <c r="ES104" s="3886"/>
      <c r="ET104" s="3886"/>
      <c r="EU104" s="3886"/>
      <c r="EV104" s="3886"/>
      <c r="EW104" s="3886"/>
      <c r="EX104" s="3887"/>
      <c r="EY104" s="3885"/>
      <c r="EZ104" s="3886"/>
      <c r="FA104" s="3886"/>
      <c r="FB104" s="3886"/>
      <c r="FC104" s="3886"/>
      <c r="FD104" s="3886"/>
      <c r="FE104" s="3887"/>
      <c r="FF104" s="3885"/>
      <c r="FG104" s="3886"/>
      <c r="FH104" s="3886"/>
      <c r="FI104" s="3886"/>
      <c r="FJ104" s="3886"/>
      <c r="FK104" s="3886"/>
      <c r="FL104" s="3887"/>
      <c r="FM104" s="3885"/>
      <c r="FN104" s="3886"/>
      <c r="FO104" s="3886"/>
      <c r="FP104" s="3886"/>
      <c r="FQ104" s="3886"/>
      <c r="FR104" s="3886"/>
      <c r="FS104" s="3887"/>
      <c r="FT104" s="3885"/>
      <c r="FU104" s="3886"/>
      <c r="FV104" s="3886"/>
      <c r="FW104" s="3886"/>
      <c r="FX104" s="3886"/>
      <c r="FY104" s="3886"/>
      <c r="FZ104" s="3887"/>
      <c r="GA104" s="3885"/>
      <c r="GB104" s="3886"/>
      <c r="GC104" s="3886"/>
      <c r="GD104" s="3886"/>
      <c r="GE104" s="3886"/>
      <c r="GF104" s="3886"/>
      <c r="GG104" s="3887"/>
      <c r="GH104" s="3885"/>
      <c r="GI104" s="3886"/>
      <c r="GJ104" s="3886"/>
      <c r="GK104" s="3886"/>
      <c r="GL104" s="3886"/>
      <c r="GM104" s="3886"/>
      <c r="GN104" s="3887"/>
      <c r="GO104" s="3885"/>
      <c r="GP104" s="3886"/>
      <c r="GQ104" s="3886"/>
      <c r="GR104" s="3886"/>
      <c r="GS104" s="3886"/>
      <c r="GT104" s="3886"/>
      <c r="GU104" s="3887"/>
      <c r="GV104" s="3885"/>
      <c r="GW104" s="3886"/>
      <c r="GX104" s="3886"/>
      <c r="GY104" s="3886"/>
      <c r="GZ104" s="3886"/>
      <c r="HA104" s="3886"/>
      <c r="HB104" s="3887"/>
      <c r="HC104" s="3885"/>
      <c r="HD104" s="3886"/>
      <c r="HE104" s="3886"/>
      <c r="HF104" s="3886"/>
      <c r="HG104" s="3886"/>
      <c r="HH104" s="3886"/>
      <c r="HI104" s="3887"/>
      <c r="HJ104" s="3885"/>
      <c r="HK104" s="3886"/>
      <c r="HL104" s="3886"/>
      <c r="HM104" s="3886"/>
      <c r="HN104" s="3886"/>
      <c r="HO104" s="3886"/>
      <c r="HP104" s="3887"/>
      <c r="HQ104" s="3885"/>
      <c r="HR104" s="3886"/>
      <c r="HS104" s="3886"/>
      <c r="HT104" s="3886"/>
      <c r="HU104" s="3886"/>
      <c r="HV104" s="3886"/>
      <c r="HW104" s="3887"/>
      <c r="HX104" s="3885"/>
      <c r="HY104" s="3886"/>
      <c r="HZ104" s="3886"/>
      <c r="IA104" s="3886"/>
      <c r="IB104" s="3886"/>
      <c r="IC104" s="3886"/>
      <c r="ID104" s="3887"/>
      <c r="IE104" s="3885"/>
      <c r="IF104" s="3885"/>
      <c r="IG104" s="3885"/>
      <c r="IH104" s="3885"/>
    </row>
    <row r="105" spans="1:242" ht="14.25" customHeight="1" x14ac:dyDescent="0.3">
      <c r="A105" s="2522" t="s">
        <v>0</v>
      </c>
      <c r="G105" s="2521"/>
      <c r="I105" s="2679"/>
    </row>
    <row r="106" spans="1:242" ht="18" customHeight="1" thickBot="1" x14ac:dyDescent="0.35">
      <c r="A106" s="2520" t="s">
        <v>3</v>
      </c>
      <c r="C106" s="2509" t="s">
        <v>4</v>
      </c>
      <c r="E106" s="2604" t="s">
        <v>5</v>
      </c>
      <c r="F106" s="2512" t="str">
        <f>F77</f>
        <v>SEPTIEMBRE</v>
      </c>
      <c r="G106" s="2521" t="str">
        <f>G77</f>
        <v>VIGENCIA FISCAL: 2018</v>
      </c>
      <c r="I106" s="2679"/>
    </row>
    <row r="107" spans="1:242" s="2519" customFormat="1" ht="81" customHeight="1" thickBot="1" x14ac:dyDescent="0.35">
      <c r="A107" s="2530" t="s">
        <v>351</v>
      </c>
      <c r="B107" s="2531"/>
      <c r="C107" s="2531" t="s">
        <v>352</v>
      </c>
      <c r="D107" s="2668" t="s">
        <v>8</v>
      </c>
      <c r="E107" s="2669" t="s">
        <v>9</v>
      </c>
      <c r="F107" s="2668" t="s">
        <v>10</v>
      </c>
      <c r="G107" s="2670" t="s">
        <v>11</v>
      </c>
      <c r="I107" s="2680"/>
    </row>
    <row r="108" spans="1:242" s="2519" customFormat="1" ht="39.75" customHeight="1" x14ac:dyDescent="0.3">
      <c r="A108" s="2543">
        <v>2499</v>
      </c>
      <c r="B108" s="2544"/>
      <c r="C108" s="2612" t="s">
        <v>159</v>
      </c>
      <c r="D108" s="2546">
        <f>+D109</f>
        <v>1670848562.03</v>
      </c>
      <c r="E108" s="2546">
        <f>+E109</f>
        <v>0</v>
      </c>
      <c r="F108" s="2546">
        <f t="shared" ref="F108:F114" si="3">+D108-E108</f>
        <v>1670848562.03</v>
      </c>
      <c r="G108" s="2615">
        <f>+G109</f>
        <v>1670848562.03</v>
      </c>
      <c r="I108" s="2680"/>
    </row>
    <row r="109" spans="1:242" s="2519" customFormat="1" ht="18.75" customHeight="1" x14ac:dyDescent="0.3">
      <c r="A109" s="2550">
        <v>24990600</v>
      </c>
      <c r="B109" s="2551"/>
      <c r="C109" s="2586" t="s">
        <v>73</v>
      </c>
      <c r="D109" s="2553">
        <f>SUM(D110:D114)</f>
        <v>1670848562.03</v>
      </c>
      <c r="E109" s="2553">
        <f>SUM(E110:E114)</f>
        <v>0</v>
      </c>
      <c r="F109" s="2553">
        <f t="shared" si="3"/>
        <v>1670848562.03</v>
      </c>
      <c r="G109" s="2621">
        <f>SUM(G110:G114)</f>
        <v>1670848562.03</v>
      </c>
      <c r="I109" s="2680"/>
    </row>
    <row r="110" spans="1:242" ht="50.25" customHeight="1" x14ac:dyDescent="0.3">
      <c r="A110" s="2557">
        <v>249906001</v>
      </c>
      <c r="B110" s="2558">
        <v>10</v>
      </c>
      <c r="C110" s="2587" t="s">
        <v>80</v>
      </c>
      <c r="D110" s="2561">
        <v>90025966</v>
      </c>
      <c r="E110" s="2561">
        <v>0</v>
      </c>
      <c r="F110" s="2561">
        <f t="shared" si="3"/>
        <v>90025966</v>
      </c>
      <c r="G110" s="2565">
        <v>90025966</v>
      </c>
      <c r="I110" s="2679"/>
    </row>
    <row r="111" spans="1:242" ht="35.25" customHeight="1" x14ac:dyDescent="0.3">
      <c r="A111" s="2557">
        <v>249906001</v>
      </c>
      <c r="B111" s="2558">
        <v>13</v>
      </c>
      <c r="C111" s="2587" t="s">
        <v>80</v>
      </c>
      <c r="D111" s="2561">
        <v>125003436</v>
      </c>
      <c r="E111" s="2561">
        <v>0</v>
      </c>
      <c r="F111" s="2561">
        <f t="shared" si="3"/>
        <v>125003436</v>
      </c>
      <c r="G111" s="2565">
        <v>125003436</v>
      </c>
      <c r="I111" s="2679"/>
    </row>
    <row r="112" spans="1:242" ht="31.2" x14ac:dyDescent="0.3">
      <c r="A112" s="2557">
        <v>249906001</v>
      </c>
      <c r="B112" s="2558">
        <v>20</v>
      </c>
      <c r="C112" s="2587" t="s">
        <v>80</v>
      </c>
      <c r="D112" s="2561">
        <v>322623460</v>
      </c>
      <c r="E112" s="2561">
        <v>0</v>
      </c>
      <c r="F112" s="2561">
        <f t="shared" si="3"/>
        <v>322623460</v>
      </c>
      <c r="G112" s="2565">
        <v>322623460</v>
      </c>
      <c r="I112" s="2679"/>
    </row>
    <row r="113" spans="1:9" s="2602" customFormat="1" ht="67.5" customHeight="1" x14ac:dyDescent="0.3">
      <c r="A113" s="2557">
        <v>249906003</v>
      </c>
      <c r="B113" s="2558">
        <v>20</v>
      </c>
      <c r="C113" s="2587" t="s">
        <v>79</v>
      </c>
      <c r="D113" s="2625">
        <v>223188783.63999999</v>
      </c>
      <c r="E113" s="2687">
        <v>0</v>
      </c>
      <c r="F113" s="2625">
        <f t="shared" si="3"/>
        <v>223188783.63999999</v>
      </c>
      <c r="G113" s="2688">
        <v>223188783.63999999</v>
      </c>
      <c r="I113" s="2679"/>
    </row>
    <row r="114" spans="1:9" s="2602" customFormat="1" ht="46.2" customHeight="1" thickBot="1" x14ac:dyDescent="0.35">
      <c r="A114" s="2588">
        <v>249906004</v>
      </c>
      <c r="B114" s="2589">
        <v>20</v>
      </c>
      <c r="C114" s="2590" t="s">
        <v>161</v>
      </c>
      <c r="D114" s="2634">
        <v>910006916.38999999</v>
      </c>
      <c r="E114" s="2706">
        <v>0</v>
      </c>
      <c r="F114" s="2634">
        <f t="shared" si="3"/>
        <v>910006916.38999999</v>
      </c>
      <c r="G114" s="2707">
        <v>910006916.38999999</v>
      </c>
      <c r="I114" s="2679"/>
    </row>
    <row r="115" spans="1:9" ht="16.2" thickBot="1" x14ac:dyDescent="0.35">
      <c r="A115" s="3882" t="s">
        <v>82</v>
      </c>
      <c r="B115" s="3883"/>
      <c r="C115" s="3959"/>
      <c r="D115" s="2708">
        <f>+D9+D88</f>
        <v>27826819386.059998</v>
      </c>
      <c r="E115" s="2709">
        <f>+E9+E88</f>
        <v>0</v>
      </c>
      <c r="F115" s="2708">
        <f>+F9+F88</f>
        <v>27826819386.059998</v>
      </c>
      <c r="G115" s="2708">
        <f>+G9+G88</f>
        <v>27489073249.059998</v>
      </c>
    </row>
    <row r="116" spans="1:9" x14ac:dyDescent="0.3">
      <c r="A116" s="2520"/>
      <c r="G116" s="2521"/>
    </row>
    <row r="117" spans="1:9" x14ac:dyDescent="0.3">
      <c r="A117" s="2520"/>
      <c r="G117" s="2521"/>
    </row>
    <row r="118" spans="1:9" x14ac:dyDescent="0.3">
      <c r="A118" s="2520"/>
      <c r="G118" s="2521"/>
    </row>
    <row r="119" spans="1:9" x14ac:dyDescent="0.3">
      <c r="A119" s="2520"/>
      <c r="G119" s="2521"/>
    </row>
    <row r="120" spans="1:9" x14ac:dyDescent="0.3">
      <c r="A120" s="2644" t="s">
        <v>83</v>
      </c>
      <c r="B120" s="2645"/>
      <c r="C120" s="2646"/>
      <c r="D120" s="2646"/>
      <c r="E120" s="2647" t="s">
        <v>84</v>
      </c>
      <c r="F120" s="2647"/>
      <c r="G120" s="2648"/>
    </row>
    <row r="121" spans="1:9" x14ac:dyDescent="0.3">
      <c r="A121" s="2653" t="s">
        <v>193</v>
      </c>
      <c r="B121" s="2645"/>
      <c r="C121" s="2646"/>
      <c r="D121" s="2646"/>
      <c r="E121" s="2654" t="s">
        <v>85</v>
      </c>
      <c r="F121" s="2654"/>
      <c r="G121" s="2655"/>
    </row>
    <row r="122" spans="1:9" x14ac:dyDescent="0.3">
      <c r="A122" s="2653" t="s">
        <v>194</v>
      </c>
      <c r="B122" s="2645"/>
      <c r="C122" s="2646"/>
      <c r="D122" s="2710"/>
      <c r="E122" s="2657" t="s">
        <v>86</v>
      </c>
      <c r="F122" s="2647"/>
      <c r="G122" s="2648"/>
    </row>
    <row r="123" spans="1:9" x14ac:dyDescent="0.3">
      <c r="A123" s="2653"/>
      <c r="B123" s="2645"/>
      <c r="C123" s="2646"/>
      <c r="D123" s="2646"/>
      <c r="E123" s="2654"/>
      <c r="F123" s="2654"/>
      <c r="G123" s="2655"/>
    </row>
    <row r="124" spans="1:9" x14ac:dyDescent="0.3">
      <c r="A124" s="2644"/>
      <c r="B124" s="2645"/>
      <c r="C124" s="2646"/>
      <c r="D124" s="2657"/>
      <c r="E124" s="2658"/>
      <c r="F124" s="2657"/>
      <c r="G124" s="2648"/>
    </row>
    <row r="125" spans="1:9" x14ac:dyDescent="0.3">
      <c r="A125" s="2653"/>
      <c r="B125" s="2645"/>
      <c r="C125" s="2646"/>
      <c r="D125" s="2657"/>
      <c r="E125" s="2658"/>
      <c r="F125" s="2657"/>
      <c r="G125" s="2648"/>
    </row>
    <row r="126" spans="1:9" x14ac:dyDescent="0.3">
      <c r="A126" s="2653" t="s">
        <v>87</v>
      </c>
      <c r="B126" s="2645"/>
      <c r="C126" s="2646"/>
      <c r="D126" s="2512" t="s">
        <v>88</v>
      </c>
      <c r="F126" s="2646" t="s">
        <v>84</v>
      </c>
      <c r="G126" s="2711"/>
    </row>
    <row r="127" spans="1:9" x14ac:dyDescent="0.3">
      <c r="A127" s="2653" t="s">
        <v>89</v>
      </c>
      <c r="B127" s="2645"/>
      <c r="C127" s="2646"/>
      <c r="D127" s="2656" t="s">
        <v>90</v>
      </c>
      <c r="F127" s="2654" t="s">
        <v>91</v>
      </c>
      <c r="G127" s="2648"/>
    </row>
    <row r="128" spans="1:9" x14ac:dyDescent="0.3">
      <c r="A128" s="2653" t="s">
        <v>92</v>
      </c>
      <c r="B128" s="2645"/>
      <c r="C128" s="2646"/>
      <c r="D128" s="2656" t="s">
        <v>93</v>
      </c>
      <c r="F128" s="2657" t="s">
        <v>94</v>
      </c>
      <c r="G128" s="2648"/>
    </row>
    <row r="129" spans="1:7" ht="15" thickBot="1" x14ac:dyDescent="0.35">
      <c r="A129" s="2524"/>
      <c r="B129" s="2525"/>
      <c r="C129" s="2526"/>
      <c r="D129" s="2526"/>
      <c r="E129" s="2528"/>
      <c r="F129" s="2528"/>
      <c r="G129" s="2529"/>
    </row>
  </sheetData>
  <mergeCells count="115">
    <mergeCell ref="A1:G1"/>
    <mergeCell ref="A2:G2"/>
    <mergeCell ref="A35:G35"/>
    <mergeCell ref="A36:G36"/>
    <mergeCell ref="A37:G37"/>
    <mergeCell ref="A73:G73"/>
    <mergeCell ref="AQ73:AW73"/>
    <mergeCell ref="AX73:BD73"/>
    <mergeCell ref="BE73:BK73"/>
    <mergeCell ref="BL73:BR73"/>
    <mergeCell ref="BS73:BY73"/>
    <mergeCell ref="BZ73:CF73"/>
    <mergeCell ref="H73:I73"/>
    <mergeCell ref="J73:N73"/>
    <mergeCell ref="O73:U73"/>
    <mergeCell ref="V73:AB73"/>
    <mergeCell ref="AC73:AI73"/>
    <mergeCell ref="AJ73:AP73"/>
    <mergeCell ref="HC73:HI73"/>
    <mergeCell ref="HJ73:HP73"/>
    <mergeCell ref="HQ73:HW73"/>
    <mergeCell ref="HX73:ID73"/>
    <mergeCell ref="IE73:IH73"/>
    <mergeCell ref="A74:G74"/>
    <mergeCell ref="FM73:FS73"/>
    <mergeCell ref="FT73:FZ73"/>
    <mergeCell ref="GA73:GG73"/>
    <mergeCell ref="GH73:GN73"/>
    <mergeCell ref="GO73:GU73"/>
    <mergeCell ref="GV73:HB73"/>
    <mergeCell ref="DW73:EC73"/>
    <mergeCell ref="ED73:EJ73"/>
    <mergeCell ref="EK73:EQ73"/>
    <mergeCell ref="ER73:EX73"/>
    <mergeCell ref="EY73:FE73"/>
    <mergeCell ref="FF73:FL73"/>
    <mergeCell ref="CG73:CM73"/>
    <mergeCell ref="CN73:CT73"/>
    <mergeCell ref="CU73:DA73"/>
    <mergeCell ref="DB73:DH73"/>
    <mergeCell ref="DI73:DO73"/>
    <mergeCell ref="DP73:DV73"/>
    <mergeCell ref="AJ103:AP103"/>
    <mergeCell ref="AQ103:AW103"/>
    <mergeCell ref="AX103:BD103"/>
    <mergeCell ref="BE103:BK103"/>
    <mergeCell ref="BL103:BR103"/>
    <mergeCell ref="BS103:BY103"/>
    <mergeCell ref="A103:G103"/>
    <mergeCell ref="H103:I103"/>
    <mergeCell ref="J103:N103"/>
    <mergeCell ref="O103:U103"/>
    <mergeCell ref="V103:AB103"/>
    <mergeCell ref="AC103:AI103"/>
    <mergeCell ref="DP103:DV103"/>
    <mergeCell ref="DW103:EC103"/>
    <mergeCell ref="ED103:EJ103"/>
    <mergeCell ref="EK103:EQ103"/>
    <mergeCell ref="ER103:EX103"/>
    <mergeCell ref="EY103:FE103"/>
    <mergeCell ref="BZ103:CF103"/>
    <mergeCell ref="CG103:CM103"/>
    <mergeCell ref="CN103:CT103"/>
    <mergeCell ref="CU103:DA103"/>
    <mergeCell ref="DB103:DH103"/>
    <mergeCell ref="DI103:DO103"/>
    <mergeCell ref="GV103:HB103"/>
    <mergeCell ref="HC103:HI103"/>
    <mergeCell ref="HJ103:HP103"/>
    <mergeCell ref="HQ103:HW103"/>
    <mergeCell ref="HX103:ID103"/>
    <mergeCell ref="IE103:IH103"/>
    <mergeCell ref="FF103:FL103"/>
    <mergeCell ref="FM103:FS103"/>
    <mergeCell ref="FT103:FZ103"/>
    <mergeCell ref="GA103:GG103"/>
    <mergeCell ref="GH103:GN103"/>
    <mergeCell ref="GO103:GU103"/>
    <mergeCell ref="DI104:DO104"/>
    <mergeCell ref="AJ104:AP104"/>
    <mergeCell ref="AQ104:AW104"/>
    <mergeCell ref="AX104:BD104"/>
    <mergeCell ref="BE104:BK104"/>
    <mergeCell ref="BL104:BR104"/>
    <mergeCell ref="BS104:BY104"/>
    <mergeCell ref="A104:G104"/>
    <mergeCell ref="H104:I104"/>
    <mergeCell ref="J104:N104"/>
    <mergeCell ref="O104:U104"/>
    <mergeCell ref="V104:AB104"/>
    <mergeCell ref="AC104:AI104"/>
    <mergeCell ref="A115:C115"/>
    <mergeCell ref="GV104:HB104"/>
    <mergeCell ref="HC104:HI104"/>
    <mergeCell ref="HJ104:HP104"/>
    <mergeCell ref="HQ104:HW104"/>
    <mergeCell ref="HX104:ID104"/>
    <mergeCell ref="IE104:IH104"/>
    <mergeCell ref="FF104:FL104"/>
    <mergeCell ref="FM104:FS104"/>
    <mergeCell ref="FT104:FZ104"/>
    <mergeCell ref="GA104:GG104"/>
    <mergeCell ref="GH104:GN104"/>
    <mergeCell ref="GO104:GU104"/>
    <mergeCell ref="DP104:DV104"/>
    <mergeCell ref="DW104:EC104"/>
    <mergeCell ref="ED104:EJ104"/>
    <mergeCell ref="EK104:EQ104"/>
    <mergeCell ref="ER104:EX104"/>
    <mergeCell ref="EY104:FE104"/>
    <mergeCell ref="BZ104:CF104"/>
    <mergeCell ref="CG104:CM104"/>
    <mergeCell ref="CN104:CT104"/>
    <mergeCell ref="CU104:DA104"/>
    <mergeCell ref="DB104:DH10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33" max="6" man="1"/>
    <brk id="71" max="16383" man="1"/>
    <brk id="101" max="6" man="1"/>
  </rowBreaks>
  <colBreaks count="1" manualBreakCount="1">
    <brk id="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CE932-FF8F-4767-98B4-FA4E726E3A02}">
  <dimension ref="A1:IE129"/>
  <sheetViews>
    <sheetView zoomScaleNormal="100" workbookViewId="0">
      <selection activeCell="B8" sqref="B8"/>
    </sheetView>
  </sheetViews>
  <sheetFormatPr baseColWidth="10" defaultColWidth="11.44140625" defaultRowHeight="14.4" x14ac:dyDescent="0.3"/>
  <cols>
    <col min="1" max="1" width="20.33203125" style="2836" customWidth="1"/>
    <col min="2" max="2" width="7.33203125" style="2837" customWidth="1"/>
    <col min="3" max="3" width="51.44140625" style="2836" customWidth="1"/>
    <col min="4" max="4" width="23.44140625" style="2839" customWidth="1"/>
    <col min="5" max="5" width="19.44140625" style="2931" customWidth="1"/>
    <col min="6" max="6" width="20" style="2839" customWidth="1"/>
    <col min="7" max="7" width="25.109375" style="2839" customWidth="1"/>
    <col min="8" max="8" width="4.44140625" style="2836" customWidth="1"/>
    <col min="9" max="256" width="11.44140625" style="2836"/>
    <col min="257" max="257" width="20.33203125" style="2836" customWidth="1"/>
    <col min="258" max="258" width="7.33203125" style="2836" customWidth="1"/>
    <col min="259" max="259" width="51.44140625" style="2836" customWidth="1"/>
    <col min="260" max="260" width="23.44140625" style="2836" customWidth="1"/>
    <col min="261" max="261" width="19.44140625" style="2836" customWidth="1"/>
    <col min="262" max="262" width="20" style="2836" customWidth="1"/>
    <col min="263" max="263" width="25.109375" style="2836" customWidth="1"/>
    <col min="264" max="264" width="4.44140625" style="2836" customWidth="1"/>
    <col min="265" max="512" width="11.44140625" style="2836"/>
    <col min="513" max="513" width="20.33203125" style="2836" customWidth="1"/>
    <col min="514" max="514" width="7.33203125" style="2836" customWidth="1"/>
    <col min="515" max="515" width="51.44140625" style="2836" customWidth="1"/>
    <col min="516" max="516" width="23.44140625" style="2836" customWidth="1"/>
    <col min="517" max="517" width="19.44140625" style="2836" customWidth="1"/>
    <col min="518" max="518" width="20" style="2836" customWidth="1"/>
    <col min="519" max="519" width="25.109375" style="2836" customWidth="1"/>
    <col min="520" max="520" width="4.44140625" style="2836" customWidth="1"/>
    <col min="521" max="768" width="11.44140625" style="2836"/>
    <col min="769" max="769" width="20.33203125" style="2836" customWidth="1"/>
    <col min="770" max="770" width="7.33203125" style="2836" customWidth="1"/>
    <col min="771" max="771" width="51.44140625" style="2836" customWidth="1"/>
    <col min="772" max="772" width="23.44140625" style="2836" customWidth="1"/>
    <col min="773" max="773" width="19.44140625" style="2836" customWidth="1"/>
    <col min="774" max="774" width="20" style="2836" customWidth="1"/>
    <col min="775" max="775" width="25.109375" style="2836" customWidth="1"/>
    <col min="776" max="776" width="4.44140625" style="2836" customWidth="1"/>
    <col min="777" max="1024" width="11.44140625" style="2836"/>
    <col min="1025" max="1025" width="20.33203125" style="2836" customWidth="1"/>
    <col min="1026" max="1026" width="7.33203125" style="2836" customWidth="1"/>
    <col min="1027" max="1027" width="51.44140625" style="2836" customWidth="1"/>
    <col min="1028" max="1028" width="23.44140625" style="2836" customWidth="1"/>
    <col min="1029" max="1029" width="19.44140625" style="2836" customWidth="1"/>
    <col min="1030" max="1030" width="20" style="2836" customWidth="1"/>
    <col min="1031" max="1031" width="25.109375" style="2836" customWidth="1"/>
    <col min="1032" max="1032" width="4.44140625" style="2836" customWidth="1"/>
    <col min="1033" max="1280" width="11.44140625" style="2836"/>
    <col min="1281" max="1281" width="20.33203125" style="2836" customWidth="1"/>
    <col min="1282" max="1282" width="7.33203125" style="2836" customWidth="1"/>
    <col min="1283" max="1283" width="51.44140625" style="2836" customWidth="1"/>
    <col min="1284" max="1284" width="23.44140625" style="2836" customWidth="1"/>
    <col min="1285" max="1285" width="19.44140625" style="2836" customWidth="1"/>
    <col min="1286" max="1286" width="20" style="2836" customWidth="1"/>
    <col min="1287" max="1287" width="25.109375" style="2836" customWidth="1"/>
    <col min="1288" max="1288" width="4.44140625" style="2836" customWidth="1"/>
    <col min="1289" max="1536" width="11.44140625" style="2836"/>
    <col min="1537" max="1537" width="20.33203125" style="2836" customWidth="1"/>
    <col min="1538" max="1538" width="7.33203125" style="2836" customWidth="1"/>
    <col min="1539" max="1539" width="51.44140625" style="2836" customWidth="1"/>
    <col min="1540" max="1540" width="23.44140625" style="2836" customWidth="1"/>
    <col min="1541" max="1541" width="19.44140625" style="2836" customWidth="1"/>
    <col min="1542" max="1542" width="20" style="2836" customWidth="1"/>
    <col min="1543" max="1543" width="25.109375" style="2836" customWidth="1"/>
    <col min="1544" max="1544" width="4.44140625" style="2836" customWidth="1"/>
    <col min="1545" max="1792" width="11.44140625" style="2836"/>
    <col min="1793" max="1793" width="20.33203125" style="2836" customWidth="1"/>
    <col min="1794" max="1794" width="7.33203125" style="2836" customWidth="1"/>
    <col min="1795" max="1795" width="51.44140625" style="2836" customWidth="1"/>
    <col min="1796" max="1796" width="23.44140625" style="2836" customWidth="1"/>
    <col min="1797" max="1797" width="19.44140625" style="2836" customWidth="1"/>
    <col min="1798" max="1798" width="20" style="2836" customWidth="1"/>
    <col min="1799" max="1799" width="25.109375" style="2836" customWidth="1"/>
    <col min="1800" max="1800" width="4.44140625" style="2836" customWidth="1"/>
    <col min="1801" max="2048" width="11.44140625" style="2836"/>
    <col min="2049" max="2049" width="20.33203125" style="2836" customWidth="1"/>
    <col min="2050" max="2050" width="7.33203125" style="2836" customWidth="1"/>
    <col min="2051" max="2051" width="51.44140625" style="2836" customWidth="1"/>
    <col min="2052" max="2052" width="23.44140625" style="2836" customWidth="1"/>
    <col min="2053" max="2053" width="19.44140625" style="2836" customWidth="1"/>
    <col min="2054" max="2054" width="20" style="2836" customWidth="1"/>
    <col min="2055" max="2055" width="25.109375" style="2836" customWidth="1"/>
    <col min="2056" max="2056" width="4.44140625" style="2836" customWidth="1"/>
    <col min="2057" max="2304" width="11.44140625" style="2836"/>
    <col min="2305" max="2305" width="20.33203125" style="2836" customWidth="1"/>
    <col min="2306" max="2306" width="7.33203125" style="2836" customWidth="1"/>
    <col min="2307" max="2307" width="51.44140625" style="2836" customWidth="1"/>
    <col min="2308" max="2308" width="23.44140625" style="2836" customWidth="1"/>
    <col min="2309" max="2309" width="19.44140625" style="2836" customWidth="1"/>
    <col min="2310" max="2310" width="20" style="2836" customWidth="1"/>
    <col min="2311" max="2311" width="25.109375" style="2836" customWidth="1"/>
    <col min="2312" max="2312" width="4.44140625" style="2836" customWidth="1"/>
    <col min="2313" max="2560" width="11.44140625" style="2836"/>
    <col min="2561" max="2561" width="20.33203125" style="2836" customWidth="1"/>
    <col min="2562" max="2562" width="7.33203125" style="2836" customWidth="1"/>
    <col min="2563" max="2563" width="51.44140625" style="2836" customWidth="1"/>
    <col min="2564" max="2564" width="23.44140625" style="2836" customWidth="1"/>
    <col min="2565" max="2565" width="19.44140625" style="2836" customWidth="1"/>
    <col min="2566" max="2566" width="20" style="2836" customWidth="1"/>
    <col min="2567" max="2567" width="25.109375" style="2836" customWidth="1"/>
    <col min="2568" max="2568" width="4.44140625" style="2836" customWidth="1"/>
    <col min="2569" max="2816" width="11.44140625" style="2836"/>
    <col min="2817" max="2817" width="20.33203125" style="2836" customWidth="1"/>
    <col min="2818" max="2818" width="7.33203125" style="2836" customWidth="1"/>
    <col min="2819" max="2819" width="51.44140625" style="2836" customWidth="1"/>
    <col min="2820" max="2820" width="23.44140625" style="2836" customWidth="1"/>
    <col min="2821" max="2821" width="19.44140625" style="2836" customWidth="1"/>
    <col min="2822" max="2822" width="20" style="2836" customWidth="1"/>
    <col min="2823" max="2823" width="25.109375" style="2836" customWidth="1"/>
    <col min="2824" max="2824" width="4.44140625" style="2836" customWidth="1"/>
    <col min="2825" max="3072" width="11.44140625" style="2836"/>
    <col min="3073" max="3073" width="20.33203125" style="2836" customWidth="1"/>
    <col min="3074" max="3074" width="7.33203125" style="2836" customWidth="1"/>
    <col min="3075" max="3075" width="51.44140625" style="2836" customWidth="1"/>
    <col min="3076" max="3076" width="23.44140625" style="2836" customWidth="1"/>
    <col min="3077" max="3077" width="19.44140625" style="2836" customWidth="1"/>
    <col min="3078" max="3078" width="20" style="2836" customWidth="1"/>
    <col min="3079" max="3079" width="25.109375" style="2836" customWidth="1"/>
    <col min="3080" max="3080" width="4.44140625" style="2836" customWidth="1"/>
    <col min="3081" max="3328" width="11.44140625" style="2836"/>
    <col min="3329" max="3329" width="20.33203125" style="2836" customWidth="1"/>
    <col min="3330" max="3330" width="7.33203125" style="2836" customWidth="1"/>
    <col min="3331" max="3331" width="51.44140625" style="2836" customWidth="1"/>
    <col min="3332" max="3332" width="23.44140625" style="2836" customWidth="1"/>
    <col min="3333" max="3333" width="19.44140625" style="2836" customWidth="1"/>
    <col min="3334" max="3334" width="20" style="2836" customWidth="1"/>
    <col min="3335" max="3335" width="25.109375" style="2836" customWidth="1"/>
    <col min="3336" max="3336" width="4.44140625" style="2836" customWidth="1"/>
    <col min="3337" max="3584" width="11.44140625" style="2836"/>
    <col min="3585" max="3585" width="20.33203125" style="2836" customWidth="1"/>
    <col min="3586" max="3586" width="7.33203125" style="2836" customWidth="1"/>
    <col min="3587" max="3587" width="51.44140625" style="2836" customWidth="1"/>
    <col min="3588" max="3588" width="23.44140625" style="2836" customWidth="1"/>
    <col min="3589" max="3589" width="19.44140625" style="2836" customWidth="1"/>
    <col min="3590" max="3590" width="20" style="2836" customWidth="1"/>
    <col min="3591" max="3591" width="25.109375" style="2836" customWidth="1"/>
    <col min="3592" max="3592" width="4.44140625" style="2836" customWidth="1"/>
    <col min="3593" max="3840" width="11.44140625" style="2836"/>
    <col min="3841" max="3841" width="20.33203125" style="2836" customWidth="1"/>
    <col min="3842" max="3842" width="7.33203125" style="2836" customWidth="1"/>
    <col min="3843" max="3843" width="51.44140625" style="2836" customWidth="1"/>
    <col min="3844" max="3844" width="23.44140625" style="2836" customWidth="1"/>
    <col min="3845" max="3845" width="19.44140625" style="2836" customWidth="1"/>
    <col min="3846" max="3846" width="20" style="2836" customWidth="1"/>
    <col min="3847" max="3847" width="25.109375" style="2836" customWidth="1"/>
    <col min="3848" max="3848" width="4.44140625" style="2836" customWidth="1"/>
    <col min="3849" max="4096" width="11.44140625" style="2836"/>
    <col min="4097" max="4097" width="20.33203125" style="2836" customWidth="1"/>
    <col min="4098" max="4098" width="7.33203125" style="2836" customWidth="1"/>
    <col min="4099" max="4099" width="51.44140625" style="2836" customWidth="1"/>
    <col min="4100" max="4100" width="23.44140625" style="2836" customWidth="1"/>
    <col min="4101" max="4101" width="19.44140625" style="2836" customWidth="1"/>
    <col min="4102" max="4102" width="20" style="2836" customWidth="1"/>
    <col min="4103" max="4103" width="25.109375" style="2836" customWidth="1"/>
    <col min="4104" max="4104" width="4.44140625" style="2836" customWidth="1"/>
    <col min="4105" max="4352" width="11.44140625" style="2836"/>
    <col min="4353" max="4353" width="20.33203125" style="2836" customWidth="1"/>
    <col min="4354" max="4354" width="7.33203125" style="2836" customWidth="1"/>
    <col min="4355" max="4355" width="51.44140625" style="2836" customWidth="1"/>
    <col min="4356" max="4356" width="23.44140625" style="2836" customWidth="1"/>
    <col min="4357" max="4357" width="19.44140625" style="2836" customWidth="1"/>
    <col min="4358" max="4358" width="20" style="2836" customWidth="1"/>
    <col min="4359" max="4359" width="25.109375" style="2836" customWidth="1"/>
    <col min="4360" max="4360" width="4.44140625" style="2836" customWidth="1"/>
    <col min="4361" max="4608" width="11.44140625" style="2836"/>
    <col min="4609" max="4609" width="20.33203125" style="2836" customWidth="1"/>
    <col min="4610" max="4610" width="7.33203125" style="2836" customWidth="1"/>
    <col min="4611" max="4611" width="51.44140625" style="2836" customWidth="1"/>
    <col min="4612" max="4612" width="23.44140625" style="2836" customWidth="1"/>
    <col min="4613" max="4613" width="19.44140625" style="2836" customWidth="1"/>
    <col min="4614" max="4614" width="20" style="2836" customWidth="1"/>
    <col min="4615" max="4615" width="25.109375" style="2836" customWidth="1"/>
    <col min="4616" max="4616" width="4.44140625" style="2836" customWidth="1"/>
    <col min="4617" max="4864" width="11.44140625" style="2836"/>
    <col min="4865" max="4865" width="20.33203125" style="2836" customWidth="1"/>
    <col min="4866" max="4866" width="7.33203125" style="2836" customWidth="1"/>
    <col min="4867" max="4867" width="51.44140625" style="2836" customWidth="1"/>
    <col min="4868" max="4868" width="23.44140625" style="2836" customWidth="1"/>
    <col min="4869" max="4869" width="19.44140625" style="2836" customWidth="1"/>
    <col min="4870" max="4870" width="20" style="2836" customWidth="1"/>
    <col min="4871" max="4871" width="25.109375" style="2836" customWidth="1"/>
    <col min="4872" max="4872" width="4.44140625" style="2836" customWidth="1"/>
    <col min="4873" max="5120" width="11.44140625" style="2836"/>
    <col min="5121" max="5121" width="20.33203125" style="2836" customWidth="1"/>
    <col min="5122" max="5122" width="7.33203125" style="2836" customWidth="1"/>
    <col min="5123" max="5123" width="51.44140625" style="2836" customWidth="1"/>
    <col min="5124" max="5124" width="23.44140625" style="2836" customWidth="1"/>
    <col min="5125" max="5125" width="19.44140625" style="2836" customWidth="1"/>
    <col min="5126" max="5126" width="20" style="2836" customWidth="1"/>
    <col min="5127" max="5127" width="25.109375" style="2836" customWidth="1"/>
    <col min="5128" max="5128" width="4.44140625" style="2836" customWidth="1"/>
    <col min="5129" max="5376" width="11.44140625" style="2836"/>
    <col min="5377" max="5377" width="20.33203125" style="2836" customWidth="1"/>
    <col min="5378" max="5378" width="7.33203125" style="2836" customWidth="1"/>
    <col min="5379" max="5379" width="51.44140625" style="2836" customWidth="1"/>
    <col min="5380" max="5380" width="23.44140625" style="2836" customWidth="1"/>
    <col min="5381" max="5381" width="19.44140625" style="2836" customWidth="1"/>
    <col min="5382" max="5382" width="20" style="2836" customWidth="1"/>
    <col min="5383" max="5383" width="25.109375" style="2836" customWidth="1"/>
    <col min="5384" max="5384" width="4.44140625" style="2836" customWidth="1"/>
    <col min="5385" max="5632" width="11.44140625" style="2836"/>
    <col min="5633" max="5633" width="20.33203125" style="2836" customWidth="1"/>
    <col min="5634" max="5634" width="7.33203125" style="2836" customWidth="1"/>
    <col min="5635" max="5635" width="51.44140625" style="2836" customWidth="1"/>
    <col min="5636" max="5636" width="23.44140625" style="2836" customWidth="1"/>
    <col min="5637" max="5637" width="19.44140625" style="2836" customWidth="1"/>
    <col min="5638" max="5638" width="20" style="2836" customWidth="1"/>
    <col min="5639" max="5639" width="25.109375" style="2836" customWidth="1"/>
    <col min="5640" max="5640" width="4.44140625" style="2836" customWidth="1"/>
    <col min="5641" max="5888" width="11.44140625" style="2836"/>
    <col min="5889" max="5889" width="20.33203125" style="2836" customWidth="1"/>
    <col min="5890" max="5890" width="7.33203125" style="2836" customWidth="1"/>
    <col min="5891" max="5891" width="51.44140625" style="2836" customWidth="1"/>
    <col min="5892" max="5892" width="23.44140625" style="2836" customWidth="1"/>
    <col min="5893" max="5893" width="19.44140625" style="2836" customWidth="1"/>
    <col min="5894" max="5894" width="20" style="2836" customWidth="1"/>
    <col min="5895" max="5895" width="25.109375" style="2836" customWidth="1"/>
    <col min="5896" max="5896" width="4.44140625" style="2836" customWidth="1"/>
    <col min="5897" max="6144" width="11.44140625" style="2836"/>
    <col min="6145" max="6145" width="20.33203125" style="2836" customWidth="1"/>
    <col min="6146" max="6146" width="7.33203125" style="2836" customWidth="1"/>
    <col min="6147" max="6147" width="51.44140625" style="2836" customWidth="1"/>
    <col min="6148" max="6148" width="23.44140625" style="2836" customWidth="1"/>
    <col min="6149" max="6149" width="19.44140625" style="2836" customWidth="1"/>
    <col min="6150" max="6150" width="20" style="2836" customWidth="1"/>
    <col min="6151" max="6151" width="25.109375" style="2836" customWidth="1"/>
    <col min="6152" max="6152" width="4.44140625" style="2836" customWidth="1"/>
    <col min="6153" max="6400" width="11.44140625" style="2836"/>
    <col min="6401" max="6401" width="20.33203125" style="2836" customWidth="1"/>
    <col min="6402" max="6402" width="7.33203125" style="2836" customWidth="1"/>
    <col min="6403" max="6403" width="51.44140625" style="2836" customWidth="1"/>
    <col min="6404" max="6404" width="23.44140625" style="2836" customWidth="1"/>
    <col min="6405" max="6405" width="19.44140625" style="2836" customWidth="1"/>
    <col min="6406" max="6406" width="20" style="2836" customWidth="1"/>
    <col min="6407" max="6407" width="25.109375" style="2836" customWidth="1"/>
    <col min="6408" max="6408" width="4.44140625" style="2836" customWidth="1"/>
    <col min="6409" max="6656" width="11.44140625" style="2836"/>
    <col min="6657" max="6657" width="20.33203125" style="2836" customWidth="1"/>
    <col min="6658" max="6658" width="7.33203125" style="2836" customWidth="1"/>
    <col min="6659" max="6659" width="51.44140625" style="2836" customWidth="1"/>
    <col min="6660" max="6660" width="23.44140625" style="2836" customWidth="1"/>
    <col min="6661" max="6661" width="19.44140625" style="2836" customWidth="1"/>
    <col min="6662" max="6662" width="20" style="2836" customWidth="1"/>
    <col min="6663" max="6663" width="25.109375" style="2836" customWidth="1"/>
    <col min="6664" max="6664" width="4.44140625" style="2836" customWidth="1"/>
    <col min="6665" max="6912" width="11.44140625" style="2836"/>
    <col min="6913" max="6913" width="20.33203125" style="2836" customWidth="1"/>
    <col min="6914" max="6914" width="7.33203125" style="2836" customWidth="1"/>
    <col min="6915" max="6915" width="51.44140625" style="2836" customWidth="1"/>
    <col min="6916" max="6916" width="23.44140625" style="2836" customWidth="1"/>
    <col min="6917" max="6917" width="19.44140625" style="2836" customWidth="1"/>
    <col min="6918" max="6918" width="20" style="2836" customWidth="1"/>
    <col min="6919" max="6919" width="25.109375" style="2836" customWidth="1"/>
    <col min="6920" max="6920" width="4.44140625" style="2836" customWidth="1"/>
    <col min="6921" max="7168" width="11.44140625" style="2836"/>
    <col min="7169" max="7169" width="20.33203125" style="2836" customWidth="1"/>
    <col min="7170" max="7170" width="7.33203125" style="2836" customWidth="1"/>
    <col min="7171" max="7171" width="51.44140625" style="2836" customWidth="1"/>
    <col min="7172" max="7172" width="23.44140625" style="2836" customWidth="1"/>
    <col min="7173" max="7173" width="19.44140625" style="2836" customWidth="1"/>
    <col min="7174" max="7174" width="20" style="2836" customWidth="1"/>
    <col min="7175" max="7175" width="25.109375" style="2836" customWidth="1"/>
    <col min="7176" max="7176" width="4.44140625" style="2836" customWidth="1"/>
    <col min="7177" max="7424" width="11.44140625" style="2836"/>
    <col min="7425" max="7425" width="20.33203125" style="2836" customWidth="1"/>
    <col min="7426" max="7426" width="7.33203125" style="2836" customWidth="1"/>
    <col min="7427" max="7427" width="51.44140625" style="2836" customWidth="1"/>
    <col min="7428" max="7428" width="23.44140625" style="2836" customWidth="1"/>
    <col min="7429" max="7429" width="19.44140625" style="2836" customWidth="1"/>
    <col min="7430" max="7430" width="20" style="2836" customWidth="1"/>
    <col min="7431" max="7431" width="25.109375" style="2836" customWidth="1"/>
    <col min="7432" max="7432" width="4.44140625" style="2836" customWidth="1"/>
    <col min="7433" max="7680" width="11.44140625" style="2836"/>
    <col min="7681" max="7681" width="20.33203125" style="2836" customWidth="1"/>
    <col min="7682" max="7682" width="7.33203125" style="2836" customWidth="1"/>
    <col min="7683" max="7683" width="51.44140625" style="2836" customWidth="1"/>
    <col min="7684" max="7684" width="23.44140625" style="2836" customWidth="1"/>
    <col min="7685" max="7685" width="19.44140625" style="2836" customWidth="1"/>
    <col min="7686" max="7686" width="20" style="2836" customWidth="1"/>
    <col min="7687" max="7687" width="25.109375" style="2836" customWidth="1"/>
    <col min="7688" max="7688" width="4.44140625" style="2836" customWidth="1"/>
    <col min="7689" max="7936" width="11.44140625" style="2836"/>
    <col min="7937" max="7937" width="20.33203125" style="2836" customWidth="1"/>
    <col min="7938" max="7938" width="7.33203125" style="2836" customWidth="1"/>
    <col min="7939" max="7939" width="51.44140625" style="2836" customWidth="1"/>
    <col min="7940" max="7940" width="23.44140625" style="2836" customWidth="1"/>
    <col min="7941" max="7941" width="19.44140625" style="2836" customWidth="1"/>
    <col min="7942" max="7942" width="20" style="2836" customWidth="1"/>
    <col min="7943" max="7943" width="25.109375" style="2836" customWidth="1"/>
    <col min="7944" max="7944" width="4.44140625" style="2836" customWidth="1"/>
    <col min="7945" max="8192" width="11.44140625" style="2836"/>
    <col min="8193" max="8193" width="20.33203125" style="2836" customWidth="1"/>
    <col min="8194" max="8194" width="7.33203125" style="2836" customWidth="1"/>
    <col min="8195" max="8195" width="51.44140625" style="2836" customWidth="1"/>
    <col min="8196" max="8196" width="23.44140625" style="2836" customWidth="1"/>
    <col min="8197" max="8197" width="19.44140625" style="2836" customWidth="1"/>
    <col min="8198" max="8198" width="20" style="2836" customWidth="1"/>
    <col min="8199" max="8199" width="25.109375" style="2836" customWidth="1"/>
    <col min="8200" max="8200" width="4.44140625" style="2836" customWidth="1"/>
    <col min="8201" max="8448" width="11.44140625" style="2836"/>
    <col min="8449" max="8449" width="20.33203125" style="2836" customWidth="1"/>
    <col min="8450" max="8450" width="7.33203125" style="2836" customWidth="1"/>
    <col min="8451" max="8451" width="51.44140625" style="2836" customWidth="1"/>
    <col min="8452" max="8452" width="23.44140625" style="2836" customWidth="1"/>
    <col min="8453" max="8453" width="19.44140625" style="2836" customWidth="1"/>
    <col min="8454" max="8454" width="20" style="2836" customWidth="1"/>
    <col min="8455" max="8455" width="25.109375" style="2836" customWidth="1"/>
    <col min="8456" max="8456" width="4.44140625" style="2836" customWidth="1"/>
    <col min="8457" max="8704" width="11.44140625" style="2836"/>
    <col min="8705" max="8705" width="20.33203125" style="2836" customWidth="1"/>
    <col min="8706" max="8706" width="7.33203125" style="2836" customWidth="1"/>
    <col min="8707" max="8707" width="51.44140625" style="2836" customWidth="1"/>
    <col min="8708" max="8708" width="23.44140625" style="2836" customWidth="1"/>
    <col min="8709" max="8709" width="19.44140625" style="2836" customWidth="1"/>
    <col min="8710" max="8710" width="20" style="2836" customWidth="1"/>
    <col min="8711" max="8711" width="25.109375" style="2836" customWidth="1"/>
    <col min="8712" max="8712" width="4.44140625" style="2836" customWidth="1"/>
    <col min="8713" max="8960" width="11.44140625" style="2836"/>
    <col min="8961" max="8961" width="20.33203125" style="2836" customWidth="1"/>
    <col min="8962" max="8962" width="7.33203125" style="2836" customWidth="1"/>
    <col min="8963" max="8963" width="51.44140625" style="2836" customWidth="1"/>
    <col min="8964" max="8964" width="23.44140625" style="2836" customWidth="1"/>
    <col min="8965" max="8965" width="19.44140625" style="2836" customWidth="1"/>
    <col min="8966" max="8966" width="20" style="2836" customWidth="1"/>
    <col min="8967" max="8967" width="25.109375" style="2836" customWidth="1"/>
    <col min="8968" max="8968" width="4.44140625" style="2836" customWidth="1"/>
    <col min="8969" max="9216" width="11.44140625" style="2836"/>
    <col min="9217" max="9217" width="20.33203125" style="2836" customWidth="1"/>
    <col min="9218" max="9218" width="7.33203125" style="2836" customWidth="1"/>
    <col min="9219" max="9219" width="51.44140625" style="2836" customWidth="1"/>
    <col min="9220" max="9220" width="23.44140625" style="2836" customWidth="1"/>
    <col min="9221" max="9221" width="19.44140625" style="2836" customWidth="1"/>
    <col min="9222" max="9222" width="20" style="2836" customWidth="1"/>
    <col min="9223" max="9223" width="25.109375" style="2836" customWidth="1"/>
    <col min="9224" max="9224" width="4.44140625" style="2836" customWidth="1"/>
    <col min="9225" max="9472" width="11.44140625" style="2836"/>
    <col min="9473" max="9473" width="20.33203125" style="2836" customWidth="1"/>
    <col min="9474" max="9474" width="7.33203125" style="2836" customWidth="1"/>
    <col min="9475" max="9475" width="51.44140625" style="2836" customWidth="1"/>
    <col min="9476" max="9476" width="23.44140625" style="2836" customWidth="1"/>
    <col min="9477" max="9477" width="19.44140625" style="2836" customWidth="1"/>
    <col min="9478" max="9478" width="20" style="2836" customWidth="1"/>
    <col min="9479" max="9479" width="25.109375" style="2836" customWidth="1"/>
    <col min="9480" max="9480" width="4.44140625" style="2836" customWidth="1"/>
    <col min="9481" max="9728" width="11.44140625" style="2836"/>
    <col min="9729" max="9729" width="20.33203125" style="2836" customWidth="1"/>
    <col min="9730" max="9730" width="7.33203125" style="2836" customWidth="1"/>
    <col min="9731" max="9731" width="51.44140625" style="2836" customWidth="1"/>
    <col min="9732" max="9732" width="23.44140625" style="2836" customWidth="1"/>
    <col min="9733" max="9733" width="19.44140625" style="2836" customWidth="1"/>
    <col min="9734" max="9734" width="20" style="2836" customWidth="1"/>
    <col min="9735" max="9735" width="25.109375" style="2836" customWidth="1"/>
    <col min="9736" max="9736" width="4.44140625" style="2836" customWidth="1"/>
    <col min="9737" max="9984" width="11.44140625" style="2836"/>
    <col min="9985" max="9985" width="20.33203125" style="2836" customWidth="1"/>
    <col min="9986" max="9986" width="7.33203125" style="2836" customWidth="1"/>
    <col min="9987" max="9987" width="51.44140625" style="2836" customWidth="1"/>
    <col min="9988" max="9988" width="23.44140625" style="2836" customWidth="1"/>
    <col min="9989" max="9989" width="19.44140625" style="2836" customWidth="1"/>
    <col min="9990" max="9990" width="20" style="2836" customWidth="1"/>
    <col min="9991" max="9991" width="25.109375" style="2836" customWidth="1"/>
    <col min="9992" max="9992" width="4.44140625" style="2836" customWidth="1"/>
    <col min="9993" max="10240" width="11.44140625" style="2836"/>
    <col min="10241" max="10241" width="20.33203125" style="2836" customWidth="1"/>
    <col min="10242" max="10242" width="7.33203125" style="2836" customWidth="1"/>
    <col min="10243" max="10243" width="51.44140625" style="2836" customWidth="1"/>
    <col min="10244" max="10244" width="23.44140625" style="2836" customWidth="1"/>
    <col min="10245" max="10245" width="19.44140625" style="2836" customWidth="1"/>
    <col min="10246" max="10246" width="20" style="2836" customWidth="1"/>
    <col min="10247" max="10247" width="25.109375" style="2836" customWidth="1"/>
    <col min="10248" max="10248" width="4.44140625" style="2836" customWidth="1"/>
    <col min="10249" max="10496" width="11.44140625" style="2836"/>
    <col min="10497" max="10497" width="20.33203125" style="2836" customWidth="1"/>
    <col min="10498" max="10498" width="7.33203125" style="2836" customWidth="1"/>
    <col min="10499" max="10499" width="51.44140625" style="2836" customWidth="1"/>
    <col min="10500" max="10500" width="23.44140625" style="2836" customWidth="1"/>
    <col min="10501" max="10501" width="19.44140625" style="2836" customWidth="1"/>
    <col min="10502" max="10502" width="20" style="2836" customWidth="1"/>
    <col min="10503" max="10503" width="25.109375" style="2836" customWidth="1"/>
    <col min="10504" max="10504" width="4.44140625" style="2836" customWidth="1"/>
    <col min="10505" max="10752" width="11.44140625" style="2836"/>
    <col min="10753" max="10753" width="20.33203125" style="2836" customWidth="1"/>
    <col min="10754" max="10754" width="7.33203125" style="2836" customWidth="1"/>
    <col min="10755" max="10755" width="51.44140625" style="2836" customWidth="1"/>
    <col min="10756" max="10756" width="23.44140625" style="2836" customWidth="1"/>
    <col min="10757" max="10757" width="19.44140625" style="2836" customWidth="1"/>
    <col min="10758" max="10758" width="20" style="2836" customWidth="1"/>
    <col min="10759" max="10759" width="25.109375" style="2836" customWidth="1"/>
    <col min="10760" max="10760" width="4.44140625" style="2836" customWidth="1"/>
    <col min="10761" max="11008" width="11.44140625" style="2836"/>
    <col min="11009" max="11009" width="20.33203125" style="2836" customWidth="1"/>
    <col min="11010" max="11010" width="7.33203125" style="2836" customWidth="1"/>
    <col min="11011" max="11011" width="51.44140625" style="2836" customWidth="1"/>
    <col min="11012" max="11012" width="23.44140625" style="2836" customWidth="1"/>
    <col min="11013" max="11013" width="19.44140625" style="2836" customWidth="1"/>
    <col min="11014" max="11014" width="20" style="2836" customWidth="1"/>
    <col min="11015" max="11015" width="25.109375" style="2836" customWidth="1"/>
    <col min="11016" max="11016" width="4.44140625" style="2836" customWidth="1"/>
    <col min="11017" max="11264" width="11.44140625" style="2836"/>
    <col min="11265" max="11265" width="20.33203125" style="2836" customWidth="1"/>
    <col min="11266" max="11266" width="7.33203125" style="2836" customWidth="1"/>
    <col min="11267" max="11267" width="51.44140625" style="2836" customWidth="1"/>
    <col min="11268" max="11268" width="23.44140625" style="2836" customWidth="1"/>
    <col min="11269" max="11269" width="19.44140625" style="2836" customWidth="1"/>
    <col min="11270" max="11270" width="20" style="2836" customWidth="1"/>
    <col min="11271" max="11271" width="25.109375" style="2836" customWidth="1"/>
    <col min="11272" max="11272" width="4.44140625" style="2836" customWidth="1"/>
    <col min="11273" max="11520" width="11.44140625" style="2836"/>
    <col min="11521" max="11521" width="20.33203125" style="2836" customWidth="1"/>
    <col min="11522" max="11522" width="7.33203125" style="2836" customWidth="1"/>
    <col min="11523" max="11523" width="51.44140625" style="2836" customWidth="1"/>
    <col min="11524" max="11524" width="23.44140625" style="2836" customWidth="1"/>
    <col min="11525" max="11525" width="19.44140625" style="2836" customWidth="1"/>
    <col min="11526" max="11526" width="20" style="2836" customWidth="1"/>
    <col min="11527" max="11527" width="25.109375" style="2836" customWidth="1"/>
    <col min="11528" max="11528" width="4.44140625" style="2836" customWidth="1"/>
    <col min="11529" max="11776" width="11.44140625" style="2836"/>
    <col min="11777" max="11777" width="20.33203125" style="2836" customWidth="1"/>
    <col min="11778" max="11778" width="7.33203125" style="2836" customWidth="1"/>
    <col min="11779" max="11779" width="51.44140625" style="2836" customWidth="1"/>
    <col min="11780" max="11780" width="23.44140625" style="2836" customWidth="1"/>
    <col min="11781" max="11781" width="19.44140625" style="2836" customWidth="1"/>
    <col min="11782" max="11782" width="20" style="2836" customWidth="1"/>
    <col min="11783" max="11783" width="25.109375" style="2836" customWidth="1"/>
    <col min="11784" max="11784" width="4.44140625" style="2836" customWidth="1"/>
    <col min="11785" max="12032" width="11.44140625" style="2836"/>
    <col min="12033" max="12033" width="20.33203125" style="2836" customWidth="1"/>
    <col min="12034" max="12034" width="7.33203125" style="2836" customWidth="1"/>
    <col min="12035" max="12035" width="51.44140625" style="2836" customWidth="1"/>
    <col min="12036" max="12036" width="23.44140625" style="2836" customWidth="1"/>
    <col min="12037" max="12037" width="19.44140625" style="2836" customWidth="1"/>
    <col min="12038" max="12038" width="20" style="2836" customWidth="1"/>
    <col min="12039" max="12039" width="25.109375" style="2836" customWidth="1"/>
    <col min="12040" max="12040" width="4.44140625" style="2836" customWidth="1"/>
    <col min="12041" max="12288" width="11.44140625" style="2836"/>
    <col min="12289" max="12289" width="20.33203125" style="2836" customWidth="1"/>
    <col min="12290" max="12290" width="7.33203125" style="2836" customWidth="1"/>
    <col min="12291" max="12291" width="51.44140625" style="2836" customWidth="1"/>
    <col min="12292" max="12292" width="23.44140625" style="2836" customWidth="1"/>
    <col min="12293" max="12293" width="19.44140625" style="2836" customWidth="1"/>
    <col min="12294" max="12294" width="20" style="2836" customWidth="1"/>
    <col min="12295" max="12295" width="25.109375" style="2836" customWidth="1"/>
    <col min="12296" max="12296" width="4.44140625" style="2836" customWidth="1"/>
    <col min="12297" max="12544" width="11.44140625" style="2836"/>
    <col min="12545" max="12545" width="20.33203125" style="2836" customWidth="1"/>
    <col min="12546" max="12546" width="7.33203125" style="2836" customWidth="1"/>
    <col min="12547" max="12547" width="51.44140625" style="2836" customWidth="1"/>
    <col min="12548" max="12548" width="23.44140625" style="2836" customWidth="1"/>
    <col min="12549" max="12549" width="19.44140625" style="2836" customWidth="1"/>
    <col min="12550" max="12550" width="20" style="2836" customWidth="1"/>
    <col min="12551" max="12551" width="25.109375" style="2836" customWidth="1"/>
    <col min="12552" max="12552" width="4.44140625" style="2836" customWidth="1"/>
    <col min="12553" max="12800" width="11.44140625" style="2836"/>
    <col min="12801" max="12801" width="20.33203125" style="2836" customWidth="1"/>
    <col min="12802" max="12802" width="7.33203125" style="2836" customWidth="1"/>
    <col min="12803" max="12803" width="51.44140625" style="2836" customWidth="1"/>
    <col min="12804" max="12804" width="23.44140625" style="2836" customWidth="1"/>
    <col min="12805" max="12805" width="19.44140625" style="2836" customWidth="1"/>
    <col min="12806" max="12806" width="20" style="2836" customWidth="1"/>
    <col min="12807" max="12807" width="25.109375" style="2836" customWidth="1"/>
    <col min="12808" max="12808" width="4.44140625" style="2836" customWidth="1"/>
    <col min="12809" max="13056" width="11.44140625" style="2836"/>
    <col min="13057" max="13057" width="20.33203125" style="2836" customWidth="1"/>
    <col min="13058" max="13058" width="7.33203125" style="2836" customWidth="1"/>
    <col min="13059" max="13059" width="51.44140625" style="2836" customWidth="1"/>
    <col min="13060" max="13060" width="23.44140625" style="2836" customWidth="1"/>
    <col min="13061" max="13061" width="19.44140625" style="2836" customWidth="1"/>
    <col min="13062" max="13062" width="20" style="2836" customWidth="1"/>
    <col min="13063" max="13063" width="25.109375" style="2836" customWidth="1"/>
    <col min="13064" max="13064" width="4.44140625" style="2836" customWidth="1"/>
    <col min="13065" max="13312" width="11.44140625" style="2836"/>
    <col min="13313" max="13313" width="20.33203125" style="2836" customWidth="1"/>
    <col min="13314" max="13314" width="7.33203125" style="2836" customWidth="1"/>
    <col min="13315" max="13315" width="51.44140625" style="2836" customWidth="1"/>
    <col min="13316" max="13316" width="23.44140625" style="2836" customWidth="1"/>
    <col min="13317" max="13317" width="19.44140625" style="2836" customWidth="1"/>
    <col min="13318" max="13318" width="20" style="2836" customWidth="1"/>
    <col min="13319" max="13319" width="25.109375" style="2836" customWidth="1"/>
    <col min="13320" max="13320" width="4.44140625" style="2836" customWidth="1"/>
    <col min="13321" max="13568" width="11.44140625" style="2836"/>
    <col min="13569" max="13569" width="20.33203125" style="2836" customWidth="1"/>
    <col min="13570" max="13570" width="7.33203125" style="2836" customWidth="1"/>
    <col min="13571" max="13571" width="51.44140625" style="2836" customWidth="1"/>
    <col min="13572" max="13572" width="23.44140625" style="2836" customWidth="1"/>
    <col min="13573" max="13573" width="19.44140625" style="2836" customWidth="1"/>
    <col min="13574" max="13574" width="20" style="2836" customWidth="1"/>
    <col min="13575" max="13575" width="25.109375" style="2836" customWidth="1"/>
    <col min="13576" max="13576" width="4.44140625" style="2836" customWidth="1"/>
    <col min="13577" max="13824" width="11.44140625" style="2836"/>
    <col min="13825" max="13825" width="20.33203125" style="2836" customWidth="1"/>
    <col min="13826" max="13826" width="7.33203125" style="2836" customWidth="1"/>
    <col min="13827" max="13827" width="51.44140625" style="2836" customWidth="1"/>
    <col min="13828" max="13828" width="23.44140625" style="2836" customWidth="1"/>
    <col min="13829" max="13829" width="19.44140625" style="2836" customWidth="1"/>
    <col min="13830" max="13830" width="20" style="2836" customWidth="1"/>
    <col min="13831" max="13831" width="25.109375" style="2836" customWidth="1"/>
    <col min="13832" max="13832" width="4.44140625" style="2836" customWidth="1"/>
    <col min="13833" max="14080" width="11.44140625" style="2836"/>
    <col min="14081" max="14081" width="20.33203125" style="2836" customWidth="1"/>
    <col min="14082" max="14082" width="7.33203125" style="2836" customWidth="1"/>
    <col min="14083" max="14083" width="51.44140625" style="2836" customWidth="1"/>
    <col min="14084" max="14084" width="23.44140625" style="2836" customWidth="1"/>
    <col min="14085" max="14085" width="19.44140625" style="2836" customWidth="1"/>
    <col min="14086" max="14086" width="20" style="2836" customWidth="1"/>
    <col min="14087" max="14087" width="25.109375" style="2836" customWidth="1"/>
    <col min="14088" max="14088" width="4.44140625" style="2836" customWidth="1"/>
    <col min="14089" max="14336" width="11.44140625" style="2836"/>
    <col min="14337" max="14337" width="20.33203125" style="2836" customWidth="1"/>
    <col min="14338" max="14338" width="7.33203125" style="2836" customWidth="1"/>
    <col min="14339" max="14339" width="51.44140625" style="2836" customWidth="1"/>
    <col min="14340" max="14340" width="23.44140625" style="2836" customWidth="1"/>
    <col min="14341" max="14341" width="19.44140625" style="2836" customWidth="1"/>
    <col min="14342" max="14342" width="20" style="2836" customWidth="1"/>
    <col min="14343" max="14343" width="25.109375" style="2836" customWidth="1"/>
    <col min="14344" max="14344" width="4.44140625" style="2836" customWidth="1"/>
    <col min="14345" max="14592" width="11.44140625" style="2836"/>
    <col min="14593" max="14593" width="20.33203125" style="2836" customWidth="1"/>
    <col min="14594" max="14594" width="7.33203125" style="2836" customWidth="1"/>
    <col min="14595" max="14595" width="51.44140625" style="2836" customWidth="1"/>
    <col min="14596" max="14596" width="23.44140625" style="2836" customWidth="1"/>
    <col min="14597" max="14597" width="19.44140625" style="2836" customWidth="1"/>
    <col min="14598" max="14598" width="20" style="2836" customWidth="1"/>
    <col min="14599" max="14599" width="25.109375" style="2836" customWidth="1"/>
    <col min="14600" max="14600" width="4.44140625" style="2836" customWidth="1"/>
    <col min="14601" max="14848" width="11.44140625" style="2836"/>
    <col min="14849" max="14849" width="20.33203125" style="2836" customWidth="1"/>
    <col min="14850" max="14850" width="7.33203125" style="2836" customWidth="1"/>
    <col min="14851" max="14851" width="51.44140625" style="2836" customWidth="1"/>
    <col min="14852" max="14852" width="23.44140625" style="2836" customWidth="1"/>
    <col min="14853" max="14853" width="19.44140625" style="2836" customWidth="1"/>
    <col min="14854" max="14854" width="20" style="2836" customWidth="1"/>
    <col min="14855" max="14855" width="25.109375" style="2836" customWidth="1"/>
    <col min="14856" max="14856" width="4.44140625" style="2836" customWidth="1"/>
    <col min="14857" max="15104" width="11.44140625" style="2836"/>
    <col min="15105" max="15105" width="20.33203125" style="2836" customWidth="1"/>
    <col min="15106" max="15106" width="7.33203125" style="2836" customWidth="1"/>
    <col min="15107" max="15107" width="51.44140625" style="2836" customWidth="1"/>
    <col min="15108" max="15108" width="23.44140625" style="2836" customWidth="1"/>
    <col min="15109" max="15109" width="19.44140625" style="2836" customWidth="1"/>
    <col min="15110" max="15110" width="20" style="2836" customWidth="1"/>
    <col min="15111" max="15111" width="25.109375" style="2836" customWidth="1"/>
    <col min="15112" max="15112" width="4.44140625" style="2836" customWidth="1"/>
    <col min="15113" max="15360" width="11.44140625" style="2836"/>
    <col min="15361" max="15361" width="20.33203125" style="2836" customWidth="1"/>
    <col min="15362" max="15362" width="7.33203125" style="2836" customWidth="1"/>
    <col min="15363" max="15363" width="51.44140625" style="2836" customWidth="1"/>
    <col min="15364" max="15364" width="23.44140625" style="2836" customWidth="1"/>
    <col min="15365" max="15365" width="19.44140625" style="2836" customWidth="1"/>
    <col min="15366" max="15366" width="20" style="2836" customWidth="1"/>
    <col min="15367" max="15367" width="25.109375" style="2836" customWidth="1"/>
    <col min="15368" max="15368" width="4.44140625" style="2836" customWidth="1"/>
    <col min="15369" max="15616" width="11.44140625" style="2836"/>
    <col min="15617" max="15617" width="20.33203125" style="2836" customWidth="1"/>
    <col min="15618" max="15618" width="7.33203125" style="2836" customWidth="1"/>
    <col min="15619" max="15619" width="51.44140625" style="2836" customWidth="1"/>
    <col min="15620" max="15620" width="23.44140625" style="2836" customWidth="1"/>
    <col min="15621" max="15621" width="19.44140625" style="2836" customWidth="1"/>
    <col min="15622" max="15622" width="20" style="2836" customWidth="1"/>
    <col min="15623" max="15623" width="25.109375" style="2836" customWidth="1"/>
    <col min="15624" max="15624" width="4.44140625" style="2836" customWidth="1"/>
    <col min="15625" max="15872" width="11.44140625" style="2836"/>
    <col min="15873" max="15873" width="20.33203125" style="2836" customWidth="1"/>
    <col min="15874" max="15874" width="7.33203125" style="2836" customWidth="1"/>
    <col min="15875" max="15875" width="51.44140625" style="2836" customWidth="1"/>
    <col min="15876" max="15876" width="23.44140625" style="2836" customWidth="1"/>
    <col min="15877" max="15877" width="19.44140625" style="2836" customWidth="1"/>
    <col min="15878" max="15878" width="20" style="2836" customWidth="1"/>
    <col min="15879" max="15879" width="25.109375" style="2836" customWidth="1"/>
    <col min="15880" max="15880" width="4.44140625" style="2836" customWidth="1"/>
    <col min="15881" max="16128" width="11.44140625" style="2836"/>
    <col min="16129" max="16129" width="20.33203125" style="2836" customWidth="1"/>
    <col min="16130" max="16130" width="7.33203125" style="2836" customWidth="1"/>
    <col min="16131" max="16131" width="51.44140625" style="2836" customWidth="1"/>
    <col min="16132" max="16132" width="23.44140625" style="2836" customWidth="1"/>
    <col min="16133" max="16133" width="19.44140625" style="2836" customWidth="1"/>
    <col min="16134" max="16134" width="20" style="2836" customWidth="1"/>
    <col min="16135" max="16135" width="25.109375" style="2836" customWidth="1"/>
    <col min="16136" max="16136" width="4.44140625" style="2836" customWidth="1"/>
    <col min="16137" max="16384" width="11.44140625" style="2836"/>
  </cols>
  <sheetData>
    <row r="1" spans="1:7" x14ac:dyDescent="0.3">
      <c r="A1" s="3906" t="s">
        <v>1</v>
      </c>
      <c r="B1" s="3907"/>
      <c r="C1" s="3907"/>
      <c r="D1" s="3907"/>
      <c r="E1" s="3907"/>
      <c r="F1" s="3907"/>
      <c r="G1" s="3908"/>
    </row>
    <row r="2" spans="1:7" x14ac:dyDescent="0.3">
      <c r="A2" s="3900" t="s">
        <v>2</v>
      </c>
      <c r="B2" s="3901"/>
      <c r="C2" s="3901"/>
      <c r="D2" s="3901"/>
      <c r="E2" s="3901"/>
      <c r="F2" s="3901"/>
      <c r="G2" s="3902"/>
    </row>
    <row r="3" spans="1:7" x14ac:dyDescent="0.3">
      <c r="A3" s="2847"/>
      <c r="G3" s="2848"/>
    </row>
    <row r="4" spans="1:7" ht="12.75" customHeight="1" x14ac:dyDescent="0.3">
      <c r="A4" s="2849" t="s">
        <v>0</v>
      </c>
      <c r="G4" s="2848"/>
    </row>
    <row r="5" spans="1:7" ht="34.5" hidden="1" customHeight="1" x14ac:dyDescent="0.3">
      <c r="A5" s="2847"/>
      <c r="G5" s="2850"/>
    </row>
    <row r="6" spans="1:7" x14ac:dyDescent="0.3">
      <c r="A6" s="2847" t="s">
        <v>3</v>
      </c>
      <c r="C6" s="2836" t="s">
        <v>4</v>
      </c>
      <c r="E6" s="2931" t="s">
        <v>5</v>
      </c>
      <c r="F6" s="2839" t="s">
        <v>381</v>
      </c>
      <c r="G6" s="2848" t="s">
        <v>197</v>
      </c>
    </row>
    <row r="7" spans="1:7" ht="5.25" customHeight="1" thickBot="1" x14ac:dyDescent="0.35">
      <c r="A7" s="2847"/>
      <c r="D7" s="2836"/>
      <c r="E7" s="2991"/>
      <c r="F7" s="2836"/>
      <c r="G7" s="2992"/>
    </row>
    <row r="8" spans="1:7" s="2846" customFormat="1" ht="75.599999999999994" customHeight="1" thickBot="1" x14ac:dyDescent="0.35">
      <c r="A8" s="2857" t="s">
        <v>351</v>
      </c>
      <c r="B8" s="2858"/>
      <c r="C8" s="2858" t="s">
        <v>352</v>
      </c>
      <c r="D8" s="2993" t="s">
        <v>8</v>
      </c>
      <c r="E8" s="2994" t="s">
        <v>9</v>
      </c>
      <c r="F8" s="2993" t="s">
        <v>10</v>
      </c>
      <c r="G8" s="2995" t="s">
        <v>11</v>
      </c>
    </row>
    <row r="9" spans="1:7" ht="20.100000000000001" customHeight="1" thickBot="1" x14ac:dyDescent="0.35">
      <c r="A9" s="2862" t="s">
        <v>12</v>
      </c>
      <c r="B9" s="2863"/>
      <c r="C9" s="2864" t="s">
        <v>13</v>
      </c>
      <c r="D9" s="2996">
        <f>+D10+D28+D82</f>
        <v>3785909847.0299997</v>
      </c>
      <c r="E9" s="2997">
        <f>+E10+E28+E82</f>
        <v>0</v>
      </c>
      <c r="F9" s="2998">
        <f>+D9-E9</f>
        <v>3785909847.0299997</v>
      </c>
      <c r="G9" s="2999">
        <f>+G10+G28+G82</f>
        <v>3785909847.0299997</v>
      </c>
    </row>
    <row r="10" spans="1:7" s="2846" customFormat="1" ht="15.6" x14ac:dyDescent="0.3">
      <c r="A10" s="2906">
        <v>1</v>
      </c>
      <c r="B10" s="2907"/>
      <c r="C10" s="3000" t="s">
        <v>14</v>
      </c>
      <c r="D10" s="2911">
        <f>+D11</f>
        <v>799877804</v>
      </c>
      <c r="E10" s="2910">
        <f>+E11</f>
        <v>0</v>
      </c>
      <c r="F10" s="2911">
        <f>+D10-E10</f>
        <v>799877804</v>
      </c>
      <c r="G10" s="3001">
        <f>+G11</f>
        <v>799877804</v>
      </c>
    </row>
    <row r="11" spans="1:7" s="2846" customFormat="1" ht="15.6" x14ac:dyDescent="0.3">
      <c r="A11" s="2877">
        <v>10</v>
      </c>
      <c r="B11" s="2878"/>
      <c r="C11" s="3002" t="s">
        <v>14</v>
      </c>
      <c r="D11" s="2880">
        <f>+D12+D15+D18</f>
        <v>799877804</v>
      </c>
      <c r="E11" s="2881">
        <f>+E12+E15+E18</f>
        <v>0</v>
      </c>
      <c r="F11" s="2880">
        <f>+D11-E11</f>
        <v>799877804</v>
      </c>
      <c r="G11" s="2948">
        <f>+G12+G15+G18</f>
        <v>799877804</v>
      </c>
    </row>
    <row r="12" spans="1:7" s="2846" customFormat="1" ht="18" customHeight="1" x14ac:dyDescent="0.3">
      <c r="A12" s="2877">
        <v>101</v>
      </c>
      <c r="B12" s="2878"/>
      <c r="C12" s="3002" t="s">
        <v>15</v>
      </c>
      <c r="D12" s="2880">
        <f>+D13</f>
        <v>26134973</v>
      </c>
      <c r="E12" s="2881">
        <f>+E13</f>
        <v>0</v>
      </c>
      <c r="F12" s="2880">
        <f>+D12-E12</f>
        <v>26134973</v>
      </c>
      <c r="G12" s="2948">
        <f>+G13</f>
        <v>26134973</v>
      </c>
    </row>
    <row r="13" spans="1:7" s="2846" customFormat="1" ht="15.6" x14ac:dyDescent="0.3">
      <c r="A13" s="2877">
        <v>1011</v>
      </c>
      <c r="B13" s="2878"/>
      <c r="C13" s="3002" t="s">
        <v>16</v>
      </c>
      <c r="D13" s="2880">
        <f>+D14</f>
        <v>26134973</v>
      </c>
      <c r="E13" s="2881">
        <f>+E14</f>
        <v>0</v>
      </c>
      <c r="F13" s="2880">
        <f>+D13-E13</f>
        <v>26134973</v>
      </c>
      <c r="G13" s="2948">
        <f>+G14</f>
        <v>26134973</v>
      </c>
    </row>
    <row r="14" spans="1:7" ht="20.100000000000001" customHeight="1" x14ac:dyDescent="0.3">
      <c r="A14" s="2884">
        <v>10111</v>
      </c>
      <c r="B14" s="2885">
        <v>20</v>
      </c>
      <c r="C14" s="2886" t="s">
        <v>17</v>
      </c>
      <c r="D14" s="2888">
        <v>26134973</v>
      </c>
      <c r="E14" s="3003">
        <v>0</v>
      </c>
      <c r="F14" s="2888">
        <f t="shared" ref="F14:F33" si="0">+D14-E14</f>
        <v>26134973</v>
      </c>
      <c r="G14" s="2892">
        <v>26134973</v>
      </c>
    </row>
    <row r="15" spans="1:7" s="2846" customFormat="1" ht="20.100000000000001" customHeight="1" x14ac:dyDescent="0.3">
      <c r="A15" s="2877">
        <v>102</v>
      </c>
      <c r="B15" s="2878"/>
      <c r="C15" s="3002" t="s">
        <v>31</v>
      </c>
      <c r="D15" s="2880">
        <f>+D16+D17</f>
        <v>178809431</v>
      </c>
      <c r="E15" s="2881">
        <f>+E16+E17</f>
        <v>0</v>
      </c>
      <c r="F15" s="2880">
        <f>+D15-E15</f>
        <v>178809431</v>
      </c>
      <c r="G15" s="2948">
        <f>+G16+G17</f>
        <v>178809431</v>
      </c>
    </row>
    <row r="16" spans="1:7" ht="20.100000000000001" customHeight="1" x14ac:dyDescent="0.3">
      <c r="A16" s="2884">
        <v>10212</v>
      </c>
      <c r="B16" s="2885">
        <v>20</v>
      </c>
      <c r="C16" s="2886" t="s">
        <v>32</v>
      </c>
      <c r="D16" s="2888">
        <v>250877</v>
      </c>
      <c r="E16" s="3003">
        <v>0</v>
      </c>
      <c r="F16" s="2888">
        <f t="shared" si="0"/>
        <v>250877</v>
      </c>
      <c r="G16" s="2892">
        <v>250877</v>
      </c>
    </row>
    <row r="17" spans="1:7" ht="20.100000000000001" customHeight="1" x14ac:dyDescent="0.3">
      <c r="A17" s="2884">
        <v>10214</v>
      </c>
      <c r="B17" s="2885">
        <v>20</v>
      </c>
      <c r="C17" s="2886" t="s">
        <v>33</v>
      </c>
      <c r="D17" s="2888">
        <v>178558554</v>
      </c>
      <c r="E17" s="3003">
        <v>0</v>
      </c>
      <c r="F17" s="2888">
        <f t="shared" si="0"/>
        <v>178558554</v>
      </c>
      <c r="G17" s="2892">
        <v>178558554</v>
      </c>
    </row>
    <row r="18" spans="1:7" s="2846" customFormat="1" ht="31.95" customHeight="1" x14ac:dyDescent="0.3">
      <c r="A18" s="2877">
        <v>105</v>
      </c>
      <c r="B18" s="2878"/>
      <c r="C18" s="2913" t="s">
        <v>34</v>
      </c>
      <c r="D18" s="2880">
        <f>+D19+D23+D26+D27</f>
        <v>594933400</v>
      </c>
      <c r="E18" s="2881">
        <f>+E19+E23+E26+E27</f>
        <v>0</v>
      </c>
      <c r="F18" s="2880">
        <f t="shared" si="0"/>
        <v>594933400</v>
      </c>
      <c r="G18" s="2948">
        <f>+G19+G23+G26+G27</f>
        <v>594933400</v>
      </c>
    </row>
    <row r="19" spans="1:7" s="2846" customFormat="1" ht="20.100000000000001" customHeight="1" x14ac:dyDescent="0.3">
      <c r="A19" s="2877">
        <v>1051</v>
      </c>
      <c r="B19" s="2878"/>
      <c r="C19" s="2913" t="s">
        <v>35</v>
      </c>
      <c r="D19" s="2880">
        <f>+D20+D21+D22</f>
        <v>382819200</v>
      </c>
      <c r="E19" s="2881">
        <f>+E20+E21+E22</f>
        <v>0</v>
      </c>
      <c r="F19" s="2880">
        <f t="shared" si="0"/>
        <v>382819200</v>
      </c>
      <c r="G19" s="2948">
        <f>+G20+G21+G22</f>
        <v>382819200</v>
      </c>
    </row>
    <row r="20" spans="1:7" ht="20.100000000000001" customHeight="1" x14ac:dyDescent="0.3">
      <c r="A20" s="2884">
        <v>10511</v>
      </c>
      <c r="B20" s="2885">
        <v>20</v>
      </c>
      <c r="C20" s="2886" t="s">
        <v>36</v>
      </c>
      <c r="D20" s="2888">
        <v>79008700</v>
      </c>
      <c r="E20" s="3003">
        <v>0</v>
      </c>
      <c r="F20" s="2888">
        <f t="shared" si="0"/>
        <v>79008700</v>
      </c>
      <c r="G20" s="2892">
        <v>79008700</v>
      </c>
    </row>
    <row r="21" spans="1:7" ht="20.100000000000001" customHeight="1" x14ac:dyDescent="0.3">
      <c r="A21" s="2884">
        <v>10513</v>
      </c>
      <c r="B21" s="2885">
        <v>20</v>
      </c>
      <c r="C21" s="2886" t="s">
        <v>37</v>
      </c>
      <c r="D21" s="2888">
        <v>134377500</v>
      </c>
      <c r="E21" s="3003">
        <v>0</v>
      </c>
      <c r="F21" s="2888">
        <f t="shared" si="0"/>
        <v>134377500</v>
      </c>
      <c r="G21" s="2892">
        <v>134377500</v>
      </c>
    </row>
    <row r="22" spans="1:7" ht="20.100000000000001" customHeight="1" x14ac:dyDescent="0.3">
      <c r="A22" s="2884">
        <v>10514</v>
      </c>
      <c r="B22" s="2885">
        <v>20</v>
      </c>
      <c r="C22" s="2886" t="s">
        <v>38</v>
      </c>
      <c r="D22" s="2888">
        <v>169433000</v>
      </c>
      <c r="E22" s="3003">
        <v>0</v>
      </c>
      <c r="F22" s="2888">
        <f t="shared" si="0"/>
        <v>169433000</v>
      </c>
      <c r="G22" s="2892">
        <v>169433000</v>
      </c>
    </row>
    <row r="23" spans="1:7" s="2846" customFormat="1" ht="20.100000000000001" customHeight="1" x14ac:dyDescent="0.3">
      <c r="A23" s="2877">
        <v>1052</v>
      </c>
      <c r="B23" s="2878"/>
      <c r="C23" s="2913" t="s">
        <v>39</v>
      </c>
      <c r="D23" s="2880">
        <f>+D24+D25</f>
        <v>113341400</v>
      </c>
      <c r="E23" s="2881">
        <f>+E24+E25</f>
        <v>0</v>
      </c>
      <c r="F23" s="2880">
        <f t="shared" si="0"/>
        <v>113341400</v>
      </c>
      <c r="G23" s="2948">
        <f>+G24+G25</f>
        <v>113341400</v>
      </c>
    </row>
    <row r="24" spans="1:7" ht="20.100000000000001" customHeight="1" x14ac:dyDescent="0.3">
      <c r="A24" s="2884">
        <v>10523</v>
      </c>
      <c r="B24" s="2885">
        <v>20</v>
      </c>
      <c r="C24" s="2886" t="s">
        <v>41</v>
      </c>
      <c r="D24" s="2888">
        <v>103511700</v>
      </c>
      <c r="E24" s="3003">
        <v>0</v>
      </c>
      <c r="F24" s="2888">
        <f t="shared" si="0"/>
        <v>103511700</v>
      </c>
      <c r="G24" s="2892">
        <v>103511700</v>
      </c>
    </row>
    <row r="25" spans="1:7" ht="27.75" customHeight="1" x14ac:dyDescent="0.3">
      <c r="A25" s="2884">
        <v>10527</v>
      </c>
      <c r="B25" s="2885">
        <v>20</v>
      </c>
      <c r="C25" s="3004" t="s">
        <v>42</v>
      </c>
      <c r="D25" s="2888">
        <v>9829700</v>
      </c>
      <c r="E25" s="3003">
        <v>0</v>
      </c>
      <c r="F25" s="2888">
        <f t="shared" si="0"/>
        <v>9829700</v>
      </c>
      <c r="G25" s="2892">
        <v>9829700</v>
      </c>
    </row>
    <row r="26" spans="1:7" ht="26.25" customHeight="1" x14ac:dyDescent="0.3">
      <c r="A26" s="2884">
        <v>1056</v>
      </c>
      <c r="B26" s="2885">
        <v>20</v>
      </c>
      <c r="C26" s="2886" t="s">
        <v>43</v>
      </c>
      <c r="D26" s="2888">
        <v>59261300</v>
      </c>
      <c r="E26" s="3003"/>
      <c r="F26" s="2888">
        <f t="shared" si="0"/>
        <v>59261300</v>
      </c>
      <c r="G26" s="2892">
        <v>59261300</v>
      </c>
    </row>
    <row r="27" spans="1:7" ht="20.100000000000001" customHeight="1" thickBot="1" x14ac:dyDescent="0.35">
      <c r="A27" s="2915">
        <v>1057</v>
      </c>
      <c r="B27" s="2916">
        <v>20</v>
      </c>
      <c r="C27" s="3005" t="s">
        <v>44</v>
      </c>
      <c r="D27" s="2918">
        <v>39511500</v>
      </c>
      <c r="E27" s="2919">
        <f>+E29</f>
        <v>0</v>
      </c>
      <c r="F27" s="2920">
        <f t="shared" si="0"/>
        <v>39511500</v>
      </c>
      <c r="G27" s="2962">
        <v>39511500</v>
      </c>
    </row>
    <row r="28" spans="1:7" s="2846" customFormat="1" ht="20.100000000000001" customHeight="1" x14ac:dyDescent="0.3">
      <c r="A28" s="2870">
        <v>2</v>
      </c>
      <c r="B28" s="2871"/>
      <c r="C28" s="3006" t="s">
        <v>45</v>
      </c>
      <c r="D28" s="2875">
        <f>+D29</f>
        <v>303056086.19999999</v>
      </c>
      <c r="E28" s="2874">
        <f>+E29</f>
        <v>0</v>
      </c>
      <c r="F28" s="2873">
        <f t="shared" si="0"/>
        <v>303056086.19999999</v>
      </c>
      <c r="G28" s="3007">
        <f>+G29</f>
        <v>303056086.19999999</v>
      </c>
    </row>
    <row r="29" spans="1:7" s="2846" customFormat="1" ht="20.100000000000001" customHeight="1" x14ac:dyDescent="0.3">
      <c r="A29" s="2877">
        <v>20</v>
      </c>
      <c r="B29" s="2878"/>
      <c r="C29" s="3002" t="s">
        <v>45</v>
      </c>
      <c r="D29" s="2880">
        <f>+D30</f>
        <v>303056086.19999999</v>
      </c>
      <c r="E29" s="2881">
        <f>+E30</f>
        <v>0</v>
      </c>
      <c r="F29" s="2880">
        <f t="shared" si="0"/>
        <v>303056086.19999999</v>
      </c>
      <c r="G29" s="2948">
        <f>+G30</f>
        <v>303056086.19999999</v>
      </c>
    </row>
    <row r="30" spans="1:7" s="2846" customFormat="1" ht="20.100000000000001" customHeight="1" x14ac:dyDescent="0.3">
      <c r="A30" s="2877">
        <v>204</v>
      </c>
      <c r="B30" s="2878"/>
      <c r="C30" s="3002" t="s">
        <v>46</v>
      </c>
      <c r="D30" s="2880">
        <f>+D31+D42+D48+D56+D59+D61+D64+D66+D68+D69+D80</f>
        <v>303056086.19999999</v>
      </c>
      <c r="E30" s="2881">
        <f>+E31+E42+E48+E56+E59+E61+E64+E66+E68+E69+E80</f>
        <v>0</v>
      </c>
      <c r="F30" s="2880">
        <f t="shared" si="0"/>
        <v>303056086.19999999</v>
      </c>
      <c r="G30" s="2948">
        <f>+G31+G42+G48+G56+G59+G61+G64+G66+G68+G69+G80</f>
        <v>303056086.19999999</v>
      </c>
    </row>
    <row r="31" spans="1:7" s="2846" customFormat="1" ht="20.100000000000001" customHeight="1" x14ac:dyDescent="0.3">
      <c r="A31" s="2877">
        <v>2041</v>
      </c>
      <c r="B31" s="2878"/>
      <c r="C31" s="3002" t="s">
        <v>116</v>
      </c>
      <c r="D31" s="2880">
        <f>+D32+D33</f>
        <v>14865</v>
      </c>
      <c r="E31" s="2881">
        <f>+E32+E33</f>
        <v>0</v>
      </c>
      <c r="F31" s="2880">
        <f t="shared" si="0"/>
        <v>14865</v>
      </c>
      <c r="G31" s="2948">
        <f>+G32+G33</f>
        <v>14865</v>
      </c>
    </row>
    <row r="32" spans="1:7" ht="20.100000000000001" customHeight="1" x14ac:dyDescent="0.3">
      <c r="A32" s="2884">
        <v>20418</v>
      </c>
      <c r="B32" s="2885">
        <v>20</v>
      </c>
      <c r="C32" s="2886" t="s">
        <v>117</v>
      </c>
      <c r="D32" s="2888">
        <v>65</v>
      </c>
      <c r="E32" s="3003">
        <v>0</v>
      </c>
      <c r="F32" s="2888">
        <f t="shared" si="0"/>
        <v>65</v>
      </c>
      <c r="G32" s="2892">
        <v>65</v>
      </c>
    </row>
    <row r="33" spans="1:7" ht="20.100000000000001" customHeight="1" x14ac:dyDescent="0.3">
      <c r="A33" s="2884">
        <v>204125</v>
      </c>
      <c r="B33" s="2885">
        <v>20</v>
      </c>
      <c r="C33" s="2886" t="s">
        <v>118</v>
      </c>
      <c r="D33" s="2888">
        <v>14800</v>
      </c>
      <c r="E33" s="3003">
        <v>0</v>
      </c>
      <c r="F33" s="2888">
        <f t="shared" si="0"/>
        <v>14800</v>
      </c>
      <c r="G33" s="2892">
        <v>14800</v>
      </c>
    </row>
    <row r="34" spans="1:7" ht="20.100000000000001" customHeight="1" thickBot="1" x14ac:dyDescent="0.35">
      <c r="A34" s="2922"/>
      <c r="B34" s="2923"/>
      <c r="C34" s="3008"/>
      <c r="D34" s="2925"/>
      <c r="E34" s="2926"/>
      <c r="F34" s="2927"/>
      <c r="G34" s="2927"/>
    </row>
    <row r="35" spans="1:7" ht="7.95" customHeight="1" x14ac:dyDescent="0.3">
      <c r="A35" s="3963"/>
      <c r="B35" s="3964"/>
      <c r="C35" s="3964"/>
      <c r="D35" s="3964"/>
      <c r="E35" s="3964"/>
      <c r="F35" s="3964"/>
      <c r="G35" s="3965"/>
    </row>
    <row r="36" spans="1:7" x14ac:dyDescent="0.3">
      <c r="A36" s="3900" t="s">
        <v>1</v>
      </c>
      <c r="B36" s="3901"/>
      <c r="C36" s="3901"/>
      <c r="D36" s="3901"/>
      <c r="E36" s="3901"/>
      <c r="F36" s="3901"/>
      <c r="G36" s="3902"/>
    </row>
    <row r="37" spans="1:7" x14ac:dyDescent="0.3">
      <c r="A37" s="3900" t="s">
        <v>2</v>
      </c>
      <c r="B37" s="3901"/>
      <c r="C37" s="3901"/>
      <c r="D37" s="3901"/>
      <c r="E37" s="3901"/>
      <c r="F37" s="3901"/>
      <c r="G37" s="3902"/>
    </row>
    <row r="38" spans="1:7" x14ac:dyDescent="0.3">
      <c r="A38" s="2849" t="s">
        <v>0</v>
      </c>
      <c r="G38" s="2848"/>
    </row>
    <row r="39" spans="1:7" x14ac:dyDescent="0.3">
      <c r="A39" s="2847" t="s">
        <v>3</v>
      </c>
      <c r="C39" s="2836" t="s">
        <v>4</v>
      </c>
      <c r="E39" s="2931" t="s">
        <v>5</v>
      </c>
      <c r="F39" s="2839" t="str">
        <f>F6</f>
        <v>OCTUBRE</v>
      </c>
      <c r="G39" s="2848" t="str">
        <f>G6</f>
        <v>VIGENCIA FISCAL: 2018</v>
      </c>
    </row>
    <row r="40" spans="1:7" ht="5.25" customHeight="1" thickBot="1" x14ac:dyDescent="0.35">
      <c r="A40" s="2851"/>
      <c r="B40" s="2852"/>
      <c r="C40" s="2853"/>
      <c r="D40" s="2855"/>
      <c r="E40" s="3009"/>
      <c r="F40" s="2855"/>
      <c r="G40" s="2856"/>
    </row>
    <row r="41" spans="1:7" s="2846" customFormat="1" ht="71.400000000000006" customHeight="1" x14ac:dyDescent="0.3">
      <c r="A41" s="2857" t="s">
        <v>351</v>
      </c>
      <c r="B41" s="2858"/>
      <c r="C41" s="2858" t="s">
        <v>352</v>
      </c>
      <c r="D41" s="2993" t="s">
        <v>8</v>
      </c>
      <c r="E41" s="2994" t="s">
        <v>9</v>
      </c>
      <c r="F41" s="2993" t="s">
        <v>10</v>
      </c>
      <c r="G41" s="2995" t="s">
        <v>11</v>
      </c>
    </row>
    <row r="42" spans="1:7" s="2846" customFormat="1" ht="20.100000000000001" customHeight="1" x14ac:dyDescent="0.3">
      <c r="A42" s="2877">
        <v>2044</v>
      </c>
      <c r="B42" s="2878"/>
      <c r="C42" s="2913" t="s">
        <v>47</v>
      </c>
      <c r="D42" s="2880">
        <f>SUM(D43:D47)</f>
        <v>2835496</v>
      </c>
      <c r="E42" s="2881">
        <f>SUM(E43:E47)</f>
        <v>0</v>
      </c>
      <c r="F42" s="2880">
        <f t="shared" ref="F42:F68" si="1">+D42-E42</f>
        <v>2835496</v>
      </c>
      <c r="G42" s="2948">
        <f>SUM(G43:G47)</f>
        <v>2835496</v>
      </c>
    </row>
    <row r="43" spans="1:7" ht="20.100000000000001" customHeight="1" x14ac:dyDescent="0.3">
      <c r="A43" s="2884">
        <v>20441</v>
      </c>
      <c r="B43" s="2885">
        <v>20</v>
      </c>
      <c r="C43" s="2914" t="s">
        <v>48</v>
      </c>
      <c r="D43" s="2888">
        <v>2833278</v>
      </c>
      <c r="E43" s="3003">
        <v>0</v>
      </c>
      <c r="F43" s="2888">
        <f t="shared" si="1"/>
        <v>2833278</v>
      </c>
      <c r="G43" s="2892">
        <v>2833278</v>
      </c>
    </row>
    <row r="44" spans="1:7" ht="20.100000000000001" customHeight="1" x14ac:dyDescent="0.3">
      <c r="A44" s="2884">
        <v>204415</v>
      </c>
      <c r="B44" s="2885">
        <v>20</v>
      </c>
      <c r="C44" s="2914" t="s">
        <v>119</v>
      </c>
      <c r="D44" s="2888">
        <v>1898</v>
      </c>
      <c r="E44" s="3003">
        <v>0</v>
      </c>
      <c r="F44" s="2888">
        <f t="shared" si="1"/>
        <v>1898</v>
      </c>
      <c r="G44" s="2892">
        <v>1898</v>
      </c>
    </row>
    <row r="45" spans="1:7" ht="20.100000000000001" customHeight="1" x14ac:dyDescent="0.3">
      <c r="A45" s="2884">
        <v>204418</v>
      </c>
      <c r="B45" s="2885">
        <v>20</v>
      </c>
      <c r="C45" s="2914" t="s">
        <v>120</v>
      </c>
      <c r="D45" s="2888">
        <v>302</v>
      </c>
      <c r="E45" s="3003">
        <v>0</v>
      </c>
      <c r="F45" s="2888">
        <f t="shared" si="1"/>
        <v>302</v>
      </c>
      <c r="G45" s="2892">
        <v>302</v>
      </c>
    </row>
    <row r="46" spans="1:7" ht="20.100000000000001" customHeight="1" x14ac:dyDescent="0.3">
      <c r="A46" s="2884">
        <v>204420</v>
      </c>
      <c r="B46" s="2885">
        <v>20</v>
      </c>
      <c r="C46" s="2914" t="s">
        <v>196</v>
      </c>
      <c r="D46" s="2888">
        <v>13</v>
      </c>
      <c r="E46" s="3003">
        <v>0</v>
      </c>
      <c r="F46" s="2888">
        <f t="shared" si="1"/>
        <v>13</v>
      </c>
      <c r="G46" s="2892">
        <v>13</v>
      </c>
    </row>
    <row r="47" spans="1:7" ht="20.100000000000001" customHeight="1" x14ac:dyDescent="0.3">
      <c r="A47" s="2884">
        <v>204423</v>
      </c>
      <c r="B47" s="2885">
        <v>20</v>
      </c>
      <c r="C47" s="2914" t="s">
        <v>121</v>
      </c>
      <c r="D47" s="2888">
        <v>5</v>
      </c>
      <c r="E47" s="3003">
        <v>0</v>
      </c>
      <c r="F47" s="2888">
        <f t="shared" si="1"/>
        <v>5</v>
      </c>
      <c r="G47" s="2892">
        <v>5</v>
      </c>
    </row>
    <row r="48" spans="1:7" s="2846" customFormat="1" ht="20.100000000000001" customHeight="1" x14ac:dyDescent="0.3">
      <c r="A48" s="2877">
        <v>2045</v>
      </c>
      <c r="B48" s="2878"/>
      <c r="C48" s="3002" t="s">
        <v>49</v>
      </c>
      <c r="D48" s="2880">
        <f>SUM(D49:D55)</f>
        <v>19584772.850000001</v>
      </c>
      <c r="E48" s="2881">
        <f>SUM(E49:E55)</f>
        <v>0</v>
      </c>
      <c r="F48" s="2880">
        <f t="shared" si="1"/>
        <v>19584772.850000001</v>
      </c>
      <c r="G48" s="2948">
        <f>SUM(G49:G55)</f>
        <v>19584772.850000001</v>
      </c>
    </row>
    <row r="49" spans="1:7" ht="27.6" customHeight="1" x14ac:dyDescent="0.3">
      <c r="A49" s="2884">
        <v>20451</v>
      </c>
      <c r="B49" s="2885">
        <v>20</v>
      </c>
      <c r="C49" s="2886" t="s">
        <v>50</v>
      </c>
      <c r="D49" s="2888">
        <v>3195079</v>
      </c>
      <c r="E49" s="3003">
        <v>0</v>
      </c>
      <c r="F49" s="2888">
        <f t="shared" si="1"/>
        <v>3195079</v>
      </c>
      <c r="G49" s="2892">
        <v>3195079</v>
      </c>
    </row>
    <row r="50" spans="1:7" s="2929" customFormat="1" ht="27.6" customHeight="1" x14ac:dyDescent="0.3">
      <c r="A50" s="2949">
        <v>20452</v>
      </c>
      <c r="B50" s="2950">
        <v>20</v>
      </c>
      <c r="C50" s="2914" t="s">
        <v>51</v>
      </c>
      <c r="D50" s="2952">
        <v>3192800</v>
      </c>
      <c r="E50" s="3010">
        <v>0</v>
      </c>
      <c r="F50" s="2952">
        <f t="shared" si="1"/>
        <v>3192800</v>
      </c>
      <c r="G50" s="3011">
        <v>3192800</v>
      </c>
    </row>
    <row r="51" spans="1:7" s="2929" customFormat="1" ht="27.6" customHeight="1" x14ac:dyDescent="0.3">
      <c r="A51" s="2949">
        <v>20455</v>
      </c>
      <c r="B51" s="2950">
        <v>20</v>
      </c>
      <c r="C51" s="2914" t="s">
        <v>198</v>
      </c>
      <c r="D51" s="2952">
        <v>29</v>
      </c>
      <c r="E51" s="3010">
        <v>0</v>
      </c>
      <c r="F51" s="2952">
        <f t="shared" si="1"/>
        <v>29</v>
      </c>
      <c r="G51" s="3011">
        <v>29</v>
      </c>
    </row>
    <row r="52" spans="1:7" s="2929" customFormat="1" ht="27.6" customHeight="1" x14ac:dyDescent="0.3">
      <c r="A52" s="2949">
        <v>20456</v>
      </c>
      <c r="B52" s="2950">
        <v>20</v>
      </c>
      <c r="C52" s="2914" t="s">
        <v>52</v>
      </c>
      <c r="D52" s="2952">
        <v>16974</v>
      </c>
      <c r="E52" s="3010">
        <v>0</v>
      </c>
      <c r="F52" s="2952">
        <f t="shared" si="1"/>
        <v>16974</v>
      </c>
      <c r="G52" s="3011">
        <v>16974</v>
      </c>
    </row>
    <row r="53" spans="1:7" s="2929" customFormat="1" ht="20.100000000000001" customHeight="1" x14ac:dyDescent="0.3">
      <c r="A53" s="2949">
        <v>20458</v>
      </c>
      <c r="B53" s="2950">
        <v>20</v>
      </c>
      <c r="C53" s="2914" t="s">
        <v>124</v>
      </c>
      <c r="D53" s="2952">
        <v>13170109.85</v>
      </c>
      <c r="E53" s="3010">
        <v>0</v>
      </c>
      <c r="F53" s="2952">
        <f t="shared" si="1"/>
        <v>13170109.85</v>
      </c>
      <c r="G53" s="3011">
        <v>13170109.85</v>
      </c>
    </row>
    <row r="54" spans="1:7" ht="20.100000000000001" customHeight="1" x14ac:dyDescent="0.3">
      <c r="A54" s="2884">
        <v>204510</v>
      </c>
      <c r="B54" s="2885">
        <v>20</v>
      </c>
      <c r="C54" s="2886" t="s">
        <v>53</v>
      </c>
      <c r="D54" s="2888">
        <v>3423</v>
      </c>
      <c r="E54" s="3003">
        <v>0</v>
      </c>
      <c r="F54" s="2888">
        <f t="shared" si="1"/>
        <v>3423</v>
      </c>
      <c r="G54" s="2892">
        <v>3423</v>
      </c>
    </row>
    <row r="55" spans="1:7" ht="20.100000000000001" customHeight="1" x14ac:dyDescent="0.3">
      <c r="A55" s="2884">
        <v>204513</v>
      </c>
      <c r="B55" s="2885">
        <v>20</v>
      </c>
      <c r="C55" s="2886" t="s">
        <v>54</v>
      </c>
      <c r="D55" s="2888">
        <v>6358</v>
      </c>
      <c r="E55" s="3003">
        <v>0</v>
      </c>
      <c r="F55" s="2888">
        <f t="shared" si="1"/>
        <v>6358</v>
      </c>
      <c r="G55" s="2892">
        <v>6358</v>
      </c>
    </row>
    <row r="56" spans="1:7" s="2846" customFormat="1" ht="20.100000000000001" customHeight="1" x14ac:dyDescent="0.3">
      <c r="A56" s="2877">
        <v>2046</v>
      </c>
      <c r="B56" s="2878"/>
      <c r="C56" s="3002" t="s">
        <v>55</v>
      </c>
      <c r="D56" s="2880">
        <f>SUM(D57:D58)</f>
        <v>394</v>
      </c>
      <c r="E56" s="2881">
        <f>SUM(E57:E58)</f>
        <v>0</v>
      </c>
      <c r="F56" s="2880">
        <f t="shared" si="1"/>
        <v>394</v>
      </c>
      <c r="G56" s="2948">
        <f>SUM(G57:G58)</f>
        <v>394</v>
      </c>
    </row>
    <row r="57" spans="1:7" ht="20.100000000000001" customHeight="1" x14ac:dyDescent="0.3">
      <c r="A57" s="2884">
        <v>20462</v>
      </c>
      <c r="B57" s="2885">
        <v>20</v>
      </c>
      <c r="C57" s="2886" t="s">
        <v>56</v>
      </c>
      <c r="D57" s="2888">
        <v>386</v>
      </c>
      <c r="E57" s="3003"/>
      <c r="F57" s="2888">
        <f t="shared" si="1"/>
        <v>386</v>
      </c>
      <c r="G57" s="2892">
        <v>386</v>
      </c>
    </row>
    <row r="58" spans="1:7" ht="20.100000000000001" customHeight="1" x14ac:dyDescent="0.3">
      <c r="A58" s="2884">
        <v>20467</v>
      </c>
      <c r="B58" s="2885">
        <v>20</v>
      </c>
      <c r="C58" s="2886" t="s">
        <v>126</v>
      </c>
      <c r="D58" s="2888">
        <v>8</v>
      </c>
      <c r="E58" s="3003">
        <v>0</v>
      </c>
      <c r="F58" s="2888">
        <f t="shared" si="1"/>
        <v>8</v>
      </c>
      <c r="G58" s="2892">
        <v>8</v>
      </c>
    </row>
    <row r="59" spans="1:7" s="2846" customFormat="1" ht="20.100000000000001" customHeight="1" x14ac:dyDescent="0.3">
      <c r="A59" s="2877">
        <v>2047</v>
      </c>
      <c r="B59" s="2878"/>
      <c r="C59" s="3002" t="s">
        <v>58</v>
      </c>
      <c r="D59" s="2880">
        <f>+D60</f>
        <v>7187</v>
      </c>
      <c r="E59" s="2881">
        <f>+E60</f>
        <v>0</v>
      </c>
      <c r="F59" s="2880">
        <f t="shared" si="1"/>
        <v>7187</v>
      </c>
      <c r="G59" s="2948">
        <f>+G60</f>
        <v>7187</v>
      </c>
    </row>
    <row r="60" spans="1:7" ht="20.100000000000001" customHeight="1" x14ac:dyDescent="0.3">
      <c r="A60" s="2884">
        <v>20476</v>
      </c>
      <c r="B60" s="2885">
        <v>20</v>
      </c>
      <c r="C60" s="2886" t="s">
        <v>59</v>
      </c>
      <c r="D60" s="2888">
        <v>7187</v>
      </c>
      <c r="E60" s="3003">
        <v>0</v>
      </c>
      <c r="F60" s="2888">
        <v>7187</v>
      </c>
      <c r="G60" s="2892">
        <v>7187</v>
      </c>
    </row>
    <row r="61" spans="1:7" s="2846" customFormat="1" ht="20.100000000000001" customHeight="1" x14ac:dyDescent="0.3">
      <c r="A61" s="2877">
        <v>2048</v>
      </c>
      <c r="B61" s="2878"/>
      <c r="C61" s="3002" t="s">
        <v>60</v>
      </c>
      <c r="D61" s="2880">
        <f>SUM(D62:D63)</f>
        <v>106670</v>
      </c>
      <c r="E61" s="2880">
        <f>SUM(E62:E63)</f>
        <v>0</v>
      </c>
      <c r="F61" s="2880">
        <f t="shared" si="1"/>
        <v>106670</v>
      </c>
      <c r="G61" s="2948">
        <f>SUM(G62:G63)</f>
        <v>106670</v>
      </c>
    </row>
    <row r="62" spans="1:7" ht="20.100000000000001" customHeight="1" x14ac:dyDescent="0.3">
      <c r="A62" s="2884">
        <v>20482</v>
      </c>
      <c r="B62" s="2885">
        <v>20</v>
      </c>
      <c r="C62" s="2886" t="s">
        <v>128</v>
      </c>
      <c r="D62" s="2888">
        <v>87970</v>
      </c>
      <c r="E62" s="3003">
        <v>0</v>
      </c>
      <c r="F62" s="2888">
        <f>+D62-E62</f>
        <v>87970</v>
      </c>
      <c r="G62" s="2892">
        <v>87970</v>
      </c>
    </row>
    <row r="63" spans="1:7" ht="20.100000000000001" customHeight="1" x14ac:dyDescent="0.3">
      <c r="A63" s="2884">
        <v>20486</v>
      </c>
      <c r="B63" s="2885">
        <v>20</v>
      </c>
      <c r="C63" s="2886" t="s">
        <v>61</v>
      </c>
      <c r="D63" s="2888">
        <v>18700</v>
      </c>
      <c r="E63" s="3003">
        <v>0</v>
      </c>
      <c r="F63" s="2888">
        <f t="shared" si="1"/>
        <v>18700</v>
      </c>
      <c r="G63" s="2892">
        <v>18700</v>
      </c>
    </row>
    <row r="64" spans="1:7" s="2846" customFormat="1" ht="20.100000000000001" customHeight="1" x14ac:dyDescent="0.3">
      <c r="A64" s="2877">
        <v>20410</v>
      </c>
      <c r="B64" s="2878"/>
      <c r="C64" s="3002" t="s">
        <v>133</v>
      </c>
      <c r="D64" s="2880">
        <f>+D65</f>
        <v>233732632</v>
      </c>
      <c r="E64" s="2881">
        <f>+E65</f>
        <v>0</v>
      </c>
      <c r="F64" s="2880">
        <f t="shared" si="1"/>
        <v>233732632</v>
      </c>
      <c r="G64" s="2948">
        <f>+G65</f>
        <v>233732632</v>
      </c>
    </row>
    <row r="65" spans="1:239" ht="20.100000000000001" customHeight="1" x14ac:dyDescent="0.3">
      <c r="A65" s="2884">
        <v>204102</v>
      </c>
      <c r="B65" s="2885">
        <v>20</v>
      </c>
      <c r="C65" s="2886" t="s">
        <v>134</v>
      </c>
      <c r="D65" s="2888">
        <v>233732632</v>
      </c>
      <c r="E65" s="3003">
        <v>0</v>
      </c>
      <c r="F65" s="2888">
        <f t="shared" si="1"/>
        <v>233732632</v>
      </c>
      <c r="G65" s="2892">
        <v>233732632</v>
      </c>
    </row>
    <row r="66" spans="1:239" s="2846" customFormat="1" ht="20.100000000000001" customHeight="1" x14ac:dyDescent="0.3">
      <c r="A66" s="2877">
        <v>20411</v>
      </c>
      <c r="B66" s="2878"/>
      <c r="C66" s="3002" t="s">
        <v>135</v>
      </c>
      <c r="D66" s="2880">
        <f>SUM(D67:D67)</f>
        <v>282</v>
      </c>
      <c r="E66" s="2881">
        <f>SUM(E67:E67)</f>
        <v>0</v>
      </c>
      <c r="F66" s="2880">
        <f>+D66-E66</f>
        <v>282</v>
      </c>
      <c r="G66" s="2948">
        <f>SUM(G67:G67)</f>
        <v>282</v>
      </c>
    </row>
    <row r="67" spans="1:239" ht="20.100000000000001" customHeight="1" x14ac:dyDescent="0.3">
      <c r="A67" s="2884">
        <v>204111</v>
      </c>
      <c r="B67" s="2885">
        <v>20</v>
      </c>
      <c r="C67" s="2886" t="s">
        <v>136</v>
      </c>
      <c r="D67" s="2888">
        <v>282</v>
      </c>
      <c r="E67" s="3003">
        <v>0</v>
      </c>
      <c r="F67" s="2888">
        <f>+D67-E67</f>
        <v>282</v>
      </c>
      <c r="G67" s="2892">
        <v>282</v>
      </c>
    </row>
    <row r="68" spans="1:239" s="2846" customFormat="1" ht="20.100000000000001" customHeight="1" x14ac:dyDescent="0.3">
      <c r="A68" s="2877">
        <v>20414</v>
      </c>
      <c r="B68" s="2878">
        <v>20</v>
      </c>
      <c r="C68" s="3002" t="s">
        <v>63</v>
      </c>
      <c r="D68" s="2880">
        <v>1620</v>
      </c>
      <c r="E68" s="3012">
        <v>0</v>
      </c>
      <c r="F68" s="2880">
        <f t="shared" si="1"/>
        <v>1620</v>
      </c>
      <c r="G68" s="2948">
        <v>1620</v>
      </c>
    </row>
    <row r="69" spans="1:239" s="2846" customFormat="1" ht="20.100000000000001" customHeight="1" x14ac:dyDescent="0.3">
      <c r="A69" s="2877">
        <v>20421</v>
      </c>
      <c r="B69" s="2878"/>
      <c r="C69" s="3002" t="s">
        <v>64</v>
      </c>
      <c r="D69" s="2880">
        <f>+D70+D71</f>
        <v>45433</v>
      </c>
      <c r="E69" s="3012">
        <f>+E70+E71</f>
        <v>0</v>
      </c>
      <c r="F69" s="2880">
        <f>+D69-E69</f>
        <v>45433</v>
      </c>
      <c r="G69" s="2948">
        <f>+G70+G71</f>
        <v>45433</v>
      </c>
    </row>
    <row r="70" spans="1:239" ht="20.100000000000001" customHeight="1" x14ac:dyDescent="0.3">
      <c r="A70" s="2884">
        <v>204214</v>
      </c>
      <c r="B70" s="2885">
        <v>20</v>
      </c>
      <c r="C70" s="2886" t="s">
        <v>65</v>
      </c>
      <c r="D70" s="2888">
        <v>22521</v>
      </c>
      <c r="E70" s="3003">
        <v>0</v>
      </c>
      <c r="F70" s="2888">
        <f>+D70-E70</f>
        <v>22521</v>
      </c>
      <c r="G70" s="2892">
        <v>22521</v>
      </c>
    </row>
    <row r="71" spans="1:239" ht="20.100000000000001" customHeight="1" thickBot="1" x14ac:dyDescent="0.35">
      <c r="A71" s="2915">
        <v>204215</v>
      </c>
      <c r="B71" s="2916">
        <v>20</v>
      </c>
      <c r="C71" s="3005" t="s">
        <v>139</v>
      </c>
      <c r="D71" s="2920">
        <v>22912</v>
      </c>
      <c r="E71" s="3013">
        <v>0</v>
      </c>
      <c r="F71" s="2920">
        <f>+D71-E71</f>
        <v>22912</v>
      </c>
      <c r="G71" s="2962">
        <v>22912</v>
      </c>
    </row>
    <row r="72" spans="1:239" ht="15" thickBot="1" x14ac:dyDescent="0.35">
      <c r="A72" s="2928"/>
      <c r="D72" s="2932"/>
      <c r="E72" s="2991"/>
      <c r="F72" s="2932"/>
      <c r="G72" s="2932"/>
    </row>
    <row r="73" spans="1:239" s="2846" customFormat="1" x14ac:dyDescent="0.3">
      <c r="A73" s="3906" t="s">
        <v>1</v>
      </c>
      <c r="B73" s="3907"/>
      <c r="C73" s="3907"/>
      <c r="D73" s="3907"/>
      <c r="E73" s="3907"/>
      <c r="F73" s="3907"/>
      <c r="G73" s="3908"/>
      <c r="H73" s="3014"/>
      <c r="I73" s="3901"/>
      <c r="J73" s="3901"/>
      <c r="K73" s="3901"/>
      <c r="L73" s="3901"/>
      <c r="M73" s="3901"/>
      <c r="N73" s="3901"/>
      <c r="O73" s="3901"/>
      <c r="P73" s="3901"/>
      <c r="Q73" s="3901"/>
      <c r="R73" s="3901"/>
      <c r="S73" s="3901"/>
      <c r="T73" s="3901"/>
      <c r="U73" s="3901"/>
      <c r="V73" s="3901"/>
      <c r="W73" s="3901"/>
      <c r="X73" s="3901"/>
      <c r="Y73" s="3901"/>
      <c r="Z73" s="3901"/>
      <c r="AA73" s="3901"/>
      <c r="AB73" s="3901"/>
      <c r="AC73" s="3901"/>
      <c r="AD73" s="3901"/>
      <c r="AE73" s="3901"/>
      <c r="AF73" s="3901"/>
      <c r="AG73" s="3901"/>
      <c r="AH73" s="3901"/>
      <c r="AI73" s="3901"/>
      <c r="AJ73" s="3901"/>
      <c r="AK73" s="3901"/>
      <c r="AL73" s="3901"/>
      <c r="AM73" s="3901"/>
      <c r="AN73" s="3901"/>
      <c r="AO73" s="3901"/>
      <c r="AP73" s="3901"/>
      <c r="AQ73" s="3901"/>
      <c r="AR73" s="3901"/>
      <c r="AS73" s="3901"/>
      <c r="AT73" s="3901"/>
      <c r="AU73" s="3901"/>
      <c r="AV73" s="3901"/>
      <c r="AW73" s="3901"/>
      <c r="AX73" s="3901"/>
      <c r="AY73" s="3901"/>
      <c r="AZ73" s="3901"/>
      <c r="BA73" s="3901"/>
      <c r="BB73" s="3901"/>
      <c r="BC73" s="3901"/>
      <c r="BD73" s="3901"/>
      <c r="BE73" s="3901"/>
      <c r="BF73" s="3901"/>
      <c r="BG73" s="3901"/>
      <c r="BH73" s="3901"/>
      <c r="BI73" s="3901"/>
      <c r="BJ73" s="3901"/>
      <c r="BK73" s="3901"/>
      <c r="BL73" s="3901"/>
      <c r="BM73" s="3901"/>
      <c r="BN73" s="3901"/>
      <c r="BO73" s="3901"/>
      <c r="BP73" s="3901"/>
      <c r="BQ73" s="3901"/>
      <c r="BR73" s="3901"/>
      <c r="BS73" s="3901"/>
      <c r="BT73" s="3901"/>
      <c r="BU73" s="3901"/>
      <c r="BV73" s="3901"/>
      <c r="BW73" s="3901"/>
      <c r="BX73" s="3901"/>
      <c r="BY73" s="3901"/>
      <c r="BZ73" s="3901"/>
      <c r="CA73" s="3901"/>
      <c r="CB73" s="3901"/>
      <c r="CC73" s="3901"/>
      <c r="CD73" s="3901"/>
      <c r="CE73" s="3901"/>
      <c r="CF73" s="3901"/>
      <c r="CG73" s="3901"/>
      <c r="CH73" s="3901"/>
      <c r="CI73" s="3901"/>
      <c r="CJ73" s="3901"/>
      <c r="CK73" s="3901"/>
      <c r="CL73" s="3901"/>
      <c r="CM73" s="3901"/>
      <c r="CN73" s="3901"/>
      <c r="CO73" s="3901"/>
      <c r="CP73" s="3901"/>
      <c r="CQ73" s="3901"/>
      <c r="CR73" s="3901"/>
      <c r="CS73" s="3901"/>
      <c r="CT73" s="3901"/>
      <c r="CU73" s="3901"/>
      <c r="CV73" s="3901"/>
      <c r="CW73" s="3901"/>
      <c r="CX73" s="3901"/>
      <c r="CY73" s="3901"/>
      <c r="CZ73" s="3901"/>
      <c r="DA73" s="3901"/>
      <c r="DB73" s="3901"/>
      <c r="DC73" s="3901"/>
      <c r="DD73" s="3901"/>
      <c r="DE73" s="3901"/>
      <c r="DF73" s="3901"/>
      <c r="DG73" s="3901"/>
      <c r="DH73" s="3901"/>
      <c r="DI73" s="3901"/>
      <c r="DJ73" s="3901"/>
      <c r="DK73" s="3901"/>
      <c r="DL73" s="3901"/>
      <c r="DM73" s="3901"/>
      <c r="DN73" s="3901"/>
      <c r="DO73" s="3901"/>
      <c r="DP73" s="3901"/>
      <c r="DQ73" s="3901"/>
      <c r="DR73" s="3901"/>
      <c r="DS73" s="3901"/>
      <c r="DT73" s="3907"/>
      <c r="DU73" s="3907"/>
      <c r="DV73" s="3907"/>
      <c r="DW73" s="3907"/>
      <c r="DX73" s="3907"/>
      <c r="DY73" s="3907"/>
      <c r="DZ73" s="3908"/>
      <c r="EA73" s="3906"/>
      <c r="EB73" s="3907"/>
      <c r="EC73" s="3907"/>
      <c r="ED73" s="3907"/>
      <c r="EE73" s="3907"/>
      <c r="EF73" s="3907"/>
      <c r="EG73" s="3908"/>
      <c r="EH73" s="3906"/>
      <c r="EI73" s="3907"/>
      <c r="EJ73" s="3907"/>
      <c r="EK73" s="3907"/>
      <c r="EL73" s="3907"/>
      <c r="EM73" s="3907"/>
      <c r="EN73" s="3908"/>
      <c r="EO73" s="3906"/>
      <c r="EP73" s="3907"/>
      <c r="EQ73" s="3907"/>
      <c r="ER73" s="3907"/>
      <c r="ES73" s="3907"/>
      <c r="ET73" s="3907"/>
      <c r="EU73" s="3908"/>
      <c r="EV73" s="3906"/>
      <c r="EW73" s="3907"/>
      <c r="EX73" s="3907"/>
      <c r="EY73" s="3907"/>
      <c r="EZ73" s="3907"/>
      <c r="FA73" s="3907"/>
      <c r="FB73" s="3908"/>
      <c r="FC73" s="3906"/>
      <c r="FD73" s="3907"/>
      <c r="FE73" s="3907"/>
      <c r="FF73" s="3907"/>
      <c r="FG73" s="3907"/>
      <c r="FH73" s="3907"/>
      <c r="FI73" s="3908"/>
      <c r="FJ73" s="3906"/>
      <c r="FK73" s="3907"/>
      <c r="FL73" s="3907"/>
      <c r="FM73" s="3907"/>
      <c r="FN73" s="3907"/>
      <c r="FO73" s="3907"/>
      <c r="FP73" s="3908"/>
      <c r="FQ73" s="3906"/>
      <c r="FR73" s="3907"/>
      <c r="FS73" s="3907"/>
      <c r="FT73" s="3907"/>
      <c r="FU73" s="3907"/>
      <c r="FV73" s="3907"/>
      <c r="FW73" s="3908"/>
      <c r="FX73" s="3906"/>
      <c r="FY73" s="3907"/>
      <c r="FZ73" s="3907"/>
      <c r="GA73" s="3907"/>
      <c r="GB73" s="3907"/>
      <c r="GC73" s="3907"/>
      <c r="GD73" s="3908"/>
      <c r="GE73" s="3906"/>
      <c r="GF73" s="3907"/>
      <c r="GG73" s="3907"/>
      <c r="GH73" s="3907"/>
      <c r="GI73" s="3907"/>
      <c r="GJ73" s="3907"/>
      <c r="GK73" s="3908"/>
      <c r="GL73" s="3906"/>
      <c r="GM73" s="3907"/>
      <c r="GN73" s="3907"/>
      <c r="GO73" s="3907"/>
      <c r="GP73" s="3907"/>
      <c r="GQ73" s="3907"/>
      <c r="GR73" s="3908"/>
      <c r="GS73" s="3906"/>
      <c r="GT73" s="3907"/>
      <c r="GU73" s="3907"/>
      <c r="GV73" s="3907"/>
      <c r="GW73" s="3907"/>
      <c r="GX73" s="3907"/>
      <c r="GY73" s="3908"/>
      <c r="GZ73" s="3906"/>
      <c r="HA73" s="3907"/>
      <c r="HB73" s="3907"/>
      <c r="HC73" s="3907"/>
      <c r="HD73" s="3907"/>
      <c r="HE73" s="3907"/>
      <c r="HF73" s="3908"/>
      <c r="HG73" s="3906"/>
      <c r="HH73" s="3907"/>
      <c r="HI73" s="3907"/>
      <c r="HJ73" s="3907"/>
      <c r="HK73" s="3907"/>
      <c r="HL73" s="3907"/>
      <c r="HM73" s="3908"/>
      <c r="HN73" s="3906"/>
      <c r="HO73" s="3907"/>
      <c r="HP73" s="3907"/>
      <c r="HQ73" s="3907"/>
      <c r="HR73" s="3907"/>
      <c r="HS73" s="3907"/>
      <c r="HT73" s="3908"/>
      <c r="HU73" s="3906"/>
      <c r="HV73" s="3907"/>
      <c r="HW73" s="3907"/>
      <c r="HX73" s="3907"/>
      <c r="HY73" s="3907"/>
      <c r="HZ73" s="3907"/>
      <c r="IA73" s="3908"/>
      <c r="IB73" s="3906"/>
      <c r="IC73" s="3906"/>
      <c r="ID73" s="3906"/>
      <c r="IE73" s="3906"/>
    </row>
    <row r="74" spans="1:239" s="2846" customFormat="1" ht="15.75" customHeight="1" x14ac:dyDescent="0.3">
      <c r="A74" s="3900" t="s">
        <v>2</v>
      </c>
      <c r="B74" s="3901"/>
      <c r="C74" s="3901"/>
      <c r="D74" s="3901"/>
      <c r="E74" s="3901"/>
      <c r="F74" s="3901"/>
      <c r="G74" s="3902"/>
    </row>
    <row r="75" spans="1:239" x14ac:dyDescent="0.3">
      <c r="A75" s="2849" t="s">
        <v>0</v>
      </c>
      <c r="G75" s="2848"/>
    </row>
    <row r="76" spans="1:239" ht="12.75" customHeight="1" x14ac:dyDescent="0.3">
      <c r="A76" s="2847"/>
      <c r="G76" s="2850"/>
    </row>
    <row r="77" spans="1:239" x14ac:dyDescent="0.3">
      <c r="A77" s="2847" t="s">
        <v>3</v>
      </c>
      <c r="C77" s="2836" t="s">
        <v>4</v>
      </c>
      <c r="E77" s="2931" t="s">
        <v>5</v>
      </c>
      <c r="F77" s="2839" t="str">
        <f>F39</f>
        <v>OCTUBRE</v>
      </c>
      <c r="G77" s="2848" t="str">
        <f>G39</f>
        <v>VIGENCIA FISCAL: 2018</v>
      </c>
    </row>
    <row r="78" spans="1:239" ht="7.5" customHeight="1" thickBot="1" x14ac:dyDescent="0.35">
      <c r="A78" s="3015"/>
      <c r="B78" s="2852"/>
      <c r="C78" s="2853"/>
      <c r="D78" s="2855"/>
      <c r="E78" s="3009"/>
      <c r="F78" s="2855"/>
      <c r="G78" s="2856"/>
    </row>
    <row r="79" spans="1:239" s="2846" customFormat="1" ht="76.2" customHeight="1" thickBot="1" x14ac:dyDescent="0.35">
      <c r="A79" s="2857" t="s">
        <v>351</v>
      </c>
      <c r="B79" s="2858"/>
      <c r="C79" s="2858" t="s">
        <v>352</v>
      </c>
      <c r="D79" s="3016" t="s">
        <v>8</v>
      </c>
      <c r="E79" s="3017" t="s">
        <v>9</v>
      </c>
      <c r="F79" s="3016" t="s">
        <v>10</v>
      </c>
      <c r="G79" s="3018" t="s">
        <v>11</v>
      </c>
    </row>
    <row r="80" spans="1:239" s="2846" customFormat="1" ht="18.75" customHeight="1" x14ac:dyDescent="0.3">
      <c r="A80" s="2870">
        <v>20441</v>
      </c>
      <c r="B80" s="2871"/>
      <c r="C80" s="3006" t="s">
        <v>66</v>
      </c>
      <c r="D80" s="2873">
        <f>+D81</f>
        <v>46726734.350000001</v>
      </c>
      <c r="E80" s="3019">
        <f>+E81</f>
        <v>0</v>
      </c>
      <c r="F80" s="2873">
        <f t="shared" ref="F80:F101" si="2">+D80-E80</f>
        <v>46726734.350000001</v>
      </c>
      <c r="G80" s="2942">
        <f>+G81</f>
        <v>46726734.350000001</v>
      </c>
    </row>
    <row r="81" spans="1:7" ht="18.75" customHeight="1" x14ac:dyDescent="0.3">
      <c r="A81" s="2884">
        <v>2044113</v>
      </c>
      <c r="B81" s="2885">
        <v>20</v>
      </c>
      <c r="C81" s="2886" t="s">
        <v>66</v>
      </c>
      <c r="D81" s="2888">
        <v>46726734.350000001</v>
      </c>
      <c r="E81" s="3003">
        <v>0</v>
      </c>
      <c r="F81" s="2888">
        <f t="shared" si="2"/>
        <v>46726734.350000001</v>
      </c>
      <c r="G81" s="2892">
        <v>46726734.350000001</v>
      </c>
    </row>
    <row r="82" spans="1:7" s="2846" customFormat="1" ht="18.75" customHeight="1" x14ac:dyDescent="0.3">
      <c r="A82" s="2877">
        <v>3</v>
      </c>
      <c r="B82" s="2878"/>
      <c r="C82" s="3002" t="s">
        <v>67</v>
      </c>
      <c r="D82" s="2880">
        <f>+D83</f>
        <v>2682975956.8299999</v>
      </c>
      <c r="E82" s="2881">
        <f>+E83</f>
        <v>0</v>
      </c>
      <c r="F82" s="2880">
        <f t="shared" si="2"/>
        <v>2682975956.8299999</v>
      </c>
      <c r="G82" s="2948">
        <f>+G83</f>
        <v>2682975956.8299999</v>
      </c>
    </row>
    <row r="83" spans="1:7" s="2846" customFormat="1" ht="18.75" customHeight="1" x14ac:dyDescent="0.3">
      <c r="A83" s="2877">
        <v>36</v>
      </c>
      <c r="B83" s="2878"/>
      <c r="C83" s="3002" t="s">
        <v>68</v>
      </c>
      <c r="D83" s="2880">
        <f>+D84</f>
        <v>2682975956.8299999</v>
      </c>
      <c r="E83" s="2881">
        <f>+E84</f>
        <v>0</v>
      </c>
      <c r="F83" s="2880">
        <f t="shared" si="2"/>
        <v>2682975956.8299999</v>
      </c>
      <c r="G83" s="2948">
        <f>+G84</f>
        <v>2682975956.8299999</v>
      </c>
    </row>
    <row r="84" spans="1:7" s="2846" customFormat="1" ht="18.75" customHeight="1" x14ac:dyDescent="0.3">
      <c r="A84" s="2877">
        <v>361</v>
      </c>
      <c r="B84" s="2878"/>
      <c r="C84" s="3002" t="s">
        <v>69</v>
      </c>
      <c r="D84" s="2880">
        <f>+D85+D86+D87</f>
        <v>2682975956.8299999</v>
      </c>
      <c r="E84" s="2881">
        <f>+E85+E86+E87</f>
        <v>0</v>
      </c>
      <c r="F84" s="2880">
        <f t="shared" si="2"/>
        <v>2682975956.8299999</v>
      </c>
      <c r="G84" s="2948">
        <f>+G85+G86+G87</f>
        <v>2682975956.8299999</v>
      </c>
    </row>
    <row r="85" spans="1:7" ht="18.75" customHeight="1" x14ac:dyDescent="0.3">
      <c r="A85" s="2884">
        <v>36112</v>
      </c>
      <c r="B85" s="2885">
        <v>10</v>
      </c>
      <c r="C85" s="2886" t="s">
        <v>144</v>
      </c>
      <c r="D85" s="2888">
        <v>1424016</v>
      </c>
      <c r="E85" s="3003">
        <v>0</v>
      </c>
      <c r="F85" s="2888">
        <f>+D85-E85</f>
        <v>1424016</v>
      </c>
      <c r="G85" s="2892">
        <v>1424016</v>
      </c>
    </row>
    <row r="86" spans="1:7" ht="18.75" customHeight="1" x14ac:dyDescent="0.3">
      <c r="A86" s="2884">
        <v>36113</v>
      </c>
      <c r="B86" s="2885">
        <v>10</v>
      </c>
      <c r="C86" s="2886" t="s">
        <v>70</v>
      </c>
      <c r="D86" s="2888">
        <v>1610680038.8299999</v>
      </c>
      <c r="E86" s="3003">
        <v>0</v>
      </c>
      <c r="F86" s="2888">
        <f>+D86-E86</f>
        <v>1610680038.8299999</v>
      </c>
      <c r="G86" s="2892">
        <v>1610680038.8299999</v>
      </c>
    </row>
    <row r="87" spans="1:7" ht="18.75" customHeight="1" thickBot="1" x14ac:dyDescent="0.35">
      <c r="A87" s="2893">
        <v>36113</v>
      </c>
      <c r="B87" s="2894">
        <v>20</v>
      </c>
      <c r="C87" s="2895" t="s">
        <v>70</v>
      </c>
      <c r="D87" s="2896">
        <v>1070871902</v>
      </c>
      <c r="E87" s="3020">
        <v>0</v>
      </c>
      <c r="F87" s="2896">
        <f t="shared" si="2"/>
        <v>1070871902</v>
      </c>
      <c r="G87" s="3021">
        <v>1070871902</v>
      </c>
    </row>
    <row r="88" spans="1:7" ht="16.2" thickBot="1" x14ac:dyDescent="0.35">
      <c r="A88" s="3022" t="s">
        <v>71</v>
      </c>
      <c r="B88" s="2863"/>
      <c r="C88" s="3023" t="s">
        <v>199</v>
      </c>
      <c r="D88" s="2903">
        <f>+D89+D95+D99+D108</f>
        <v>24040909539.029999</v>
      </c>
      <c r="E88" s="3024">
        <f>+E89+E95+E99+E108</f>
        <v>0</v>
      </c>
      <c r="F88" s="2903">
        <f t="shared" si="2"/>
        <v>24040909539.029999</v>
      </c>
      <c r="G88" s="3025">
        <f>+G89+G95+G99+G108</f>
        <v>24040909539.029999</v>
      </c>
    </row>
    <row r="89" spans="1:7" s="2846" customFormat="1" ht="35.25" customHeight="1" x14ac:dyDescent="0.3">
      <c r="A89" s="2906">
        <v>2401</v>
      </c>
      <c r="B89" s="2907"/>
      <c r="C89" s="2908" t="s">
        <v>149</v>
      </c>
      <c r="D89" s="2911">
        <f>+D90</f>
        <v>2233847030</v>
      </c>
      <c r="E89" s="2911">
        <f>+E90</f>
        <v>0</v>
      </c>
      <c r="F89" s="2911">
        <f t="shared" si="2"/>
        <v>2233847030</v>
      </c>
      <c r="G89" s="3001">
        <f>+G90</f>
        <v>2233847030</v>
      </c>
    </row>
    <row r="90" spans="1:7" s="2846" customFormat="1" ht="15.6" x14ac:dyDescent="0.3">
      <c r="A90" s="2877">
        <v>24010600</v>
      </c>
      <c r="B90" s="2878"/>
      <c r="C90" s="2913" t="s">
        <v>73</v>
      </c>
      <c r="D90" s="2880">
        <f>SUM(D91:D94)</f>
        <v>2233847030</v>
      </c>
      <c r="E90" s="2880">
        <f>SUM(E91:E94)</f>
        <v>0</v>
      </c>
      <c r="F90" s="2880">
        <f t="shared" si="2"/>
        <v>2233847030</v>
      </c>
      <c r="G90" s="2948">
        <f>SUM(G91:G94)</f>
        <v>2233847030</v>
      </c>
    </row>
    <row r="91" spans="1:7" ht="57.75" customHeight="1" x14ac:dyDescent="0.3">
      <c r="A91" s="2884">
        <v>240106003</v>
      </c>
      <c r="B91" s="2885">
        <v>11</v>
      </c>
      <c r="C91" s="2914" t="s">
        <v>81</v>
      </c>
      <c r="D91" s="2888">
        <v>336322121</v>
      </c>
      <c r="E91" s="3003">
        <v>0</v>
      </c>
      <c r="F91" s="2888">
        <f t="shared" si="2"/>
        <v>336322121</v>
      </c>
      <c r="G91" s="2892">
        <v>336322121</v>
      </c>
    </row>
    <row r="92" spans="1:7" ht="50.25" customHeight="1" x14ac:dyDescent="0.3">
      <c r="A92" s="3026">
        <v>240106003</v>
      </c>
      <c r="B92" s="3027">
        <v>13</v>
      </c>
      <c r="C92" s="3028" t="s">
        <v>81</v>
      </c>
      <c r="D92" s="2888">
        <v>279354454</v>
      </c>
      <c r="E92" s="3003">
        <v>0</v>
      </c>
      <c r="F92" s="2888">
        <f t="shared" si="2"/>
        <v>279354454</v>
      </c>
      <c r="G92" s="2892">
        <v>279354454</v>
      </c>
    </row>
    <row r="93" spans="1:7" ht="57" customHeight="1" x14ac:dyDescent="0.3">
      <c r="A93" s="3026">
        <v>240106003</v>
      </c>
      <c r="B93" s="3027">
        <v>20</v>
      </c>
      <c r="C93" s="3028" t="s">
        <v>81</v>
      </c>
      <c r="D93" s="2888">
        <v>993425050</v>
      </c>
      <c r="E93" s="3003">
        <v>0</v>
      </c>
      <c r="F93" s="2888">
        <f t="shared" si="2"/>
        <v>993425050</v>
      </c>
      <c r="G93" s="2892">
        <v>993425050</v>
      </c>
    </row>
    <row r="94" spans="1:7" ht="77.25" customHeight="1" x14ac:dyDescent="0.3">
      <c r="A94" s="2884">
        <v>2401060011</v>
      </c>
      <c r="B94" s="2885">
        <v>10</v>
      </c>
      <c r="C94" s="2914" t="s">
        <v>156</v>
      </c>
      <c r="D94" s="2888">
        <v>624745405</v>
      </c>
      <c r="E94" s="3003">
        <v>0</v>
      </c>
      <c r="F94" s="2888">
        <f t="shared" si="2"/>
        <v>624745405</v>
      </c>
      <c r="G94" s="2892">
        <v>624745405</v>
      </c>
    </row>
    <row r="95" spans="1:7" s="2846" customFormat="1" ht="23.25" customHeight="1" x14ac:dyDescent="0.3">
      <c r="A95" s="2877">
        <v>2404</v>
      </c>
      <c r="B95" s="2878"/>
      <c r="C95" s="2913" t="s">
        <v>157</v>
      </c>
      <c r="D95" s="2880">
        <f>+D96</f>
        <v>20061970435</v>
      </c>
      <c r="E95" s="2880">
        <f>+E96</f>
        <v>0</v>
      </c>
      <c r="F95" s="2880">
        <f t="shared" si="2"/>
        <v>20061970435</v>
      </c>
      <c r="G95" s="2948">
        <f>+G96</f>
        <v>20061970435</v>
      </c>
    </row>
    <row r="96" spans="1:7" s="2846" customFormat="1" ht="15.6" x14ac:dyDescent="0.3">
      <c r="A96" s="2877">
        <v>24040600</v>
      </c>
      <c r="B96" s="2878"/>
      <c r="C96" s="2913" t="s">
        <v>73</v>
      </c>
      <c r="D96" s="2880">
        <f>+D97+D98</f>
        <v>20061970435</v>
      </c>
      <c r="E96" s="2880">
        <f>+E97+E98</f>
        <v>0</v>
      </c>
      <c r="F96" s="2880">
        <f t="shared" si="2"/>
        <v>20061970435</v>
      </c>
      <c r="G96" s="2948">
        <f>+G97+G98</f>
        <v>20061970435</v>
      </c>
    </row>
    <row r="97" spans="1:239" ht="39.75" customHeight="1" x14ac:dyDescent="0.3">
      <c r="A97" s="2884">
        <v>240406001</v>
      </c>
      <c r="B97" s="2885">
        <v>13</v>
      </c>
      <c r="C97" s="2914" t="s">
        <v>77</v>
      </c>
      <c r="D97" s="2888">
        <v>11294324623</v>
      </c>
      <c r="E97" s="3003">
        <v>0</v>
      </c>
      <c r="F97" s="2888">
        <f t="shared" si="2"/>
        <v>11294324623</v>
      </c>
      <c r="G97" s="2892">
        <v>11294324623</v>
      </c>
    </row>
    <row r="98" spans="1:239" ht="39.75" customHeight="1" x14ac:dyDescent="0.3">
      <c r="A98" s="2884">
        <v>240406001</v>
      </c>
      <c r="B98" s="2885">
        <v>20</v>
      </c>
      <c r="C98" s="2914" t="s">
        <v>77</v>
      </c>
      <c r="D98" s="2888">
        <v>8767645812</v>
      </c>
      <c r="E98" s="3003"/>
      <c r="F98" s="2888">
        <f t="shared" si="2"/>
        <v>8767645812</v>
      </c>
      <c r="G98" s="2892">
        <v>8767645812</v>
      </c>
    </row>
    <row r="99" spans="1:239" s="2846" customFormat="1" ht="15.6" x14ac:dyDescent="0.3">
      <c r="A99" s="2877">
        <v>2405</v>
      </c>
      <c r="B99" s="2878"/>
      <c r="C99" s="2913" t="s">
        <v>158</v>
      </c>
      <c r="D99" s="2880">
        <f>+D100</f>
        <v>74243512</v>
      </c>
      <c r="E99" s="2880">
        <f>+E100</f>
        <v>0</v>
      </c>
      <c r="F99" s="2880">
        <f t="shared" si="2"/>
        <v>74243512</v>
      </c>
      <c r="G99" s="2948">
        <f>+G100</f>
        <v>74243512</v>
      </c>
    </row>
    <row r="100" spans="1:239" s="2846" customFormat="1" ht="15.6" x14ac:dyDescent="0.3">
      <c r="A100" s="2877">
        <v>24050600</v>
      </c>
      <c r="B100" s="2878"/>
      <c r="C100" s="2913" t="s">
        <v>73</v>
      </c>
      <c r="D100" s="2880">
        <f>+D101+D102</f>
        <v>74243512</v>
      </c>
      <c r="E100" s="2880">
        <f>+E101+E102</f>
        <v>0</v>
      </c>
      <c r="F100" s="2880">
        <f t="shared" si="2"/>
        <v>74243512</v>
      </c>
      <c r="G100" s="2948">
        <f>+G101+G102</f>
        <v>74243512</v>
      </c>
    </row>
    <row r="101" spans="1:239" ht="39.75" customHeight="1" thickBot="1" x14ac:dyDescent="0.35">
      <c r="A101" s="2915">
        <v>240506001</v>
      </c>
      <c r="B101" s="2916">
        <v>20</v>
      </c>
      <c r="C101" s="2917" t="s">
        <v>78</v>
      </c>
      <c r="D101" s="2920">
        <v>74243512</v>
      </c>
      <c r="E101" s="3013">
        <v>0</v>
      </c>
      <c r="F101" s="2920">
        <f t="shared" si="2"/>
        <v>74243512</v>
      </c>
      <c r="G101" s="2962">
        <v>74243512</v>
      </c>
    </row>
    <row r="102" spans="1:239" ht="49.5" customHeight="1" thickBot="1" x14ac:dyDescent="0.35">
      <c r="A102" s="2922"/>
      <c r="B102" s="2923"/>
      <c r="C102" s="2924"/>
      <c r="D102" s="2927"/>
      <c r="E102" s="3029"/>
      <c r="F102" s="2927"/>
      <c r="G102" s="2927"/>
    </row>
    <row r="103" spans="1:239" s="2846" customFormat="1" ht="13.5" customHeight="1" x14ac:dyDescent="0.3">
      <c r="A103" s="3906" t="s">
        <v>1</v>
      </c>
      <c r="B103" s="3907"/>
      <c r="C103" s="3907"/>
      <c r="D103" s="3907"/>
      <c r="E103" s="3907"/>
      <c r="F103" s="3907"/>
      <c r="G103" s="3908"/>
      <c r="H103" s="3014"/>
      <c r="I103" s="3901"/>
      <c r="J103" s="3901"/>
      <c r="K103" s="3902"/>
      <c r="L103" s="3900"/>
      <c r="M103" s="3901"/>
      <c r="N103" s="3901"/>
      <c r="O103" s="3901"/>
      <c r="P103" s="3901"/>
      <c r="Q103" s="3901"/>
      <c r="R103" s="3902"/>
      <c r="S103" s="3900"/>
      <c r="T103" s="3901"/>
      <c r="U103" s="3901"/>
      <c r="V103" s="3901"/>
      <c r="W103" s="3901"/>
      <c r="X103" s="3901"/>
      <c r="Y103" s="3902"/>
      <c r="Z103" s="3900"/>
      <c r="AA103" s="3901"/>
      <c r="AB103" s="3901"/>
      <c r="AC103" s="3901"/>
      <c r="AD103" s="3901"/>
      <c r="AE103" s="3901"/>
      <c r="AF103" s="3902"/>
      <c r="AG103" s="3900"/>
      <c r="AH103" s="3901"/>
      <c r="AI103" s="3901"/>
      <c r="AJ103" s="3901"/>
      <c r="AK103" s="3901"/>
      <c r="AL103" s="3901"/>
      <c r="AM103" s="3902"/>
      <c r="AN103" s="3900"/>
      <c r="AO103" s="3901"/>
      <c r="AP103" s="3901"/>
      <c r="AQ103" s="3901"/>
      <c r="AR103" s="3901"/>
      <c r="AS103" s="3901"/>
      <c r="AT103" s="3902"/>
      <c r="AU103" s="3900"/>
      <c r="AV103" s="3901"/>
      <c r="AW103" s="3901"/>
      <c r="AX103" s="3901"/>
      <c r="AY103" s="3901"/>
      <c r="AZ103" s="3901"/>
      <c r="BA103" s="3902"/>
      <c r="BB103" s="3900"/>
      <c r="BC103" s="3901"/>
      <c r="BD103" s="3901"/>
      <c r="BE103" s="3901"/>
      <c r="BF103" s="3901"/>
      <c r="BG103" s="3901"/>
      <c r="BH103" s="3902"/>
      <c r="BI103" s="3900"/>
      <c r="BJ103" s="3901"/>
      <c r="BK103" s="3901"/>
      <c r="BL103" s="3901"/>
      <c r="BM103" s="3901"/>
      <c r="BN103" s="3901"/>
      <c r="BO103" s="3902"/>
      <c r="BP103" s="3900"/>
      <c r="BQ103" s="3901"/>
      <c r="BR103" s="3901"/>
      <c r="BS103" s="3901"/>
      <c r="BT103" s="3901"/>
      <c r="BU103" s="3901"/>
      <c r="BV103" s="3902"/>
      <c r="BW103" s="3900"/>
      <c r="BX103" s="3901"/>
      <c r="BY103" s="3901"/>
      <c r="BZ103" s="3901"/>
      <c r="CA103" s="3901"/>
      <c r="CB103" s="3901"/>
      <c r="CC103" s="3902"/>
      <c r="CD103" s="3900"/>
      <c r="CE103" s="3901"/>
      <c r="CF103" s="3901"/>
      <c r="CG103" s="3901"/>
      <c r="CH103" s="3901"/>
      <c r="CI103" s="3901"/>
      <c r="CJ103" s="3902"/>
      <c r="CK103" s="3900"/>
      <c r="CL103" s="3901"/>
      <c r="CM103" s="3901"/>
      <c r="CN103" s="3901"/>
      <c r="CO103" s="3901"/>
      <c r="CP103" s="3901"/>
      <c r="CQ103" s="3902"/>
      <c r="CR103" s="3900"/>
      <c r="CS103" s="3901"/>
      <c r="CT103" s="3901"/>
      <c r="CU103" s="3901"/>
      <c r="CV103" s="3901"/>
      <c r="CW103" s="3901"/>
      <c r="CX103" s="3902"/>
      <c r="CY103" s="3900"/>
      <c r="CZ103" s="3901"/>
      <c r="DA103" s="3901"/>
      <c r="DB103" s="3901"/>
      <c r="DC103" s="3901"/>
      <c r="DD103" s="3901"/>
      <c r="DE103" s="3902"/>
      <c r="DF103" s="3900"/>
      <c r="DG103" s="3901"/>
      <c r="DH103" s="3901"/>
      <c r="DI103" s="3901"/>
      <c r="DJ103" s="3901"/>
      <c r="DK103" s="3901"/>
      <c r="DL103" s="3902"/>
      <c r="DM103" s="3900"/>
      <c r="DN103" s="3901"/>
      <c r="DO103" s="3901"/>
      <c r="DP103" s="3901"/>
      <c r="DQ103" s="3901"/>
      <c r="DR103" s="3901"/>
      <c r="DS103" s="3902"/>
      <c r="DT103" s="3900"/>
      <c r="DU103" s="3901"/>
      <c r="DV103" s="3901"/>
      <c r="DW103" s="3901"/>
      <c r="DX103" s="3901"/>
      <c r="DY103" s="3901"/>
      <c r="DZ103" s="3902"/>
      <c r="EA103" s="3900"/>
      <c r="EB103" s="3901"/>
      <c r="EC103" s="3901"/>
      <c r="ED103" s="3901"/>
      <c r="EE103" s="3901"/>
      <c r="EF103" s="3901"/>
      <c r="EG103" s="3902"/>
      <c r="EH103" s="3900"/>
      <c r="EI103" s="3901"/>
      <c r="EJ103" s="3901"/>
      <c r="EK103" s="3901"/>
      <c r="EL103" s="3901"/>
      <c r="EM103" s="3901"/>
      <c r="EN103" s="3902"/>
      <c r="EO103" s="3900"/>
      <c r="EP103" s="3901"/>
      <c r="EQ103" s="3901"/>
      <c r="ER103" s="3901"/>
      <c r="ES103" s="3901"/>
      <c r="ET103" s="3901"/>
      <c r="EU103" s="3902"/>
      <c r="EV103" s="3900"/>
      <c r="EW103" s="3901"/>
      <c r="EX103" s="3901"/>
      <c r="EY103" s="3901"/>
      <c r="EZ103" s="3901"/>
      <c r="FA103" s="3901"/>
      <c r="FB103" s="3902"/>
      <c r="FC103" s="3900"/>
      <c r="FD103" s="3901"/>
      <c r="FE103" s="3901"/>
      <c r="FF103" s="3901"/>
      <c r="FG103" s="3901"/>
      <c r="FH103" s="3901"/>
      <c r="FI103" s="3902"/>
      <c r="FJ103" s="3900"/>
      <c r="FK103" s="3901"/>
      <c r="FL103" s="3901"/>
      <c r="FM103" s="3901"/>
      <c r="FN103" s="3901"/>
      <c r="FO103" s="3901"/>
      <c r="FP103" s="3902"/>
      <c r="FQ103" s="3900"/>
      <c r="FR103" s="3901"/>
      <c r="FS103" s="3901"/>
      <c r="FT103" s="3901"/>
      <c r="FU103" s="3901"/>
      <c r="FV103" s="3901"/>
      <c r="FW103" s="3902"/>
      <c r="FX103" s="3900"/>
      <c r="FY103" s="3901"/>
      <c r="FZ103" s="3901"/>
      <c r="GA103" s="3901"/>
      <c r="GB103" s="3901"/>
      <c r="GC103" s="3901"/>
      <c r="GD103" s="3902"/>
      <c r="GE103" s="3900"/>
      <c r="GF103" s="3901"/>
      <c r="GG103" s="3901"/>
      <c r="GH103" s="3901"/>
      <c r="GI103" s="3901"/>
      <c r="GJ103" s="3901"/>
      <c r="GK103" s="3902"/>
      <c r="GL103" s="3900"/>
      <c r="GM103" s="3901"/>
      <c r="GN103" s="3901"/>
      <c r="GO103" s="3901"/>
      <c r="GP103" s="3901"/>
      <c r="GQ103" s="3901"/>
      <c r="GR103" s="3902"/>
      <c r="GS103" s="3900"/>
      <c r="GT103" s="3901"/>
      <c r="GU103" s="3901"/>
      <c r="GV103" s="3901"/>
      <c r="GW103" s="3901"/>
      <c r="GX103" s="3901"/>
      <c r="GY103" s="3902"/>
      <c r="GZ103" s="3900"/>
      <c r="HA103" s="3901"/>
      <c r="HB103" s="3901"/>
      <c r="HC103" s="3901"/>
      <c r="HD103" s="3901"/>
      <c r="HE103" s="3901"/>
      <c r="HF103" s="3902"/>
      <c r="HG103" s="3900"/>
      <c r="HH103" s="3901"/>
      <c r="HI103" s="3901"/>
      <c r="HJ103" s="3901"/>
      <c r="HK103" s="3901"/>
      <c r="HL103" s="3901"/>
      <c r="HM103" s="3902"/>
      <c r="HN103" s="3900"/>
      <c r="HO103" s="3901"/>
      <c r="HP103" s="3901"/>
      <c r="HQ103" s="3901"/>
      <c r="HR103" s="3901"/>
      <c r="HS103" s="3901"/>
      <c r="HT103" s="3902"/>
      <c r="HU103" s="3900"/>
      <c r="HV103" s="3901"/>
      <c r="HW103" s="3901"/>
      <c r="HX103" s="3901"/>
      <c r="HY103" s="3901"/>
      <c r="HZ103" s="3901"/>
      <c r="IA103" s="3902"/>
      <c r="IB103" s="3900"/>
      <c r="IC103" s="3900"/>
      <c r="ID103" s="3900"/>
      <c r="IE103" s="3900"/>
    </row>
    <row r="104" spans="1:239" s="2846" customFormat="1" ht="12" customHeight="1" x14ac:dyDescent="0.3">
      <c r="A104" s="3900" t="s">
        <v>2</v>
      </c>
      <c r="B104" s="3901"/>
      <c r="C104" s="3901"/>
      <c r="D104" s="3901"/>
      <c r="E104" s="3901"/>
      <c r="F104" s="3901"/>
      <c r="G104" s="3902"/>
      <c r="H104" s="3014"/>
      <c r="I104" s="3901"/>
      <c r="J104" s="3901"/>
      <c r="K104" s="3902"/>
      <c r="L104" s="3900"/>
      <c r="M104" s="3901"/>
      <c r="N104" s="3901"/>
      <c r="O104" s="3901"/>
      <c r="P104" s="3901"/>
      <c r="Q104" s="3901"/>
      <c r="R104" s="3902"/>
      <c r="S104" s="3900"/>
      <c r="T104" s="3901"/>
      <c r="U104" s="3901"/>
      <c r="V104" s="3901"/>
      <c r="W104" s="3901"/>
      <c r="X104" s="3901"/>
      <c r="Y104" s="3902"/>
      <c r="Z104" s="3900"/>
      <c r="AA104" s="3901"/>
      <c r="AB104" s="3901"/>
      <c r="AC104" s="3901"/>
      <c r="AD104" s="3901"/>
      <c r="AE104" s="3901"/>
      <c r="AF104" s="3902"/>
      <c r="AG104" s="3900"/>
      <c r="AH104" s="3901"/>
      <c r="AI104" s="3901"/>
      <c r="AJ104" s="3901"/>
      <c r="AK104" s="3901"/>
      <c r="AL104" s="3901"/>
      <c r="AM104" s="3902"/>
      <c r="AN104" s="3900"/>
      <c r="AO104" s="3901"/>
      <c r="AP104" s="3901"/>
      <c r="AQ104" s="3901"/>
      <c r="AR104" s="3901"/>
      <c r="AS104" s="3901"/>
      <c r="AT104" s="3902"/>
      <c r="AU104" s="3900"/>
      <c r="AV104" s="3901"/>
      <c r="AW104" s="3901"/>
      <c r="AX104" s="3901"/>
      <c r="AY104" s="3901"/>
      <c r="AZ104" s="3901"/>
      <c r="BA104" s="3902"/>
      <c r="BB104" s="3900"/>
      <c r="BC104" s="3901"/>
      <c r="BD104" s="3901"/>
      <c r="BE104" s="3901"/>
      <c r="BF104" s="3901"/>
      <c r="BG104" s="3901"/>
      <c r="BH104" s="3902"/>
      <c r="BI104" s="3900"/>
      <c r="BJ104" s="3901"/>
      <c r="BK104" s="3901"/>
      <c r="BL104" s="3901"/>
      <c r="BM104" s="3901"/>
      <c r="BN104" s="3901"/>
      <c r="BO104" s="3902"/>
      <c r="BP104" s="3900"/>
      <c r="BQ104" s="3901"/>
      <c r="BR104" s="3901"/>
      <c r="BS104" s="3901"/>
      <c r="BT104" s="3901"/>
      <c r="BU104" s="3901"/>
      <c r="BV104" s="3902"/>
      <c r="BW104" s="3900"/>
      <c r="BX104" s="3901"/>
      <c r="BY104" s="3901"/>
      <c r="BZ104" s="3901"/>
      <c r="CA104" s="3901"/>
      <c r="CB104" s="3901"/>
      <c r="CC104" s="3902"/>
      <c r="CD104" s="3900"/>
      <c r="CE104" s="3901"/>
      <c r="CF104" s="3901"/>
      <c r="CG104" s="3901"/>
      <c r="CH104" s="3901"/>
      <c r="CI104" s="3901"/>
      <c r="CJ104" s="3902"/>
      <c r="CK104" s="3900"/>
      <c r="CL104" s="3901"/>
      <c r="CM104" s="3901"/>
      <c r="CN104" s="3901"/>
      <c r="CO104" s="3901"/>
      <c r="CP104" s="3901"/>
      <c r="CQ104" s="3902"/>
      <c r="CR104" s="3900"/>
      <c r="CS104" s="3901"/>
      <c r="CT104" s="3901"/>
      <c r="CU104" s="3901"/>
      <c r="CV104" s="3901"/>
      <c r="CW104" s="3901"/>
      <c r="CX104" s="3902"/>
      <c r="CY104" s="3900"/>
      <c r="CZ104" s="3901"/>
      <c r="DA104" s="3901"/>
      <c r="DB104" s="3901"/>
      <c r="DC104" s="3901"/>
      <c r="DD104" s="3901"/>
      <c r="DE104" s="3902"/>
      <c r="DF104" s="3900"/>
      <c r="DG104" s="3901"/>
      <c r="DH104" s="3901"/>
      <c r="DI104" s="3901"/>
      <c r="DJ104" s="3901"/>
      <c r="DK104" s="3901"/>
      <c r="DL104" s="3902"/>
      <c r="DM104" s="3900"/>
      <c r="DN104" s="3901"/>
      <c r="DO104" s="3901"/>
      <c r="DP104" s="3901"/>
      <c r="DQ104" s="3901"/>
      <c r="DR104" s="3901"/>
      <c r="DS104" s="3902"/>
      <c r="DT104" s="3900"/>
      <c r="DU104" s="3901"/>
      <c r="DV104" s="3901"/>
      <c r="DW104" s="3901"/>
      <c r="DX104" s="3901"/>
      <c r="DY104" s="3901"/>
      <c r="DZ104" s="3902"/>
      <c r="EA104" s="3900"/>
      <c r="EB104" s="3901"/>
      <c r="EC104" s="3901"/>
      <c r="ED104" s="3901"/>
      <c r="EE104" s="3901"/>
      <c r="EF104" s="3901"/>
      <c r="EG104" s="3902"/>
      <c r="EH104" s="3900"/>
      <c r="EI104" s="3901"/>
      <c r="EJ104" s="3901"/>
      <c r="EK104" s="3901"/>
      <c r="EL104" s="3901"/>
      <c r="EM104" s="3901"/>
      <c r="EN104" s="3902"/>
      <c r="EO104" s="3900"/>
      <c r="EP104" s="3901"/>
      <c r="EQ104" s="3901"/>
      <c r="ER104" s="3901"/>
      <c r="ES104" s="3901"/>
      <c r="ET104" s="3901"/>
      <c r="EU104" s="3902"/>
      <c r="EV104" s="3900"/>
      <c r="EW104" s="3901"/>
      <c r="EX104" s="3901"/>
      <c r="EY104" s="3901"/>
      <c r="EZ104" s="3901"/>
      <c r="FA104" s="3901"/>
      <c r="FB104" s="3902"/>
      <c r="FC104" s="3900"/>
      <c r="FD104" s="3901"/>
      <c r="FE104" s="3901"/>
      <c r="FF104" s="3901"/>
      <c r="FG104" s="3901"/>
      <c r="FH104" s="3901"/>
      <c r="FI104" s="3902"/>
      <c r="FJ104" s="3900"/>
      <c r="FK104" s="3901"/>
      <c r="FL104" s="3901"/>
      <c r="FM104" s="3901"/>
      <c r="FN104" s="3901"/>
      <c r="FO104" s="3901"/>
      <c r="FP104" s="3902"/>
      <c r="FQ104" s="3900"/>
      <c r="FR104" s="3901"/>
      <c r="FS104" s="3901"/>
      <c r="FT104" s="3901"/>
      <c r="FU104" s="3901"/>
      <c r="FV104" s="3901"/>
      <c r="FW104" s="3902"/>
      <c r="FX104" s="3900"/>
      <c r="FY104" s="3901"/>
      <c r="FZ104" s="3901"/>
      <c r="GA104" s="3901"/>
      <c r="GB104" s="3901"/>
      <c r="GC104" s="3901"/>
      <c r="GD104" s="3902"/>
      <c r="GE104" s="3900"/>
      <c r="GF104" s="3901"/>
      <c r="GG104" s="3901"/>
      <c r="GH104" s="3901"/>
      <c r="GI104" s="3901"/>
      <c r="GJ104" s="3901"/>
      <c r="GK104" s="3902"/>
      <c r="GL104" s="3900"/>
      <c r="GM104" s="3901"/>
      <c r="GN104" s="3901"/>
      <c r="GO104" s="3901"/>
      <c r="GP104" s="3901"/>
      <c r="GQ104" s="3901"/>
      <c r="GR104" s="3902"/>
      <c r="GS104" s="3900"/>
      <c r="GT104" s="3901"/>
      <c r="GU104" s="3901"/>
      <c r="GV104" s="3901"/>
      <c r="GW104" s="3901"/>
      <c r="GX104" s="3901"/>
      <c r="GY104" s="3902"/>
      <c r="GZ104" s="3900"/>
      <c r="HA104" s="3901"/>
      <c r="HB104" s="3901"/>
      <c r="HC104" s="3901"/>
      <c r="HD104" s="3901"/>
      <c r="HE104" s="3901"/>
      <c r="HF104" s="3902"/>
      <c r="HG104" s="3900"/>
      <c r="HH104" s="3901"/>
      <c r="HI104" s="3901"/>
      <c r="HJ104" s="3901"/>
      <c r="HK104" s="3901"/>
      <c r="HL104" s="3901"/>
      <c r="HM104" s="3902"/>
      <c r="HN104" s="3900"/>
      <c r="HO104" s="3901"/>
      <c r="HP104" s="3901"/>
      <c r="HQ104" s="3901"/>
      <c r="HR104" s="3901"/>
      <c r="HS104" s="3901"/>
      <c r="HT104" s="3902"/>
      <c r="HU104" s="3900"/>
      <c r="HV104" s="3901"/>
      <c r="HW104" s="3901"/>
      <c r="HX104" s="3901"/>
      <c r="HY104" s="3901"/>
      <c r="HZ104" s="3901"/>
      <c r="IA104" s="3902"/>
      <c r="IB104" s="3900"/>
      <c r="IC104" s="3900"/>
      <c r="ID104" s="3900"/>
      <c r="IE104" s="3900"/>
    </row>
    <row r="105" spans="1:239" ht="14.25" customHeight="1" x14ac:dyDescent="0.3">
      <c r="A105" s="2849" t="s">
        <v>0</v>
      </c>
      <c r="G105" s="2848"/>
    </row>
    <row r="106" spans="1:239" ht="18" customHeight="1" thickBot="1" x14ac:dyDescent="0.35">
      <c r="A106" s="2847" t="s">
        <v>3</v>
      </c>
      <c r="C106" s="2836" t="s">
        <v>4</v>
      </c>
      <c r="E106" s="2931" t="s">
        <v>5</v>
      </c>
      <c r="F106" s="2839" t="str">
        <f>F77</f>
        <v>OCTUBRE</v>
      </c>
      <c r="G106" s="2848" t="str">
        <f>G77</f>
        <v>VIGENCIA FISCAL: 2018</v>
      </c>
    </row>
    <row r="107" spans="1:239" s="2846" customFormat="1" ht="81" customHeight="1" thickBot="1" x14ac:dyDescent="0.35">
      <c r="A107" s="2857" t="s">
        <v>351</v>
      </c>
      <c r="B107" s="2858"/>
      <c r="C107" s="2858" t="s">
        <v>352</v>
      </c>
      <c r="D107" s="2993" t="s">
        <v>8</v>
      </c>
      <c r="E107" s="2994" t="s">
        <v>9</v>
      </c>
      <c r="F107" s="2993" t="s">
        <v>10</v>
      </c>
      <c r="G107" s="2995" t="s">
        <v>11</v>
      </c>
    </row>
    <row r="108" spans="1:239" s="2846" customFormat="1" ht="39.75" customHeight="1" x14ac:dyDescent="0.3">
      <c r="A108" s="2870">
        <v>2499</v>
      </c>
      <c r="B108" s="2871"/>
      <c r="C108" s="2939" t="s">
        <v>159</v>
      </c>
      <c r="D108" s="2873">
        <f>+D109</f>
        <v>1670848562.03</v>
      </c>
      <c r="E108" s="2873">
        <f>+E109</f>
        <v>0</v>
      </c>
      <c r="F108" s="2873">
        <f t="shared" ref="F108:F114" si="3">+D108-E108</f>
        <v>1670848562.03</v>
      </c>
      <c r="G108" s="2942">
        <f>+G109</f>
        <v>1670848562.03</v>
      </c>
    </row>
    <row r="109" spans="1:239" s="2846" customFormat="1" ht="18.75" customHeight="1" x14ac:dyDescent="0.3">
      <c r="A109" s="2877">
        <v>24990600</v>
      </c>
      <c r="B109" s="2878"/>
      <c r="C109" s="2913" t="s">
        <v>73</v>
      </c>
      <c r="D109" s="2880">
        <f>SUM(D110:D114)</f>
        <v>1670848562.03</v>
      </c>
      <c r="E109" s="2880">
        <f>SUM(E110:E114)</f>
        <v>0</v>
      </c>
      <c r="F109" s="2880">
        <f t="shared" si="3"/>
        <v>1670848562.03</v>
      </c>
      <c r="G109" s="2948">
        <f>SUM(G110:G114)</f>
        <v>1670848562.03</v>
      </c>
    </row>
    <row r="110" spans="1:239" ht="50.25" customHeight="1" x14ac:dyDescent="0.3">
      <c r="A110" s="2884">
        <v>249906001</v>
      </c>
      <c r="B110" s="2885">
        <v>10</v>
      </c>
      <c r="C110" s="2914" t="s">
        <v>80</v>
      </c>
      <c r="D110" s="2888">
        <v>90025966</v>
      </c>
      <c r="E110" s="2888">
        <v>0</v>
      </c>
      <c r="F110" s="2888">
        <f t="shared" si="3"/>
        <v>90025966</v>
      </c>
      <c r="G110" s="2892">
        <v>90025966</v>
      </c>
    </row>
    <row r="111" spans="1:239" ht="35.25" customHeight="1" x14ac:dyDescent="0.3">
      <c r="A111" s="2884">
        <v>249906001</v>
      </c>
      <c r="B111" s="2885">
        <v>13</v>
      </c>
      <c r="C111" s="2914" t="s">
        <v>80</v>
      </c>
      <c r="D111" s="2888">
        <v>125003436</v>
      </c>
      <c r="E111" s="2888">
        <v>0</v>
      </c>
      <c r="F111" s="2888">
        <f t="shared" si="3"/>
        <v>125003436</v>
      </c>
      <c r="G111" s="2892">
        <v>125003436</v>
      </c>
    </row>
    <row r="112" spans="1:239" ht="31.2" x14ac:dyDescent="0.3">
      <c r="A112" s="2884">
        <v>249906001</v>
      </c>
      <c r="B112" s="2885">
        <v>20</v>
      </c>
      <c r="C112" s="2914" t="s">
        <v>80</v>
      </c>
      <c r="D112" s="2888">
        <v>322623460</v>
      </c>
      <c r="E112" s="2888">
        <v>0</v>
      </c>
      <c r="F112" s="2888">
        <f t="shared" si="3"/>
        <v>322623460</v>
      </c>
      <c r="G112" s="2892">
        <v>322623460</v>
      </c>
    </row>
    <row r="113" spans="1:7" s="2929" customFormat="1" ht="67.5" customHeight="1" x14ac:dyDescent="0.3">
      <c r="A113" s="2884">
        <v>249906003</v>
      </c>
      <c r="B113" s="2885">
        <v>20</v>
      </c>
      <c r="C113" s="2914" t="s">
        <v>79</v>
      </c>
      <c r="D113" s="2952">
        <v>223188783.63999999</v>
      </c>
      <c r="E113" s="3010">
        <v>0</v>
      </c>
      <c r="F113" s="2952">
        <f t="shared" si="3"/>
        <v>223188783.63999999</v>
      </c>
      <c r="G113" s="3011">
        <v>223188783.63999999</v>
      </c>
    </row>
    <row r="114" spans="1:7" s="2929" customFormat="1" ht="46.2" customHeight="1" thickBot="1" x14ac:dyDescent="0.35">
      <c r="A114" s="2915">
        <v>249906004</v>
      </c>
      <c r="B114" s="2916">
        <v>20</v>
      </c>
      <c r="C114" s="2917" t="s">
        <v>161</v>
      </c>
      <c r="D114" s="2960">
        <v>910006916.38999999</v>
      </c>
      <c r="E114" s="3030">
        <v>0</v>
      </c>
      <c r="F114" s="2960">
        <f t="shared" si="3"/>
        <v>910006916.38999999</v>
      </c>
      <c r="G114" s="3031">
        <v>910006916.38999999</v>
      </c>
    </row>
    <row r="115" spans="1:7" ht="16.2" thickBot="1" x14ac:dyDescent="0.35">
      <c r="A115" s="3897" t="s">
        <v>82</v>
      </c>
      <c r="B115" s="3898"/>
      <c r="C115" s="3966"/>
      <c r="D115" s="3032">
        <f>+D9+D88</f>
        <v>27826819386.059998</v>
      </c>
      <c r="E115" s="3033">
        <f>+E9+E88</f>
        <v>0</v>
      </c>
      <c r="F115" s="3032">
        <f>+F9+F88</f>
        <v>27826819386.059998</v>
      </c>
      <c r="G115" s="3032">
        <f>+G9+G88</f>
        <v>27826819386.059998</v>
      </c>
    </row>
    <row r="116" spans="1:7" x14ac:dyDescent="0.3">
      <c r="A116" s="2847"/>
      <c r="G116" s="2848"/>
    </row>
    <row r="117" spans="1:7" x14ac:dyDescent="0.3">
      <c r="A117" s="2847"/>
      <c r="G117" s="2848"/>
    </row>
    <row r="118" spans="1:7" x14ac:dyDescent="0.3">
      <c r="A118" s="2847"/>
      <c r="G118" s="2848"/>
    </row>
    <row r="119" spans="1:7" x14ac:dyDescent="0.3">
      <c r="A119" s="2847"/>
      <c r="G119" s="2848"/>
    </row>
    <row r="120" spans="1:7" x14ac:dyDescent="0.3">
      <c r="A120" s="2969" t="s">
        <v>83</v>
      </c>
      <c r="B120" s="2970"/>
      <c r="C120" s="2971"/>
      <c r="D120" s="2971"/>
      <c r="E120" s="2972" t="s">
        <v>84</v>
      </c>
      <c r="F120" s="2972"/>
      <c r="G120" s="2973"/>
    </row>
    <row r="121" spans="1:7" x14ac:dyDescent="0.3">
      <c r="A121" s="2978" t="s">
        <v>193</v>
      </c>
      <c r="B121" s="2970"/>
      <c r="C121" s="2971"/>
      <c r="D121" s="2971"/>
      <c r="E121" s="2979" t="s">
        <v>85</v>
      </c>
      <c r="F121" s="2979"/>
      <c r="G121" s="2980"/>
    </row>
    <row r="122" spans="1:7" x14ac:dyDescent="0.3">
      <c r="A122" s="2978" t="s">
        <v>194</v>
      </c>
      <c r="B122" s="2970"/>
      <c r="C122" s="2971"/>
      <c r="D122" s="3034"/>
      <c r="E122" s="2982" t="s">
        <v>86</v>
      </c>
      <c r="F122" s="2972"/>
      <c r="G122" s="2973"/>
    </row>
    <row r="123" spans="1:7" x14ac:dyDescent="0.3">
      <c r="A123" s="2978"/>
      <c r="B123" s="2970"/>
      <c r="C123" s="2971"/>
      <c r="D123" s="2971"/>
      <c r="E123" s="2979"/>
      <c r="F123" s="2979"/>
      <c r="G123" s="2980"/>
    </row>
    <row r="124" spans="1:7" x14ac:dyDescent="0.3">
      <c r="A124" s="2969"/>
      <c r="B124" s="2970"/>
      <c r="C124" s="2971"/>
      <c r="D124" s="2982"/>
      <c r="E124" s="2983"/>
      <c r="F124" s="2982"/>
      <c r="G124" s="2973"/>
    </row>
    <row r="125" spans="1:7" x14ac:dyDescent="0.3">
      <c r="A125" s="2978"/>
      <c r="B125" s="2970"/>
      <c r="C125" s="2971"/>
      <c r="D125" s="2982"/>
      <c r="E125" s="2983"/>
      <c r="F125" s="2982"/>
      <c r="G125" s="2973"/>
    </row>
    <row r="126" spans="1:7" x14ac:dyDescent="0.3">
      <c r="A126" s="2978" t="s">
        <v>87</v>
      </c>
      <c r="B126" s="2970"/>
      <c r="C126" s="2971"/>
      <c r="D126" s="2839" t="s">
        <v>88</v>
      </c>
      <c r="F126" s="2971" t="s">
        <v>84</v>
      </c>
      <c r="G126" s="3035"/>
    </row>
    <row r="127" spans="1:7" x14ac:dyDescent="0.3">
      <c r="A127" s="2978" t="s">
        <v>89</v>
      </c>
      <c r="B127" s="2970"/>
      <c r="C127" s="2971"/>
      <c r="D127" s="2981" t="s">
        <v>90</v>
      </c>
      <c r="F127" s="2979" t="s">
        <v>91</v>
      </c>
      <c r="G127" s="2973"/>
    </row>
    <row r="128" spans="1:7" x14ac:dyDescent="0.3">
      <c r="A128" s="2978" t="s">
        <v>92</v>
      </c>
      <c r="B128" s="2970"/>
      <c r="C128" s="2971"/>
      <c r="D128" s="2981" t="s">
        <v>93</v>
      </c>
      <c r="F128" s="2982" t="s">
        <v>94</v>
      </c>
      <c r="G128" s="2973"/>
    </row>
    <row r="129" spans="1:7" ht="15" thickBot="1" x14ac:dyDescent="0.35">
      <c r="A129" s="2851"/>
      <c r="B129" s="2852"/>
      <c r="C129" s="2853"/>
      <c r="D129" s="2853"/>
      <c r="E129" s="2855"/>
      <c r="F129" s="2855"/>
      <c r="G129" s="2856"/>
    </row>
  </sheetData>
  <mergeCells count="112">
    <mergeCell ref="A115:C115"/>
    <mergeCell ref="FJ104:FP104"/>
    <mergeCell ref="FQ104:FW104"/>
    <mergeCell ref="FX104:GD104"/>
    <mergeCell ref="GE104:GK104"/>
    <mergeCell ref="GL104:GR104"/>
    <mergeCell ref="GS104:GY104"/>
    <mergeCell ref="DT104:DZ104"/>
    <mergeCell ref="EA104:EG104"/>
    <mergeCell ref="EH104:EN104"/>
    <mergeCell ref="EO104:EU104"/>
    <mergeCell ref="EV104:FB104"/>
    <mergeCell ref="FC104:FI104"/>
    <mergeCell ref="CD104:CJ104"/>
    <mergeCell ref="CK104:CQ104"/>
    <mergeCell ref="CR104:CX104"/>
    <mergeCell ref="CY104:DE104"/>
    <mergeCell ref="DF104:DL104"/>
    <mergeCell ref="DM104:DS104"/>
    <mergeCell ref="A104:G104"/>
    <mergeCell ref="I104:K104"/>
    <mergeCell ref="L104:R104"/>
    <mergeCell ref="S104:Y104"/>
    <mergeCell ref="Z104:AF104"/>
    <mergeCell ref="AG104:AM104"/>
    <mergeCell ref="GZ104:HF104"/>
    <mergeCell ref="HG104:HM104"/>
    <mergeCell ref="HN104:HT104"/>
    <mergeCell ref="IB103:IE103"/>
    <mergeCell ref="FC103:FI103"/>
    <mergeCell ref="FJ103:FP103"/>
    <mergeCell ref="FQ103:FW103"/>
    <mergeCell ref="FX103:GD103"/>
    <mergeCell ref="GE103:GK103"/>
    <mergeCell ref="GL103:GR103"/>
    <mergeCell ref="AN104:AT104"/>
    <mergeCell ref="AU104:BA104"/>
    <mergeCell ref="BB104:BH104"/>
    <mergeCell ref="BI104:BO104"/>
    <mergeCell ref="BP104:BV104"/>
    <mergeCell ref="BW104:CC104"/>
    <mergeCell ref="HU104:IA104"/>
    <mergeCell ref="IB104:IE104"/>
    <mergeCell ref="CK103:CQ103"/>
    <mergeCell ref="CR103:CX103"/>
    <mergeCell ref="CY103:DE103"/>
    <mergeCell ref="DF103:DL103"/>
    <mergeCell ref="GS103:GY103"/>
    <mergeCell ref="GZ103:HF103"/>
    <mergeCell ref="HG103:HM103"/>
    <mergeCell ref="HN103:HT103"/>
    <mergeCell ref="HU103:IA103"/>
    <mergeCell ref="AG103:AM103"/>
    <mergeCell ref="AN103:AT103"/>
    <mergeCell ref="AU103:BA103"/>
    <mergeCell ref="BB103:BH103"/>
    <mergeCell ref="BI103:BO103"/>
    <mergeCell ref="BP103:BV103"/>
    <mergeCell ref="DM103:DS103"/>
    <mergeCell ref="DT103:DZ103"/>
    <mergeCell ref="EA103:EG103"/>
    <mergeCell ref="EH103:EN103"/>
    <mergeCell ref="EO103:EU103"/>
    <mergeCell ref="EV103:FB103"/>
    <mergeCell ref="BW103:CC103"/>
    <mergeCell ref="CD103:CJ103"/>
    <mergeCell ref="HG73:HM73"/>
    <mergeCell ref="HN73:HT73"/>
    <mergeCell ref="HU73:IA73"/>
    <mergeCell ref="DT73:DZ73"/>
    <mergeCell ref="AU73:BA73"/>
    <mergeCell ref="BB73:BH73"/>
    <mergeCell ref="BI73:BO73"/>
    <mergeCell ref="BP73:BV73"/>
    <mergeCell ref="BW73:CC73"/>
    <mergeCell ref="CD73:CJ73"/>
    <mergeCell ref="IB73:IE73"/>
    <mergeCell ref="A74:G74"/>
    <mergeCell ref="A103:G103"/>
    <mergeCell ref="I103:K103"/>
    <mergeCell ref="L103:R103"/>
    <mergeCell ref="S103:Y103"/>
    <mergeCell ref="Z103:AF103"/>
    <mergeCell ref="FQ73:FW73"/>
    <mergeCell ref="FX73:GD73"/>
    <mergeCell ref="GE73:GK73"/>
    <mergeCell ref="GL73:GR73"/>
    <mergeCell ref="GS73:GY73"/>
    <mergeCell ref="GZ73:HF73"/>
    <mergeCell ref="EA73:EG73"/>
    <mergeCell ref="EH73:EN73"/>
    <mergeCell ref="EO73:EU73"/>
    <mergeCell ref="EV73:FB73"/>
    <mergeCell ref="FC73:FI73"/>
    <mergeCell ref="FJ73:FP73"/>
    <mergeCell ref="CK73:CQ73"/>
    <mergeCell ref="CR73:CX73"/>
    <mergeCell ref="CY73:DE73"/>
    <mergeCell ref="DF73:DL73"/>
    <mergeCell ref="DM73:DS73"/>
    <mergeCell ref="I73:K73"/>
    <mergeCell ref="L73:R73"/>
    <mergeCell ref="S73:Y73"/>
    <mergeCell ref="Z73:AF73"/>
    <mergeCell ref="AG73:AM73"/>
    <mergeCell ref="AN73:AT73"/>
    <mergeCell ref="A1:G1"/>
    <mergeCell ref="A2:G2"/>
    <mergeCell ref="A35:G35"/>
    <mergeCell ref="A36:G36"/>
    <mergeCell ref="A37:G37"/>
    <mergeCell ref="A73:G73"/>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33" max="6" man="1"/>
    <brk id="71" max="16383" man="1"/>
    <brk id="101" max="6" man="1"/>
  </rowBreaks>
  <colBreaks count="1" manualBreakCount="1">
    <brk id="7"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BC8B-1DE2-4A56-8D8E-60C81B25F286}">
  <dimension ref="A1:IE129"/>
  <sheetViews>
    <sheetView zoomScaleNormal="100" workbookViewId="0">
      <selection activeCell="E131" sqref="E131"/>
    </sheetView>
  </sheetViews>
  <sheetFormatPr baseColWidth="10" defaultColWidth="11.44140625" defaultRowHeight="14.4" x14ac:dyDescent="0.3"/>
  <cols>
    <col min="1" max="1" width="20.33203125" style="3159" customWidth="1"/>
    <col min="2" max="2" width="7.33203125" style="3160" customWidth="1"/>
    <col min="3" max="3" width="51.44140625" style="3159" customWidth="1"/>
    <col min="4" max="4" width="23.44140625" style="3162" customWidth="1"/>
    <col min="5" max="5" width="19.44140625" style="3254" customWidth="1"/>
    <col min="6" max="6" width="20" style="3162" customWidth="1"/>
    <col min="7" max="7" width="25.109375" style="3162" customWidth="1"/>
    <col min="8" max="8" width="4.44140625" style="3159" customWidth="1"/>
    <col min="9" max="256" width="11.44140625" style="3159"/>
    <col min="257" max="257" width="20.33203125" style="3159" customWidth="1"/>
    <col min="258" max="258" width="7.33203125" style="3159" customWidth="1"/>
    <col min="259" max="259" width="51.44140625" style="3159" customWidth="1"/>
    <col min="260" max="260" width="23.44140625" style="3159" customWidth="1"/>
    <col min="261" max="261" width="19.44140625" style="3159" customWidth="1"/>
    <col min="262" max="262" width="20" style="3159" customWidth="1"/>
    <col min="263" max="263" width="25.109375" style="3159" customWidth="1"/>
    <col min="264" max="264" width="4.44140625" style="3159" customWidth="1"/>
    <col min="265" max="512" width="11.44140625" style="3159"/>
    <col min="513" max="513" width="20.33203125" style="3159" customWidth="1"/>
    <col min="514" max="514" width="7.33203125" style="3159" customWidth="1"/>
    <col min="515" max="515" width="51.44140625" style="3159" customWidth="1"/>
    <col min="516" max="516" width="23.44140625" style="3159" customWidth="1"/>
    <col min="517" max="517" width="19.44140625" style="3159" customWidth="1"/>
    <col min="518" max="518" width="20" style="3159" customWidth="1"/>
    <col min="519" max="519" width="25.109375" style="3159" customWidth="1"/>
    <col min="520" max="520" width="4.44140625" style="3159" customWidth="1"/>
    <col min="521" max="768" width="11.44140625" style="3159"/>
    <col min="769" max="769" width="20.33203125" style="3159" customWidth="1"/>
    <col min="770" max="770" width="7.33203125" style="3159" customWidth="1"/>
    <col min="771" max="771" width="51.44140625" style="3159" customWidth="1"/>
    <col min="772" max="772" width="23.44140625" style="3159" customWidth="1"/>
    <col min="773" max="773" width="19.44140625" style="3159" customWidth="1"/>
    <col min="774" max="774" width="20" style="3159" customWidth="1"/>
    <col min="775" max="775" width="25.109375" style="3159" customWidth="1"/>
    <col min="776" max="776" width="4.44140625" style="3159" customWidth="1"/>
    <col min="777" max="1024" width="11.44140625" style="3159"/>
    <col min="1025" max="1025" width="20.33203125" style="3159" customWidth="1"/>
    <col min="1026" max="1026" width="7.33203125" style="3159" customWidth="1"/>
    <col min="1027" max="1027" width="51.44140625" style="3159" customWidth="1"/>
    <col min="1028" max="1028" width="23.44140625" style="3159" customWidth="1"/>
    <col min="1029" max="1029" width="19.44140625" style="3159" customWidth="1"/>
    <col min="1030" max="1030" width="20" style="3159" customWidth="1"/>
    <col min="1031" max="1031" width="25.109375" style="3159" customWidth="1"/>
    <col min="1032" max="1032" width="4.44140625" style="3159" customWidth="1"/>
    <col min="1033" max="1280" width="11.44140625" style="3159"/>
    <col min="1281" max="1281" width="20.33203125" style="3159" customWidth="1"/>
    <col min="1282" max="1282" width="7.33203125" style="3159" customWidth="1"/>
    <col min="1283" max="1283" width="51.44140625" style="3159" customWidth="1"/>
    <col min="1284" max="1284" width="23.44140625" style="3159" customWidth="1"/>
    <col min="1285" max="1285" width="19.44140625" style="3159" customWidth="1"/>
    <col min="1286" max="1286" width="20" style="3159" customWidth="1"/>
    <col min="1287" max="1287" width="25.109375" style="3159" customWidth="1"/>
    <col min="1288" max="1288" width="4.44140625" style="3159" customWidth="1"/>
    <col min="1289" max="1536" width="11.44140625" style="3159"/>
    <col min="1537" max="1537" width="20.33203125" style="3159" customWidth="1"/>
    <col min="1538" max="1538" width="7.33203125" style="3159" customWidth="1"/>
    <col min="1539" max="1539" width="51.44140625" style="3159" customWidth="1"/>
    <col min="1540" max="1540" width="23.44140625" style="3159" customWidth="1"/>
    <col min="1541" max="1541" width="19.44140625" style="3159" customWidth="1"/>
    <col min="1542" max="1542" width="20" style="3159" customWidth="1"/>
    <col min="1543" max="1543" width="25.109375" style="3159" customWidth="1"/>
    <col min="1544" max="1544" width="4.44140625" style="3159" customWidth="1"/>
    <col min="1545" max="1792" width="11.44140625" style="3159"/>
    <col min="1793" max="1793" width="20.33203125" style="3159" customWidth="1"/>
    <col min="1794" max="1794" width="7.33203125" style="3159" customWidth="1"/>
    <col min="1795" max="1795" width="51.44140625" style="3159" customWidth="1"/>
    <col min="1796" max="1796" width="23.44140625" style="3159" customWidth="1"/>
    <col min="1797" max="1797" width="19.44140625" style="3159" customWidth="1"/>
    <col min="1798" max="1798" width="20" style="3159" customWidth="1"/>
    <col min="1799" max="1799" width="25.109375" style="3159" customWidth="1"/>
    <col min="1800" max="1800" width="4.44140625" style="3159" customWidth="1"/>
    <col min="1801" max="2048" width="11.44140625" style="3159"/>
    <col min="2049" max="2049" width="20.33203125" style="3159" customWidth="1"/>
    <col min="2050" max="2050" width="7.33203125" style="3159" customWidth="1"/>
    <col min="2051" max="2051" width="51.44140625" style="3159" customWidth="1"/>
    <col min="2052" max="2052" width="23.44140625" style="3159" customWidth="1"/>
    <col min="2053" max="2053" width="19.44140625" style="3159" customWidth="1"/>
    <col min="2054" max="2054" width="20" style="3159" customWidth="1"/>
    <col min="2055" max="2055" width="25.109375" style="3159" customWidth="1"/>
    <col min="2056" max="2056" width="4.44140625" style="3159" customWidth="1"/>
    <col min="2057" max="2304" width="11.44140625" style="3159"/>
    <col min="2305" max="2305" width="20.33203125" style="3159" customWidth="1"/>
    <col min="2306" max="2306" width="7.33203125" style="3159" customWidth="1"/>
    <col min="2307" max="2307" width="51.44140625" style="3159" customWidth="1"/>
    <col min="2308" max="2308" width="23.44140625" style="3159" customWidth="1"/>
    <col min="2309" max="2309" width="19.44140625" style="3159" customWidth="1"/>
    <col min="2310" max="2310" width="20" style="3159" customWidth="1"/>
    <col min="2311" max="2311" width="25.109375" style="3159" customWidth="1"/>
    <col min="2312" max="2312" width="4.44140625" style="3159" customWidth="1"/>
    <col min="2313" max="2560" width="11.44140625" style="3159"/>
    <col min="2561" max="2561" width="20.33203125" style="3159" customWidth="1"/>
    <col min="2562" max="2562" width="7.33203125" style="3159" customWidth="1"/>
    <col min="2563" max="2563" width="51.44140625" style="3159" customWidth="1"/>
    <col min="2564" max="2564" width="23.44140625" style="3159" customWidth="1"/>
    <col min="2565" max="2565" width="19.44140625" style="3159" customWidth="1"/>
    <col min="2566" max="2566" width="20" style="3159" customWidth="1"/>
    <col min="2567" max="2567" width="25.109375" style="3159" customWidth="1"/>
    <col min="2568" max="2568" width="4.44140625" style="3159" customWidth="1"/>
    <col min="2569" max="2816" width="11.44140625" style="3159"/>
    <col min="2817" max="2817" width="20.33203125" style="3159" customWidth="1"/>
    <col min="2818" max="2818" width="7.33203125" style="3159" customWidth="1"/>
    <col min="2819" max="2819" width="51.44140625" style="3159" customWidth="1"/>
    <col min="2820" max="2820" width="23.44140625" style="3159" customWidth="1"/>
    <col min="2821" max="2821" width="19.44140625" style="3159" customWidth="1"/>
    <col min="2822" max="2822" width="20" style="3159" customWidth="1"/>
    <col min="2823" max="2823" width="25.109375" style="3159" customWidth="1"/>
    <col min="2824" max="2824" width="4.44140625" style="3159" customWidth="1"/>
    <col min="2825" max="3072" width="11.44140625" style="3159"/>
    <col min="3073" max="3073" width="20.33203125" style="3159" customWidth="1"/>
    <col min="3074" max="3074" width="7.33203125" style="3159" customWidth="1"/>
    <col min="3075" max="3075" width="51.44140625" style="3159" customWidth="1"/>
    <col min="3076" max="3076" width="23.44140625" style="3159" customWidth="1"/>
    <col min="3077" max="3077" width="19.44140625" style="3159" customWidth="1"/>
    <col min="3078" max="3078" width="20" style="3159" customWidth="1"/>
    <col min="3079" max="3079" width="25.109375" style="3159" customWidth="1"/>
    <col min="3080" max="3080" width="4.44140625" style="3159" customWidth="1"/>
    <col min="3081" max="3328" width="11.44140625" style="3159"/>
    <col min="3329" max="3329" width="20.33203125" style="3159" customWidth="1"/>
    <col min="3330" max="3330" width="7.33203125" style="3159" customWidth="1"/>
    <col min="3331" max="3331" width="51.44140625" style="3159" customWidth="1"/>
    <col min="3332" max="3332" width="23.44140625" style="3159" customWidth="1"/>
    <col min="3333" max="3333" width="19.44140625" style="3159" customWidth="1"/>
    <col min="3334" max="3334" width="20" style="3159" customWidth="1"/>
    <col min="3335" max="3335" width="25.109375" style="3159" customWidth="1"/>
    <col min="3336" max="3336" width="4.44140625" style="3159" customWidth="1"/>
    <col min="3337" max="3584" width="11.44140625" style="3159"/>
    <col min="3585" max="3585" width="20.33203125" style="3159" customWidth="1"/>
    <col min="3586" max="3586" width="7.33203125" style="3159" customWidth="1"/>
    <col min="3587" max="3587" width="51.44140625" style="3159" customWidth="1"/>
    <col min="3588" max="3588" width="23.44140625" style="3159" customWidth="1"/>
    <col min="3589" max="3589" width="19.44140625" style="3159" customWidth="1"/>
    <col min="3590" max="3590" width="20" style="3159" customWidth="1"/>
    <col min="3591" max="3591" width="25.109375" style="3159" customWidth="1"/>
    <col min="3592" max="3592" width="4.44140625" style="3159" customWidth="1"/>
    <col min="3593" max="3840" width="11.44140625" style="3159"/>
    <col min="3841" max="3841" width="20.33203125" style="3159" customWidth="1"/>
    <col min="3842" max="3842" width="7.33203125" style="3159" customWidth="1"/>
    <col min="3843" max="3843" width="51.44140625" style="3159" customWidth="1"/>
    <col min="3844" max="3844" width="23.44140625" style="3159" customWidth="1"/>
    <col min="3845" max="3845" width="19.44140625" style="3159" customWidth="1"/>
    <col min="3846" max="3846" width="20" style="3159" customWidth="1"/>
    <col min="3847" max="3847" width="25.109375" style="3159" customWidth="1"/>
    <col min="3848" max="3848" width="4.44140625" style="3159" customWidth="1"/>
    <col min="3849" max="4096" width="11.44140625" style="3159"/>
    <col min="4097" max="4097" width="20.33203125" style="3159" customWidth="1"/>
    <col min="4098" max="4098" width="7.33203125" style="3159" customWidth="1"/>
    <col min="4099" max="4099" width="51.44140625" style="3159" customWidth="1"/>
    <col min="4100" max="4100" width="23.44140625" style="3159" customWidth="1"/>
    <col min="4101" max="4101" width="19.44140625" style="3159" customWidth="1"/>
    <col min="4102" max="4102" width="20" style="3159" customWidth="1"/>
    <col min="4103" max="4103" width="25.109375" style="3159" customWidth="1"/>
    <col min="4104" max="4104" width="4.44140625" style="3159" customWidth="1"/>
    <col min="4105" max="4352" width="11.44140625" style="3159"/>
    <col min="4353" max="4353" width="20.33203125" style="3159" customWidth="1"/>
    <col min="4354" max="4354" width="7.33203125" style="3159" customWidth="1"/>
    <col min="4355" max="4355" width="51.44140625" style="3159" customWidth="1"/>
    <col min="4356" max="4356" width="23.44140625" style="3159" customWidth="1"/>
    <col min="4357" max="4357" width="19.44140625" style="3159" customWidth="1"/>
    <col min="4358" max="4358" width="20" style="3159" customWidth="1"/>
    <col min="4359" max="4359" width="25.109375" style="3159" customWidth="1"/>
    <col min="4360" max="4360" width="4.44140625" style="3159" customWidth="1"/>
    <col min="4361" max="4608" width="11.44140625" style="3159"/>
    <col min="4609" max="4609" width="20.33203125" style="3159" customWidth="1"/>
    <col min="4610" max="4610" width="7.33203125" style="3159" customWidth="1"/>
    <col min="4611" max="4611" width="51.44140625" style="3159" customWidth="1"/>
    <col min="4612" max="4612" width="23.44140625" style="3159" customWidth="1"/>
    <col min="4613" max="4613" width="19.44140625" style="3159" customWidth="1"/>
    <col min="4614" max="4614" width="20" style="3159" customWidth="1"/>
    <col min="4615" max="4615" width="25.109375" style="3159" customWidth="1"/>
    <col min="4616" max="4616" width="4.44140625" style="3159" customWidth="1"/>
    <col min="4617" max="4864" width="11.44140625" style="3159"/>
    <col min="4865" max="4865" width="20.33203125" style="3159" customWidth="1"/>
    <col min="4866" max="4866" width="7.33203125" style="3159" customWidth="1"/>
    <col min="4867" max="4867" width="51.44140625" style="3159" customWidth="1"/>
    <col min="4868" max="4868" width="23.44140625" style="3159" customWidth="1"/>
    <col min="4869" max="4869" width="19.44140625" style="3159" customWidth="1"/>
    <col min="4870" max="4870" width="20" style="3159" customWidth="1"/>
    <col min="4871" max="4871" width="25.109375" style="3159" customWidth="1"/>
    <col min="4872" max="4872" width="4.44140625" style="3159" customWidth="1"/>
    <col min="4873" max="5120" width="11.44140625" style="3159"/>
    <col min="5121" max="5121" width="20.33203125" style="3159" customWidth="1"/>
    <col min="5122" max="5122" width="7.33203125" style="3159" customWidth="1"/>
    <col min="5123" max="5123" width="51.44140625" style="3159" customWidth="1"/>
    <col min="5124" max="5124" width="23.44140625" style="3159" customWidth="1"/>
    <col min="5125" max="5125" width="19.44140625" style="3159" customWidth="1"/>
    <col min="5126" max="5126" width="20" style="3159" customWidth="1"/>
    <col min="5127" max="5127" width="25.109375" style="3159" customWidth="1"/>
    <col min="5128" max="5128" width="4.44140625" style="3159" customWidth="1"/>
    <col min="5129" max="5376" width="11.44140625" style="3159"/>
    <col min="5377" max="5377" width="20.33203125" style="3159" customWidth="1"/>
    <col min="5378" max="5378" width="7.33203125" style="3159" customWidth="1"/>
    <col min="5379" max="5379" width="51.44140625" style="3159" customWidth="1"/>
    <col min="5380" max="5380" width="23.44140625" style="3159" customWidth="1"/>
    <col min="5381" max="5381" width="19.44140625" style="3159" customWidth="1"/>
    <col min="5382" max="5382" width="20" style="3159" customWidth="1"/>
    <col min="5383" max="5383" width="25.109375" style="3159" customWidth="1"/>
    <col min="5384" max="5384" width="4.44140625" style="3159" customWidth="1"/>
    <col min="5385" max="5632" width="11.44140625" style="3159"/>
    <col min="5633" max="5633" width="20.33203125" style="3159" customWidth="1"/>
    <col min="5634" max="5634" width="7.33203125" style="3159" customWidth="1"/>
    <col min="5635" max="5635" width="51.44140625" style="3159" customWidth="1"/>
    <col min="5636" max="5636" width="23.44140625" style="3159" customWidth="1"/>
    <col min="5637" max="5637" width="19.44140625" style="3159" customWidth="1"/>
    <col min="5638" max="5638" width="20" style="3159" customWidth="1"/>
    <col min="5639" max="5639" width="25.109375" style="3159" customWidth="1"/>
    <col min="5640" max="5640" width="4.44140625" style="3159" customWidth="1"/>
    <col min="5641" max="5888" width="11.44140625" style="3159"/>
    <col min="5889" max="5889" width="20.33203125" style="3159" customWidth="1"/>
    <col min="5890" max="5890" width="7.33203125" style="3159" customWidth="1"/>
    <col min="5891" max="5891" width="51.44140625" style="3159" customWidth="1"/>
    <col min="5892" max="5892" width="23.44140625" style="3159" customWidth="1"/>
    <col min="5893" max="5893" width="19.44140625" style="3159" customWidth="1"/>
    <col min="5894" max="5894" width="20" style="3159" customWidth="1"/>
    <col min="5895" max="5895" width="25.109375" style="3159" customWidth="1"/>
    <col min="5896" max="5896" width="4.44140625" style="3159" customWidth="1"/>
    <col min="5897" max="6144" width="11.44140625" style="3159"/>
    <col min="6145" max="6145" width="20.33203125" style="3159" customWidth="1"/>
    <col min="6146" max="6146" width="7.33203125" style="3159" customWidth="1"/>
    <col min="6147" max="6147" width="51.44140625" style="3159" customWidth="1"/>
    <col min="6148" max="6148" width="23.44140625" style="3159" customWidth="1"/>
    <col min="6149" max="6149" width="19.44140625" style="3159" customWidth="1"/>
    <col min="6150" max="6150" width="20" style="3159" customWidth="1"/>
    <col min="6151" max="6151" width="25.109375" style="3159" customWidth="1"/>
    <col min="6152" max="6152" width="4.44140625" style="3159" customWidth="1"/>
    <col min="6153" max="6400" width="11.44140625" style="3159"/>
    <col min="6401" max="6401" width="20.33203125" style="3159" customWidth="1"/>
    <col min="6402" max="6402" width="7.33203125" style="3159" customWidth="1"/>
    <col min="6403" max="6403" width="51.44140625" style="3159" customWidth="1"/>
    <col min="6404" max="6404" width="23.44140625" style="3159" customWidth="1"/>
    <col min="6405" max="6405" width="19.44140625" style="3159" customWidth="1"/>
    <col min="6406" max="6406" width="20" style="3159" customWidth="1"/>
    <col min="6407" max="6407" width="25.109375" style="3159" customWidth="1"/>
    <col min="6408" max="6408" width="4.44140625" style="3159" customWidth="1"/>
    <col min="6409" max="6656" width="11.44140625" style="3159"/>
    <col min="6657" max="6657" width="20.33203125" style="3159" customWidth="1"/>
    <col min="6658" max="6658" width="7.33203125" style="3159" customWidth="1"/>
    <col min="6659" max="6659" width="51.44140625" style="3159" customWidth="1"/>
    <col min="6660" max="6660" width="23.44140625" style="3159" customWidth="1"/>
    <col min="6661" max="6661" width="19.44140625" style="3159" customWidth="1"/>
    <col min="6662" max="6662" width="20" style="3159" customWidth="1"/>
    <col min="6663" max="6663" width="25.109375" style="3159" customWidth="1"/>
    <col min="6664" max="6664" width="4.44140625" style="3159" customWidth="1"/>
    <col min="6665" max="6912" width="11.44140625" style="3159"/>
    <col min="6913" max="6913" width="20.33203125" style="3159" customWidth="1"/>
    <col min="6914" max="6914" width="7.33203125" style="3159" customWidth="1"/>
    <col min="6915" max="6915" width="51.44140625" style="3159" customWidth="1"/>
    <col min="6916" max="6916" width="23.44140625" style="3159" customWidth="1"/>
    <col min="6917" max="6917" width="19.44140625" style="3159" customWidth="1"/>
    <col min="6918" max="6918" width="20" style="3159" customWidth="1"/>
    <col min="6919" max="6919" width="25.109375" style="3159" customWidth="1"/>
    <col min="6920" max="6920" width="4.44140625" style="3159" customWidth="1"/>
    <col min="6921" max="7168" width="11.44140625" style="3159"/>
    <col min="7169" max="7169" width="20.33203125" style="3159" customWidth="1"/>
    <col min="7170" max="7170" width="7.33203125" style="3159" customWidth="1"/>
    <col min="7171" max="7171" width="51.44140625" style="3159" customWidth="1"/>
    <col min="7172" max="7172" width="23.44140625" style="3159" customWidth="1"/>
    <col min="7173" max="7173" width="19.44140625" style="3159" customWidth="1"/>
    <col min="7174" max="7174" width="20" style="3159" customWidth="1"/>
    <col min="7175" max="7175" width="25.109375" style="3159" customWidth="1"/>
    <col min="7176" max="7176" width="4.44140625" style="3159" customWidth="1"/>
    <col min="7177" max="7424" width="11.44140625" style="3159"/>
    <col min="7425" max="7425" width="20.33203125" style="3159" customWidth="1"/>
    <col min="7426" max="7426" width="7.33203125" style="3159" customWidth="1"/>
    <col min="7427" max="7427" width="51.44140625" style="3159" customWidth="1"/>
    <col min="7428" max="7428" width="23.44140625" style="3159" customWidth="1"/>
    <col min="7429" max="7429" width="19.44140625" style="3159" customWidth="1"/>
    <col min="7430" max="7430" width="20" style="3159" customWidth="1"/>
    <col min="7431" max="7431" width="25.109375" style="3159" customWidth="1"/>
    <col min="7432" max="7432" width="4.44140625" style="3159" customWidth="1"/>
    <col min="7433" max="7680" width="11.44140625" style="3159"/>
    <col min="7681" max="7681" width="20.33203125" style="3159" customWidth="1"/>
    <col min="7682" max="7682" width="7.33203125" style="3159" customWidth="1"/>
    <col min="7683" max="7683" width="51.44140625" style="3159" customWidth="1"/>
    <col min="7684" max="7684" width="23.44140625" style="3159" customWidth="1"/>
    <col min="7685" max="7685" width="19.44140625" style="3159" customWidth="1"/>
    <col min="7686" max="7686" width="20" style="3159" customWidth="1"/>
    <col min="7687" max="7687" width="25.109375" style="3159" customWidth="1"/>
    <col min="7688" max="7688" width="4.44140625" style="3159" customWidth="1"/>
    <col min="7689" max="7936" width="11.44140625" style="3159"/>
    <col min="7937" max="7937" width="20.33203125" style="3159" customWidth="1"/>
    <col min="7938" max="7938" width="7.33203125" style="3159" customWidth="1"/>
    <col min="7939" max="7939" width="51.44140625" style="3159" customWidth="1"/>
    <col min="7940" max="7940" width="23.44140625" style="3159" customWidth="1"/>
    <col min="7941" max="7941" width="19.44140625" style="3159" customWidth="1"/>
    <col min="7942" max="7942" width="20" style="3159" customWidth="1"/>
    <col min="7943" max="7943" width="25.109375" style="3159" customWidth="1"/>
    <col min="7944" max="7944" width="4.44140625" style="3159" customWidth="1"/>
    <col min="7945" max="8192" width="11.44140625" style="3159"/>
    <col min="8193" max="8193" width="20.33203125" style="3159" customWidth="1"/>
    <col min="8194" max="8194" width="7.33203125" style="3159" customWidth="1"/>
    <col min="8195" max="8195" width="51.44140625" style="3159" customWidth="1"/>
    <col min="8196" max="8196" width="23.44140625" style="3159" customWidth="1"/>
    <col min="8197" max="8197" width="19.44140625" style="3159" customWidth="1"/>
    <col min="8198" max="8198" width="20" style="3159" customWidth="1"/>
    <col min="8199" max="8199" width="25.109375" style="3159" customWidth="1"/>
    <col min="8200" max="8200" width="4.44140625" style="3159" customWidth="1"/>
    <col min="8201" max="8448" width="11.44140625" style="3159"/>
    <col min="8449" max="8449" width="20.33203125" style="3159" customWidth="1"/>
    <col min="8450" max="8450" width="7.33203125" style="3159" customWidth="1"/>
    <col min="8451" max="8451" width="51.44140625" style="3159" customWidth="1"/>
    <col min="8452" max="8452" width="23.44140625" style="3159" customWidth="1"/>
    <col min="8453" max="8453" width="19.44140625" style="3159" customWidth="1"/>
    <col min="8454" max="8454" width="20" style="3159" customWidth="1"/>
    <col min="8455" max="8455" width="25.109375" style="3159" customWidth="1"/>
    <col min="8456" max="8456" width="4.44140625" style="3159" customWidth="1"/>
    <col min="8457" max="8704" width="11.44140625" style="3159"/>
    <col min="8705" max="8705" width="20.33203125" style="3159" customWidth="1"/>
    <col min="8706" max="8706" width="7.33203125" style="3159" customWidth="1"/>
    <col min="8707" max="8707" width="51.44140625" style="3159" customWidth="1"/>
    <col min="8708" max="8708" width="23.44140625" style="3159" customWidth="1"/>
    <col min="8709" max="8709" width="19.44140625" style="3159" customWidth="1"/>
    <col min="8710" max="8710" width="20" style="3159" customWidth="1"/>
    <col min="8711" max="8711" width="25.109375" style="3159" customWidth="1"/>
    <col min="8712" max="8712" width="4.44140625" style="3159" customWidth="1"/>
    <col min="8713" max="8960" width="11.44140625" style="3159"/>
    <col min="8961" max="8961" width="20.33203125" style="3159" customWidth="1"/>
    <col min="8962" max="8962" width="7.33203125" style="3159" customWidth="1"/>
    <col min="8963" max="8963" width="51.44140625" style="3159" customWidth="1"/>
    <col min="8964" max="8964" width="23.44140625" style="3159" customWidth="1"/>
    <col min="8965" max="8965" width="19.44140625" style="3159" customWidth="1"/>
    <col min="8966" max="8966" width="20" style="3159" customWidth="1"/>
    <col min="8967" max="8967" width="25.109375" style="3159" customWidth="1"/>
    <col min="8968" max="8968" width="4.44140625" style="3159" customWidth="1"/>
    <col min="8969" max="9216" width="11.44140625" style="3159"/>
    <col min="9217" max="9217" width="20.33203125" style="3159" customWidth="1"/>
    <col min="9218" max="9218" width="7.33203125" style="3159" customWidth="1"/>
    <col min="9219" max="9219" width="51.44140625" style="3159" customWidth="1"/>
    <col min="9220" max="9220" width="23.44140625" style="3159" customWidth="1"/>
    <col min="9221" max="9221" width="19.44140625" style="3159" customWidth="1"/>
    <col min="9222" max="9222" width="20" style="3159" customWidth="1"/>
    <col min="9223" max="9223" width="25.109375" style="3159" customWidth="1"/>
    <col min="9224" max="9224" width="4.44140625" style="3159" customWidth="1"/>
    <col min="9225" max="9472" width="11.44140625" style="3159"/>
    <col min="9473" max="9473" width="20.33203125" style="3159" customWidth="1"/>
    <col min="9474" max="9474" width="7.33203125" style="3159" customWidth="1"/>
    <col min="9475" max="9475" width="51.44140625" style="3159" customWidth="1"/>
    <col min="9476" max="9476" width="23.44140625" style="3159" customWidth="1"/>
    <col min="9477" max="9477" width="19.44140625" style="3159" customWidth="1"/>
    <col min="9478" max="9478" width="20" style="3159" customWidth="1"/>
    <col min="9479" max="9479" width="25.109375" style="3159" customWidth="1"/>
    <col min="9480" max="9480" width="4.44140625" style="3159" customWidth="1"/>
    <col min="9481" max="9728" width="11.44140625" style="3159"/>
    <col min="9729" max="9729" width="20.33203125" style="3159" customWidth="1"/>
    <col min="9730" max="9730" width="7.33203125" style="3159" customWidth="1"/>
    <col min="9731" max="9731" width="51.44140625" style="3159" customWidth="1"/>
    <col min="9732" max="9732" width="23.44140625" style="3159" customWidth="1"/>
    <col min="9733" max="9733" width="19.44140625" style="3159" customWidth="1"/>
    <col min="9734" max="9734" width="20" style="3159" customWidth="1"/>
    <col min="9735" max="9735" width="25.109375" style="3159" customWidth="1"/>
    <col min="9736" max="9736" width="4.44140625" style="3159" customWidth="1"/>
    <col min="9737" max="9984" width="11.44140625" style="3159"/>
    <col min="9985" max="9985" width="20.33203125" style="3159" customWidth="1"/>
    <col min="9986" max="9986" width="7.33203125" style="3159" customWidth="1"/>
    <col min="9987" max="9987" width="51.44140625" style="3159" customWidth="1"/>
    <col min="9988" max="9988" width="23.44140625" style="3159" customWidth="1"/>
    <col min="9989" max="9989" width="19.44140625" style="3159" customWidth="1"/>
    <col min="9990" max="9990" width="20" style="3159" customWidth="1"/>
    <col min="9991" max="9991" width="25.109375" style="3159" customWidth="1"/>
    <col min="9992" max="9992" width="4.44140625" style="3159" customWidth="1"/>
    <col min="9993" max="10240" width="11.44140625" style="3159"/>
    <col min="10241" max="10241" width="20.33203125" style="3159" customWidth="1"/>
    <col min="10242" max="10242" width="7.33203125" style="3159" customWidth="1"/>
    <col min="10243" max="10243" width="51.44140625" style="3159" customWidth="1"/>
    <col min="10244" max="10244" width="23.44140625" style="3159" customWidth="1"/>
    <col min="10245" max="10245" width="19.44140625" style="3159" customWidth="1"/>
    <col min="10246" max="10246" width="20" style="3159" customWidth="1"/>
    <col min="10247" max="10247" width="25.109375" style="3159" customWidth="1"/>
    <col min="10248" max="10248" width="4.44140625" style="3159" customWidth="1"/>
    <col min="10249" max="10496" width="11.44140625" style="3159"/>
    <col min="10497" max="10497" width="20.33203125" style="3159" customWidth="1"/>
    <col min="10498" max="10498" width="7.33203125" style="3159" customWidth="1"/>
    <col min="10499" max="10499" width="51.44140625" style="3159" customWidth="1"/>
    <col min="10500" max="10500" width="23.44140625" style="3159" customWidth="1"/>
    <col min="10501" max="10501" width="19.44140625" style="3159" customWidth="1"/>
    <col min="10502" max="10502" width="20" style="3159" customWidth="1"/>
    <col min="10503" max="10503" width="25.109375" style="3159" customWidth="1"/>
    <col min="10504" max="10504" width="4.44140625" style="3159" customWidth="1"/>
    <col min="10505" max="10752" width="11.44140625" style="3159"/>
    <col min="10753" max="10753" width="20.33203125" style="3159" customWidth="1"/>
    <col min="10754" max="10754" width="7.33203125" style="3159" customWidth="1"/>
    <col min="10755" max="10755" width="51.44140625" style="3159" customWidth="1"/>
    <col min="10756" max="10756" width="23.44140625" style="3159" customWidth="1"/>
    <col min="10757" max="10757" width="19.44140625" style="3159" customWidth="1"/>
    <col min="10758" max="10758" width="20" style="3159" customWidth="1"/>
    <col min="10759" max="10759" width="25.109375" style="3159" customWidth="1"/>
    <col min="10760" max="10760" width="4.44140625" style="3159" customWidth="1"/>
    <col min="10761" max="11008" width="11.44140625" style="3159"/>
    <col min="11009" max="11009" width="20.33203125" style="3159" customWidth="1"/>
    <col min="11010" max="11010" width="7.33203125" style="3159" customWidth="1"/>
    <col min="11011" max="11011" width="51.44140625" style="3159" customWidth="1"/>
    <col min="11012" max="11012" width="23.44140625" style="3159" customWidth="1"/>
    <col min="11013" max="11013" width="19.44140625" style="3159" customWidth="1"/>
    <col min="11014" max="11014" width="20" style="3159" customWidth="1"/>
    <col min="11015" max="11015" width="25.109375" style="3159" customWidth="1"/>
    <col min="11016" max="11016" width="4.44140625" style="3159" customWidth="1"/>
    <col min="11017" max="11264" width="11.44140625" style="3159"/>
    <col min="11265" max="11265" width="20.33203125" style="3159" customWidth="1"/>
    <col min="11266" max="11266" width="7.33203125" style="3159" customWidth="1"/>
    <col min="11267" max="11267" width="51.44140625" style="3159" customWidth="1"/>
    <col min="11268" max="11268" width="23.44140625" style="3159" customWidth="1"/>
    <col min="11269" max="11269" width="19.44140625" style="3159" customWidth="1"/>
    <col min="11270" max="11270" width="20" style="3159" customWidth="1"/>
    <col min="11271" max="11271" width="25.109375" style="3159" customWidth="1"/>
    <col min="11272" max="11272" width="4.44140625" style="3159" customWidth="1"/>
    <col min="11273" max="11520" width="11.44140625" style="3159"/>
    <col min="11521" max="11521" width="20.33203125" style="3159" customWidth="1"/>
    <col min="11522" max="11522" width="7.33203125" style="3159" customWidth="1"/>
    <col min="11523" max="11523" width="51.44140625" style="3159" customWidth="1"/>
    <col min="11524" max="11524" width="23.44140625" style="3159" customWidth="1"/>
    <col min="11525" max="11525" width="19.44140625" style="3159" customWidth="1"/>
    <col min="11526" max="11526" width="20" style="3159" customWidth="1"/>
    <col min="11527" max="11527" width="25.109375" style="3159" customWidth="1"/>
    <col min="11528" max="11528" width="4.44140625" style="3159" customWidth="1"/>
    <col min="11529" max="11776" width="11.44140625" style="3159"/>
    <col min="11777" max="11777" width="20.33203125" style="3159" customWidth="1"/>
    <col min="11778" max="11778" width="7.33203125" style="3159" customWidth="1"/>
    <col min="11779" max="11779" width="51.44140625" style="3159" customWidth="1"/>
    <col min="11780" max="11780" width="23.44140625" style="3159" customWidth="1"/>
    <col min="11781" max="11781" width="19.44140625" style="3159" customWidth="1"/>
    <col min="11782" max="11782" width="20" style="3159" customWidth="1"/>
    <col min="11783" max="11783" width="25.109375" style="3159" customWidth="1"/>
    <col min="11784" max="11784" width="4.44140625" style="3159" customWidth="1"/>
    <col min="11785" max="12032" width="11.44140625" style="3159"/>
    <col min="12033" max="12033" width="20.33203125" style="3159" customWidth="1"/>
    <col min="12034" max="12034" width="7.33203125" style="3159" customWidth="1"/>
    <col min="12035" max="12035" width="51.44140625" style="3159" customWidth="1"/>
    <col min="12036" max="12036" width="23.44140625" style="3159" customWidth="1"/>
    <col min="12037" max="12037" width="19.44140625" style="3159" customWidth="1"/>
    <col min="12038" max="12038" width="20" style="3159" customWidth="1"/>
    <col min="12039" max="12039" width="25.109375" style="3159" customWidth="1"/>
    <col min="12040" max="12040" width="4.44140625" style="3159" customWidth="1"/>
    <col min="12041" max="12288" width="11.44140625" style="3159"/>
    <col min="12289" max="12289" width="20.33203125" style="3159" customWidth="1"/>
    <col min="12290" max="12290" width="7.33203125" style="3159" customWidth="1"/>
    <col min="12291" max="12291" width="51.44140625" style="3159" customWidth="1"/>
    <col min="12292" max="12292" width="23.44140625" style="3159" customWidth="1"/>
    <col min="12293" max="12293" width="19.44140625" style="3159" customWidth="1"/>
    <col min="12294" max="12294" width="20" style="3159" customWidth="1"/>
    <col min="12295" max="12295" width="25.109375" style="3159" customWidth="1"/>
    <col min="12296" max="12296" width="4.44140625" style="3159" customWidth="1"/>
    <col min="12297" max="12544" width="11.44140625" style="3159"/>
    <col min="12545" max="12545" width="20.33203125" style="3159" customWidth="1"/>
    <col min="12546" max="12546" width="7.33203125" style="3159" customWidth="1"/>
    <col min="12547" max="12547" width="51.44140625" style="3159" customWidth="1"/>
    <col min="12548" max="12548" width="23.44140625" style="3159" customWidth="1"/>
    <col min="12549" max="12549" width="19.44140625" style="3159" customWidth="1"/>
    <col min="12550" max="12550" width="20" style="3159" customWidth="1"/>
    <col min="12551" max="12551" width="25.109375" style="3159" customWidth="1"/>
    <col min="12552" max="12552" width="4.44140625" style="3159" customWidth="1"/>
    <col min="12553" max="12800" width="11.44140625" style="3159"/>
    <col min="12801" max="12801" width="20.33203125" style="3159" customWidth="1"/>
    <col min="12802" max="12802" width="7.33203125" style="3159" customWidth="1"/>
    <col min="12803" max="12803" width="51.44140625" style="3159" customWidth="1"/>
    <col min="12804" max="12804" width="23.44140625" style="3159" customWidth="1"/>
    <col min="12805" max="12805" width="19.44140625" style="3159" customWidth="1"/>
    <col min="12806" max="12806" width="20" style="3159" customWidth="1"/>
    <col min="12807" max="12807" width="25.109375" style="3159" customWidth="1"/>
    <col min="12808" max="12808" width="4.44140625" style="3159" customWidth="1"/>
    <col min="12809" max="13056" width="11.44140625" style="3159"/>
    <col min="13057" max="13057" width="20.33203125" style="3159" customWidth="1"/>
    <col min="13058" max="13058" width="7.33203125" style="3159" customWidth="1"/>
    <col min="13059" max="13059" width="51.44140625" style="3159" customWidth="1"/>
    <col min="13060" max="13060" width="23.44140625" style="3159" customWidth="1"/>
    <col min="13061" max="13061" width="19.44140625" style="3159" customWidth="1"/>
    <col min="13062" max="13062" width="20" style="3159" customWidth="1"/>
    <col min="13063" max="13063" width="25.109375" style="3159" customWidth="1"/>
    <col min="13064" max="13064" width="4.44140625" style="3159" customWidth="1"/>
    <col min="13065" max="13312" width="11.44140625" style="3159"/>
    <col min="13313" max="13313" width="20.33203125" style="3159" customWidth="1"/>
    <col min="13314" max="13314" width="7.33203125" style="3159" customWidth="1"/>
    <col min="13315" max="13315" width="51.44140625" style="3159" customWidth="1"/>
    <col min="13316" max="13316" width="23.44140625" style="3159" customWidth="1"/>
    <col min="13317" max="13317" width="19.44140625" style="3159" customWidth="1"/>
    <col min="13318" max="13318" width="20" style="3159" customWidth="1"/>
    <col min="13319" max="13319" width="25.109375" style="3159" customWidth="1"/>
    <col min="13320" max="13320" width="4.44140625" style="3159" customWidth="1"/>
    <col min="13321" max="13568" width="11.44140625" style="3159"/>
    <col min="13569" max="13569" width="20.33203125" style="3159" customWidth="1"/>
    <col min="13570" max="13570" width="7.33203125" style="3159" customWidth="1"/>
    <col min="13571" max="13571" width="51.44140625" style="3159" customWidth="1"/>
    <col min="13572" max="13572" width="23.44140625" style="3159" customWidth="1"/>
    <col min="13573" max="13573" width="19.44140625" style="3159" customWidth="1"/>
    <col min="13574" max="13574" width="20" style="3159" customWidth="1"/>
    <col min="13575" max="13575" width="25.109375" style="3159" customWidth="1"/>
    <col min="13576" max="13576" width="4.44140625" style="3159" customWidth="1"/>
    <col min="13577" max="13824" width="11.44140625" style="3159"/>
    <col min="13825" max="13825" width="20.33203125" style="3159" customWidth="1"/>
    <col min="13826" max="13826" width="7.33203125" style="3159" customWidth="1"/>
    <col min="13827" max="13827" width="51.44140625" style="3159" customWidth="1"/>
    <col min="13828" max="13828" width="23.44140625" style="3159" customWidth="1"/>
    <col min="13829" max="13829" width="19.44140625" style="3159" customWidth="1"/>
    <col min="13830" max="13830" width="20" style="3159" customWidth="1"/>
    <col min="13831" max="13831" width="25.109375" style="3159" customWidth="1"/>
    <col min="13832" max="13832" width="4.44140625" style="3159" customWidth="1"/>
    <col min="13833" max="14080" width="11.44140625" style="3159"/>
    <col min="14081" max="14081" width="20.33203125" style="3159" customWidth="1"/>
    <col min="14082" max="14082" width="7.33203125" style="3159" customWidth="1"/>
    <col min="14083" max="14083" width="51.44140625" style="3159" customWidth="1"/>
    <col min="14084" max="14084" width="23.44140625" style="3159" customWidth="1"/>
    <col min="14085" max="14085" width="19.44140625" style="3159" customWidth="1"/>
    <col min="14086" max="14086" width="20" style="3159" customWidth="1"/>
    <col min="14087" max="14087" width="25.109375" style="3159" customWidth="1"/>
    <col min="14088" max="14088" width="4.44140625" style="3159" customWidth="1"/>
    <col min="14089" max="14336" width="11.44140625" style="3159"/>
    <col min="14337" max="14337" width="20.33203125" style="3159" customWidth="1"/>
    <col min="14338" max="14338" width="7.33203125" style="3159" customWidth="1"/>
    <col min="14339" max="14339" width="51.44140625" style="3159" customWidth="1"/>
    <col min="14340" max="14340" width="23.44140625" style="3159" customWidth="1"/>
    <col min="14341" max="14341" width="19.44140625" style="3159" customWidth="1"/>
    <col min="14342" max="14342" width="20" style="3159" customWidth="1"/>
    <col min="14343" max="14343" width="25.109375" style="3159" customWidth="1"/>
    <col min="14344" max="14344" width="4.44140625" style="3159" customWidth="1"/>
    <col min="14345" max="14592" width="11.44140625" style="3159"/>
    <col min="14593" max="14593" width="20.33203125" style="3159" customWidth="1"/>
    <col min="14594" max="14594" width="7.33203125" style="3159" customWidth="1"/>
    <col min="14595" max="14595" width="51.44140625" style="3159" customWidth="1"/>
    <col min="14596" max="14596" width="23.44140625" style="3159" customWidth="1"/>
    <col min="14597" max="14597" width="19.44140625" style="3159" customWidth="1"/>
    <col min="14598" max="14598" width="20" style="3159" customWidth="1"/>
    <col min="14599" max="14599" width="25.109375" style="3159" customWidth="1"/>
    <col min="14600" max="14600" width="4.44140625" style="3159" customWidth="1"/>
    <col min="14601" max="14848" width="11.44140625" style="3159"/>
    <col min="14849" max="14849" width="20.33203125" style="3159" customWidth="1"/>
    <col min="14850" max="14850" width="7.33203125" style="3159" customWidth="1"/>
    <col min="14851" max="14851" width="51.44140625" style="3159" customWidth="1"/>
    <col min="14852" max="14852" width="23.44140625" style="3159" customWidth="1"/>
    <col min="14853" max="14853" width="19.44140625" style="3159" customWidth="1"/>
    <col min="14854" max="14854" width="20" style="3159" customWidth="1"/>
    <col min="14855" max="14855" width="25.109375" style="3159" customWidth="1"/>
    <col min="14856" max="14856" width="4.44140625" style="3159" customWidth="1"/>
    <col min="14857" max="15104" width="11.44140625" style="3159"/>
    <col min="15105" max="15105" width="20.33203125" style="3159" customWidth="1"/>
    <col min="15106" max="15106" width="7.33203125" style="3159" customWidth="1"/>
    <col min="15107" max="15107" width="51.44140625" style="3159" customWidth="1"/>
    <col min="15108" max="15108" width="23.44140625" style="3159" customWidth="1"/>
    <col min="15109" max="15109" width="19.44140625" style="3159" customWidth="1"/>
    <col min="15110" max="15110" width="20" style="3159" customWidth="1"/>
    <col min="15111" max="15111" width="25.109375" style="3159" customWidth="1"/>
    <col min="15112" max="15112" width="4.44140625" style="3159" customWidth="1"/>
    <col min="15113" max="15360" width="11.44140625" style="3159"/>
    <col min="15361" max="15361" width="20.33203125" style="3159" customWidth="1"/>
    <col min="15362" max="15362" width="7.33203125" style="3159" customWidth="1"/>
    <col min="15363" max="15363" width="51.44140625" style="3159" customWidth="1"/>
    <col min="15364" max="15364" width="23.44140625" style="3159" customWidth="1"/>
    <col min="15365" max="15365" width="19.44140625" style="3159" customWidth="1"/>
    <col min="15366" max="15366" width="20" style="3159" customWidth="1"/>
    <col min="15367" max="15367" width="25.109375" style="3159" customWidth="1"/>
    <col min="15368" max="15368" width="4.44140625" style="3159" customWidth="1"/>
    <col min="15369" max="15616" width="11.44140625" style="3159"/>
    <col min="15617" max="15617" width="20.33203125" style="3159" customWidth="1"/>
    <col min="15618" max="15618" width="7.33203125" style="3159" customWidth="1"/>
    <col min="15619" max="15619" width="51.44140625" style="3159" customWidth="1"/>
    <col min="15620" max="15620" width="23.44140625" style="3159" customWidth="1"/>
    <col min="15621" max="15621" width="19.44140625" style="3159" customWidth="1"/>
    <col min="15622" max="15622" width="20" style="3159" customWidth="1"/>
    <col min="15623" max="15623" width="25.109375" style="3159" customWidth="1"/>
    <col min="15624" max="15624" width="4.44140625" style="3159" customWidth="1"/>
    <col min="15625" max="15872" width="11.44140625" style="3159"/>
    <col min="15873" max="15873" width="20.33203125" style="3159" customWidth="1"/>
    <col min="15874" max="15874" width="7.33203125" style="3159" customWidth="1"/>
    <col min="15875" max="15875" width="51.44140625" style="3159" customWidth="1"/>
    <col min="15876" max="15876" width="23.44140625" style="3159" customWidth="1"/>
    <col min="15877" max="15877" width="19.44140625" style="3159" customWidth="1"/>
    <col min="15878" max="15878" width="20" style="3159" customWidth="1"/>
    <col min="15879" max="15879" width="25.109375" style="3159" customWidth="1"/>
    <col min="15880" max="15880" width="4.44140625" style="3159" customWidth="1"/>
    <col min="15881" max="16128" width="11.44140625" style="3159"/>
    <col min="16129" max="16129" width="20.33203125" style="3159" customWidth="1"/>
    <col min="16130" max="16130" width="7.33203125" style="3159" customWidth="1"/>
    <col min="16131" max="16131" width="51.44140625" style="3159" customWidth="1"/>
    <col min="16132" max="16132" width="23.44140625" style="3159" customWidth="1"/>
    <col min="16133" max="16133" width="19.44140625" style="3159" customWidth="1"/>
    <col min="16134" max="16134" width="20" style="3159" customWidth="1"/>
    <col min="16135" max="16135" width="25.109375" style="3159" customWidth="1"/>
    <col min="16136" max="16136" width="4.44140625" style="3159" customWidth="1"/>
    <col min="16137" max="16384" width="11.44140625" style="3159"/>
  </cols>
  <sheetData>
    <row r="1" spans="1:7" x14ac:dyDescent="0.3">
      <c r="A1" s="3921" t="s">
        <v>1</v>
      </c>
      <c r="B1" s="3922"/>
      <c r="C1" s="3922"/>
      <c r="D1" s="3922"/>
      <c r="E1" s="3922"/>
      <c r="F1" s="3922"/>
      <c r="G1" s="3923"/>
    </row>
    <row r="2" spans="1:7" x14ac:dyDescent="0.3">
      <c r="A2" s="3915" t="s">
        <v>2</v>
      </c>
      <c r="B2" s="3916"/>
      <c r="C2" s="3916"/>
      <c r="D2" s="3916"/>
      <c r="E2" s="3916"/>
      <c r="F2" s="3916"/>
      <c r="G2" s="3917"/>
    </row>
    <row r="3" spans="1:7" x14ac:dyDescent="0.3">
      <c r="A3" s="3170"/>
      <c r="G3" s="3171"/>
    </row>
    <row r="4" spans="1:7" ht="12.75" customHeight="1" x14ac:dyDescent="0.3">
      <c r="A4" s="3172" t="s">
        <v>0</v>
      </c>
      <c r="G4" s="3171"/>
    </row>
    <row r="5" spans="1:7" ht="34.5" hidden="1" customHeight="1" x14ac:dyDescent="0.3">
      <c r="A5" s="3170"/>
      <c r="G5" s="3173"/>
    </row>
    <row r="6" spans="1:7" x14ac:dyDescent="0.3">
      <c r="A6" s="3170" t="s">
        <v>3</v>
      </c>
      <c r="C6" s="3159" t="s">
        <v>4</v>
      </c>
      <c r="E6" s="3254" t="s">
        <v>5</v>
      </c>
      <c r="F6" s="3162" t="s">
        <v>385</v>
      </c>
      <c r="G6" s="3171" t="s">
        <v>197</v>
      </c>
    </row>
    <row r="7" spans="1:7" ht="5.25" customHeight="1" thickBot="1" x14ac:dyDescent="0.35">
      <c r="A7" s="3170"/>
      <c r="D7" s="3159"/>
      <c r="E7" s="3314"/>
      <c r="F7" s="3159"/>
      <c r="G7" s="3315"/>
    </row>
    <row r="8" spans="1:7" s="3169" customFormat="1" ht="75.599999999999994" customHeight="1" thickBot="1" x14ac:dyDescent="0.35">
      <c r="A8" s="3180" t="s">
        <v>351</v>
      </c>
      <c r="B8" s="3181"/>
      <c r="C8" s="3181" t="s">
        <v>352</v>
      </c>
      <c r="D8" s="3316" t="s">
        <v>8</v>
      </c>
      <c r="E8" s="3317" t="s">
        <v>9</v>
      </c>
      <c r="F8" s="3316" t="s">
        <v>10</v>
      </c>
      <c r="G8" s="3318" t="s">
        <v>11</v>
      </c>
    </row>
    <row r="9" spans="1:7" ht="20.100000000000001" customHeight="1" thickBot="1" x14ac:dyDescent="0.35">
      <c r="A9" s="3185" t="s">
        <v>12</v>
      </c>
      <c r="B9" s="3186"/>
      <c r="C9" s="3187" t="s">
        <v>13</v>
      </c>
      <c r="D9" s="3319">
        <f>+D10+D28+D82</f>
        <v>3785909847.0299997</v>
      </c>
      <c r="E9" s="3320">
        <f>+E10+E28+E82</f>
        <v>0</v>
      </c>
      <c r="F9" s="3321">
        <f>+D9-E9</f>
        <v>3785909847.0299997</v>
      </c>
      <c r="G9" s="3322">
        <f>+G10+G28+G82</f>
        <v>3785909847.0299997</v>
      </c>
    </row>
    <row r="10" spans="1:7" s="3169" customFormat="1" ht="15.6" x14ac:dyDescent="0.3">
      <c r="A10" s="3229">
        <v>1</v>
      </c>
      <c r="B10" s="3230"/>
      <c r="C10" s="3323" t="s">
        <v>14</v>
      </c>
      <c r="D10" s="3234">
        <f>+D11</f>
        <v>799877804</v>
      </c>
      <c r="E10" s="3233">
        <f>+E11</f>
        <v>0</v>
      </c>
      <c r="F10" s="3234">
        <f>+D10-E10</f>
        <v>799877804</v>
      </c>
      <c r="G10" s="3324">
        <f>+G11</f>
        <v>799877804</v>
      </c>
    </row>
    <row r="11" spans="1:7" s="3169" customFormat="1" ht="15.6" x14ac:dyDescent="0.3">
      <c r="A11" s="3200">
        <v>10</v>
      </c>
      <c r="B11" s="3201"/>
      <c r="C11" s="3325" t="s">
        <v>14</v>
      </c>
      <c r="D11" s="3203">
        <f>+D12+D15+D18</f>
        <v>799877804</v>
      </c>
      <c r="E11" s="3204">
        <f>+E12+E15+E18</f>
        <v>0</v>
      </c>
      <c r="F11" s="3203">
        <f>+D11-E11</f>
        <v>799877804</v>
      </c>
      <c r="G11" s="3271">
        <f>+G12+G15+G18</f>
        <v>799877804</v>
      </c>
    </row>
    <row r="12" spans="1:7" s="3169" customFormat="1" ht="18" customHeight="1" x14ac:dyDescent="0.3">
      <c r="A12" s="3200">
        <v>101</v>
      </c>
      <c r="B12" s="3201"/>
      <c r="C12" s="3325" t="s">
        <v>15</v>
      </c>
      <c r="D12" s="3203">
        <f>+D13</f>
        <v>26134973</v>
      </c>
      <c r="E12" s="3204">
        <f>+E13</f>
        <v>0</v>
      </c>
      <c r="F12" s="3203">
        <f>+D12-E12</f>
        <v>26134973</v>
      </c>
      <c r="G12" s="3271">
        <f>+G13</f>
        <v>26134973</v>
      </c>
    </row>
    <row r="13" spans="1:7" s="3169" customFormat="1" ht="15.6" x14ac:dyDescent="0.3">
      <c r="A13" s="3200">
        <v>1011</v>
      </c>
      <c r="B13" s="3201"/>
      <c r="C13" s="3325" t="s">
        <v>16</v>
      </c>
      <c r="D13" s="3203">
        <f>+D14</f>
        <v>26134973</v>
      </c>
      <c r="E13" s="3204">
        <f>+E14</f>
        <v>0</v>
      </c>
      <c r="F13" s="3203">
        <f>+D13-E13</f>
        <v>26134973</v>
      </c>
      <c r="G13" s="3271">
        <f>+G14</f>
        <v>26134973</v>
      </c>
    </row>
    <row r="14" spans="1:7" ht="20.100000000000001" customHeight="1" x14ac:dyDescent="0.3">
      <c r="A14" s="3207">
        <v>10111</v>
      </c>
      <c r="B14" s="3208">
        <v>20</v>
      </c>
      <c r="C14" s="3209" t="s">
        <v>17</v>
      </c>
      <c r="D14" s="3211">
        <v>26134973</v>
      </c>
      <c r="E14" s="3326">
        <v>0</v>
      </c>
      <c r="F14" s="3211">
        <f t="shared" ref="F14:F33" si="0">+D14-E14</f>
        <v>26134973</v>
      </c>
      <c r="G14" s="3215">
        <v>26134973</v>
      </c>
    </row>
    <row r="15" spans="1:7" s="3169" customFormat="1" ht="20.100000000000001" customHeight="1" x14ac:dyDescent="0.3">
      <c r="A15" s="3200">
        <v>102</v>
      </c>
      <c r="B15" s="3201"/>
      <c r="C15" s="3325" t="s">
        <v>31</v>
      </c>
      <c r="D15" s="3203">
        <f>+D16+D17</f>
        <v>178809431</v>
      </c>
      <c r="E15" s="3204">
        <f>+E16+E17</f>
        <v>0</v>
      </c>
      <c r="F15" s="3203">
        <f>+D15-E15</f>
        <v>178809431</v>
      </c>
      <c r="G15" s="3271">
        <f>+G16+G17</f>
        <v>178809431</v>
      </c>
    </row>
    <row r="16" spans="1:7" ht="20.100000000000001" customHeight="1" x14ac:dyDescent="0.3">
      <c r="A16" s="3207">
        <v>10212</v>
      </c>
      <c r="B16" s="3208">
        <v>20</v>
      </c>
      <c r="C16" s="3209" t="s">
        <v>32</v>
      </c>
      <c r="D16" s="3211">
        <v>250877</v>
      </c>
      <c r="E16" s="3326">
        <v>0</v>
      </c>
      <c r="F16" s="3211">
        <f t="shared" si="0"/>
        <v>250877</v>
      </c>
      <c r="G16" s="3215">
        <v>250877</v>
      </c>
    </row>
    <row r="17" spans="1:7" ht="20.100000000000001" customHeight="1" x14ac:dyDescent="0.3">
      <c r="A17" s="3207">
        <v>10214</v>
      </c>
      <c r="B17" s="3208">
        <v>20</v>
      </c>
      <c r="C17" s="3209" t="s">
        <v>33</v>
      </c>
      <c r="D17" s="3211">
        <v>178558554</v>
      </c>
      <c r="E17" s="3326">
        <v>0</v>
      </c>
      <c r="F17" s="3211">
        <f t="shared" si="0"/>
        <v>178558554</v>
      </c>
      <c r="G17" s="3215">
        <v>178558554</v>
      </c>
    </row>
    <row r="18" spans="1:7" s="3169" customFormat="1" ht="31.95" customHeight="1" x14ac:dyDescent="0.3">
      <c r="A18" s="3200">
        <v>105</v>
      </c>
      <c r="B18" s="3201"/>
      <c r="C18" s="3236" t="s">
        <v>34</v>
      </c>
      <c r="D18" s="3203">
        <f>+D19+D23+D26+D27</f>
        <v>594933400</v>
      </c>
      <c r="E18" s="3204">
        <f>+E19+E23+E26+E27</f>
        <v>0</v>
      </c>
      <c r="F18" s="3203">
        <f t="shared" si="0"/>
        <v>594933400</v>
      </c>
      <c r="G18" s="3271">
        <f>+G19+G23+G26+G27</f>
        <v>594933400</v>
      </c>
    </row>
    <row r="19" spans="1:7" s="3169" customFormat="1" ht="20.100000000000001" customHeight="1" x14ac:dyDescent="0.3">
      <c r="A19" s="3200">
        <v>1051</v>
      </c>
      <c r="B19" s="3201"/>
      <c r="C19" s="3236" t="s">
        <v>35</v>
      </c>
      <c r="D19" s="3203">
        <f>+D20+D21+D22</f>
        <v>382819200</v>
      </c>
      <c r="E19" s="3204">
        <f>+E20+E21+E22</f>
        <v>0</v>
      </c>
      <c r="F19" s="3203">
        <f t="shared" si="0"/>
        <v>382819200</v>
      </c>
      <c r="G19" s="3271">
        <f>+G20+G21+G22</f>
        <v>382819200</v>
      </c>
    </row>
    <row r="20" spans="1:7" ht="20.100000000000001" customHeight="1" x14ac:dyDescent="0.3">
      <c r="A20" s="3207">
        <v>10511</v>
      </c>
      <c r="B20" s="3208">
        <v>20</v>
      </c>
      <c r="C20" s="3209" t="s">
        <v>36</v>
      </c>
      <c r="D20" s="3211">
        <v>79008700</v>
      </c>
      <c r="E20" s="3326">
        <v>0</v>
      </c>
      <c r="F20" s="3211">
        <f t="shared" si="0"/>
        <v>79008700</v>
      </c>
      <c r="G20" s="3215">
        <v>79008700</v>
      </c>
    </row>
    <row r="21" spans="1:7" ht="20.100000000000001" customHeight="1" x14ac:dyDescent="0.3">
      <c r="A21" s="3207">
        <v>10513</v>
      </c>
      <c r="B21" s="3208">
        <v>20</v>
      </c>
      <c r="C21" s="3209" t="s">
        <v>37</v>
      </c>
      <c r="D21" s="3211">
        <v>134377500</v>
      </c>
      <c r="E21" s="3326">
        <v>0</v>
      </c>
      <c r="F21" s="3211">
        <f t="shared" si="0"/>
        <v>134377500</v>
      </c>
      <c r="G21" s="3215">
        <v>134377500</v>
      </c>
    </row>
    <row r="22" spans="1:7" ht="20.100000000000001" customHeight="1" x14ac:dyDescent="0.3">
      <c r="A22" s="3207">
        <v>10514</v>
      </c>
      <c r="B22" s="3208">
        <v>20</v>
      </c>
      <c r="C22" s="3209" t="s">
        <v>38</v>
      </c>
      <c r="D22" s="3211">
        <v>169433000</v>
      </c>
      <c r="E22" s="3326">
        <v>0</v>
      </c>
      <c r="F22" s="3211">
        <f t="shared" si="0"/>
        <v>169433000</v>
      </c>
      <c r="G22" s="3215">
        <v>169433000</v>
      </c>
    </row>
    <row r="23" spans="1:7" s="3169" customFormat="1" ht="20.100000000000001" customHeight="1" x14ac:dyDescent="0.3">
      <c r="A23" s="3200">
        <v>1052</v>
      </c>
      <c r="B23" s="3201"/>
      <c r="C23" s="3236" t="s">
        <v>39</v>
      </c>
      <c r="D23" s="3203">
        <f>+D24+D25</f>
        <v>113341400</v>
      </c>
      <c r="E23" s="3204">
        <f>+E24+E25</f>
        <v>0</v>
      </c>
      <c r="F23" s="3203">
        <f t="shared" si="0"/>
        <v>113341400</v>
      </c>
      <c r="G23" s="3271">
        <f>+G24+G25</f>
        <v>113341400</v>
      </c>
    </row>
    <row r="24" spans="1:7" ht="20.100000000000001" customHeight="1" x14ac:dyDescent="0.3">
      <c r="A24" s="3207">
        <v>10523</v>
      </c>
      <c r="B24" s="3208">
        <v>20</v>
      </c>
      <c r="C24" s="3209" t="s">
        <v>41</v>
      </c>
      <c r="D24" s="3211">
        <v>103511700</v>
      </c>
      <c r="E24" s="3326">
        <v>0</v>
      </c>
      <c r="F24" s="3211">
        <f t="shared" si="0"/>
        <v>103511700</v>
      </c>
      <c r="G24" s="3215">
        <v>103511700</v>
      </c>
    </row>
    <row r="25" spans="1:7" ht="27.75" customHeight="1" x14ac:dyDescent="0.3">
      <c r="A25" s="3207">
        <v>10527</v>
      </c>
      <c r="B25" s="3208">
        <v>20</v>
      </c>
      <c r="C25" s="3327" t="s">
        <v>42</v>
      </c>
      <c r="D25" s="3211">
        <v>9829700</v>
      </c>
      <c r="E25" s="3326">
        <v>0</v>
      </c>
      <c r="F25" s="3211">
        <f t="shared" si="0"/>
        <v>9829700</v>
      </c>
      <c r="G25" s="3215">
        <v>9829700</v>
      </c>
    </row>
    <row r="26" spans="1:7" ht="26.25" customHeight="1" x14ac:dyDescent="0.3">
      <c r="A26" s="3207">
        <v>1056</v>
      </c>
      <c r="B26" s="3208">
        <v>20</v>
      </c>
      <c r="C26" s="3209" t="s">
        <v>43</v>
      </c>
      <c r="D26" s="3211">
        <v>59261300</v>
      </c>
      <c r="E26" s="3326"/>
      <c r="F26" s="3211">
        <f t="shared" si="0"/>
        <v>59261300</v>
      </c>
      <c r="G26" s="3215">
        <v>59261300</v>
      </c>
    </row>
    <row r="27" spans="1:7" ht="20.100000000000001" customHeight="1" thickBot="1" x14ac:dyDescent="0.35">
      <c r="A27" s="3238">
        <v>1057</v>
      </c>
      <c r="B27" s="3239">
        <v>20</v>
      </c>
      <c r="C27" s="3328" t="s">
        <v>44</v>
      </c>
      <c r="D27" s="3241">
        <v>39511500</v>
      </c>
      <c r="E27" s="3242">
        <f>+E29</f>
        <v>0</v>
      </c>
      <c r="F27" s="3243">
        <f t="shared" si="0"/>
        <v>39511500</v>
      </c>
      <c r="G27" s="3285">
        <v>39511500</v>
      </c>
    </row>
    <row r="28" spans="1:7" s="3169" customFormat="1" ht="20.100000000000001" customHeight="1" x14ac:dyDescent="0.3">
      <c r="A28" s="3193">
        <v>2</v>
      </c>
      <c r="B28" s="3194"/>
      <c r="C28" s="3329" t="s">
        <v>45</v>
      </c>
      <c r="D28" s="3198">
        <f>+D29</f>
        <v>303056086.19999999</v>
      </c>
      <c r="E28" s="3197">
        <f>+E29</f>
        <v>0</v>
      </c>
      <c r="F28" s="3196">
        <f t="shared" si="0"/>
        <v>303056086.19999999</v>
      </c>
      <c r="G28" s="3330">
        <f>+G29</f>
        <v>303056086.19999999</v>
      </c>
    </row>
    <row r="29" spans="1:7" s="3169" customFormat="1" ht="20.100000000000001" customHeight="1" x14ac:dyDescent="0.3">
      <c r="A29" s="3200">
        <v>20</v>
      </c>
      <c r="B29" s="3201"/>
      <c r="C29" s="3325" t="s">
        <v>45</v>
      </c>
      <c r="D29" s="3203">
        <f>+D30</f>
        <v>303056086.19999999</v>
      </c>
      <c r="E29" s="3204">
        <f>+E30</f>
        <v>0</v>
      </c>
      <c r="F29" s="3203">
        <f t="shared" si="0"/>
        <v>303056086.19999999</v>
      </c>
      <c r="G29" s="3271">
        <f>+G30</f>
        <v>303056086.19999999</v>
      </c>
    </row>
    <row r="30" spans="1:7" s="3169" customFormat="1" ht="20.100000000000001" customHeight="1" x14ac:dyDescent="0.3">
      <c r="A30" s="3200">
        <v>204</v>
      </c>
      <c r="B30" s="3201"/>
      <c r="C30" s="3325" t="s">
        <v>46</v>
      </c>
      <c r="D30" s="3203">
        <f>+D31+D42+D48+D56+D59+D61+D64+D66+D68+D69+D80</f>
        <v>303056086.19999999</v>
      </c>
      <c r="E30" s="3204">
        <f>+E31+E42+E48+E56+E59+E61+E64+E66+E68+E69+E80</f>
        <v>0</v>
      </c>
      <c r="F30" s="3203">
        <f t="shared" si="0"/>
        <v>303056086.19999999</v>
      </c>
      <c r="G30" s="3271">
        <f>+G31+G42+G48+G56+G59+G61+G64+G66+G68+G69+G80</f>
        <v>303056086.19999999</v>
      </c>
    </row>
    <row r="31" spans="1:7" s="3169" customFormat="1" ht="20.100000000000001" customHeight="1" x14ac:dyDescent="0.3">
      <c r="A31" s="3200">
        <v>2041</v>
      </c>
      <c r="B31" s="3201"/>
      <c r="C31" s="3325" t="s">
        <v>116</v>
      </c>
      <c r="D31" s="3203">
        <f>+D32+D33</f>
        <v>14865</v>
      </c>
      <c r="E31" s="3204">
        <f>+E32+E33</f>
        <v>0</v>
      </c>
      <c r="F31" s="3203">
        <f t="shared" si="0"/>
        <v>14865</v>
      </c>
      <c r="G31" s="3271">
        <f>+G32+G33</f>
        <v>14865</v>
      </c>
    </row>
    <row r="32" spans="1:7" ht="20.100000000000001" customHeight="1" x14ac:dyDescent="0.3">
      <c r="A32" s="3207">
        <v>20418</v>
      </c>
      <c r="B32" s="3208">
        <v>20</v>
      </c>
      <c r="C32" s="3209" t="s">
        <v>117</v>
      </c>
      <c r="D32" s="3211">
        <v>65</v>
      </c>
      <c r="E32" s="3326">
        <v>0</v>
      </c>
      <c r="F32" s="3211">
        <f t="shared" si="0"/>
        <v>65</v>
      </c>
      <c r="G32" s="3215">
        <v>65</v>
      </c>
    </row>
    <row r="33" spans="1:7" ht="20.100000000000001" customHeight="1" x14ac:dyDescent="0.3">
      <c r="A33" s="3207">
        <v>204125</v>
      </c>
      <c r="B33" s="3208">
        <v>20</v>
      </c>
      <c r="C33" s="3209" t="s">
        <v>118</v>
      </c>
      <c r="D33" s="3211">
        <v>14800</v>
      </c>
      <c r="E33" s="3326">
        <v>0</v>
      </c>
      <c r="F33" s="3211">
        <f t="shared" si="0"/>
        <v>14800</v>
      </c>
      <c r="G33" s="3215">
        <v>14800</v>
      </c>
    </row>
    <row r="34" spans="1:7" ht="20.100000000000001" customHeight="1" thickBot="1" x14ac:dyDescent="0.35">
      <c r="A34" s="3245"/>
      <c r="B34" s="3246"/>
      <c r="C34" s="3331"/>
      <c r="D34" s="3248"/>
      <c r="E34" s="3249"/>
      <c r="F34" s="3250"/>
      <c r="G34" s="3250"/>
    </row>
    <row r="35" spans="1:7" ht="7.95" customHeight="1" x14ac:dyDescent="0.3">
      <c r="A35" s="3968"/>
      <c r="B35" s="3969"/>
      <c r="C35" s="3969"/>
      <c r="D35" s="3969"/>
      <c r="E35" s="3969"/>
      <c r="F35" s="3969"/>
      <c r="G35" s="3970"/>
    </row>
    <row r="36" spans="1:7" x14ac:dyDescent="0.3">
      <c r="A36" s="3915" t="s">
        <v>1</v>
      </c>
      <c r="B36" s="3916"/>
      <c r="C36" s="3916"/>
      <c r="D36" s="3916"/>
      <c r="E36" s="3916"/>
      <c r="F36" s="3916"/>
      <c r="G36" s="3917"/>
    </row>
    <row r="37" spans="1:7" x14ac:dyDescent="0.3">
      <c r="A37" s="3915" t="s">
        <v>2</v>
      </c>
      <c r="B37" s="3916"/>
      <c r="C37" s="3916"/>
      <c r="D37" s="3916"/>
      <c r="E37" s="3916"/>
      <c r="F37" s="3916"/>
      <c r="G37" s="3917"/>
    </row>
    <row r="38" spans="1:7" x14ac:dyDescent="0.3">
      <c r="A38" s="3172" t="s">
        <v>0</v>
      </c>
      <c r="G38" s="3171"/>
    </row>
    <row r="39" spans="1:7" x14ac:dyDescent="0.3">
      <c r="A39" s="3170" t="s">
        <v>3</v>
      </c>
      <c r="C39" s="3159" t="s">
        <v>4</v>
      </c>
      <c r="E39" s="3254" t="s">
        <v>5</v>
      </c>
      <c r="F39" s="3162" t="str">
        <f>F6</f>
        <v>NOVIEMBRE</v>
      </c>
      <c r="G39" s="3171" t="str">
        <f>G6</f>
        <v>VIGENCIA FISCAL: 2018</v>
      </c>
    </row>
    <row r="40" spans="1:7" ht="5.25" customHeight="1" thickBot="1" x14ac:dyDescent="0.35">
      <c r="A40" s="3174"/>
      <c r="B40" s="3175"/>
      <c r="C40" s="3176"/>
      <c r="D40" s="3178"/>
      <c r="E40" s="3332"/>
      <c r="F40" s="3178"/>
      <c r="G40" s="3179"/>
    </row>
    <row r="41" spans="1:7" s="3169" customFormat="1" ht="71.400000000000006" customHeight="1" x14ac:dyDescent="0.3">
      <c r="A41" s="3180" t="s">
        <v>351</v>
      </c>
      <c r="B41" s="3181"/>
      <c r="C41" s="3181" t="s">
        <v>352</v>
      </c>
      <c r="D41" s="3316" t="s">
        <v>8</v>
      </c>
      <c r="E41" s="3317" t="s">
        <v>9</v>
      </c>
      <c r="F41" s="3316" t="s">
        <v>10</v>
      </c>
      <c r="G41" s="3318" t="s">
        <v>11</v>
      </c>
    </row>
    <row r="42" spans="1:7" s="3169" customFormat="1" ht="20.100000000000001" customHeight="1" x14ac:dyDescent="0.3">
      <c r="A42" s="3200">
        <v>2044</v>
      </c>
      <c r="B42" s="3201"/>
      <c r="C42" s="3236" t="s">
        <v>47</v>
      </c>
      <c r="D42" s="3203">
        <f>SUM(D43:D47)</f>
        <v>2835496</v>
      </c>
      <c r="E42" s="3204">
        <f>SUM(E43:E47)</f>
        <v>0</v>
      </c>
      <c r="F42" s="3203">
        <f t="shared" ref="F42:F68" si="1">+D42-E42</f>
        <v>2835496</v>
      </c>
      <c r="G42" s="3271">
        <f>SUM(G43:G47)</f>
        <v>2835496</v>
      </c>
    </row>
    <row r="43" spans="1:7" ht="20.100000000000001" customHeight="1" x14ac:dyDescent="0.3">
      <c r="A43" s="3207">
        <v>20441</v>
      </c>
      <c r="B43" s="3208">
        <v>20</v>
      </c>
      <c r="C43" s="3237" t="s">
        <v>48</v>
      </c>
      <c r="D43" s="3211">
        <v>2833278</v>
      </c>
      <c r="E43" s="3326">
        <v>0</v>
      </c>
      <c r="F43" s="3211">
        <f t="shared" si="1"/>
        <v>2833278</v>
      </c>
      <c r="G43" s="3215">
        <v>2833278</v>
      </c>
    </row>
    <row r="44" spans="1:7" ht="20.100000000000001" customHeight="1" x14ac:dyDescent="0.3">
      <c r="A44" s="3207">
        <v>204415</v>
      </c>
      <c r="B44" s="3208">
        <v>20</v>
      </c>
      <c r="C44" s="3237" t="s">
        <v>119</v>
      </c>
      <c r="D44" s="3211">
        <v>1898</v>
      </c>
      <c r="E44" s="3326">
        <v>0</v>
      </c>
      <c r="F44" s="3211">
        <f t="shared" si="1"/>
        <v>1898</v>
      </c>
      <c r="G44" s="3215">
        <v>1898</v>
      </c>
    </row>
    <row r="45" spans="1:7" ht="20.100000000000001" customHeight="1" x14ac:dyDescent="0.3">
      <c r="A45" s="3207">
        <v>204418</v>
      </c>
      <c r="B45" s="3208">
        <v>20</v>
      </c>
      <c r="C45" s="3237" t="s">
        <v>120</v>
      </c>
      <c r="D45" s="3211">
        <v>302</v>
      </c>
      <c r="E45" s="3326">
        <v>0</v>
      </c>
      <c r="F45" s="3211">
        <f t="shared" si="1"/>
        <v>302</v>
      </c>
      <c r="G45" s="3215">
        <v>302</v>
      </c>
    </row>
    <row r="46" spans="1:7" ht="20.100000000000001" customHeight="1" x14ac:dyDescent="0.3">
      <c r="A46" s="3207">
        <v>204420</v>
      </c>
      <c r="B46" s="3208">
        <v>20</v>
      </c>
      <c r="C46" s="3237" t="s">
        <v>196</v>
      </c>
      <c r="D46" s="3211">
        <v>13</v>
      </c>
      <c r="E46" s="3326">
        <v>0</v>
      </c>
      <c r="F46" s="3211">
        <f t="shared" si="1"/>
        <v>13</v>
      </c>
      <c r="G46" s="3215">
        <v>13</v>
      </c>
    </row>
    <row r="47" spans="1:7" ht="20.100000000000001" customHeight="1" x14ac:dyDescent="0.3">
      <c r="A47" s="3207">
        <v>204423</v>
      </c>
      <c r="B47" s="3208">
        <v>20</v>
      </c>
      <c r="C47" s="3237" t="s">
        <v>121</v>
      </c>
      <c r="D47" s="3211">
        <v>5</v>
      </c>
      <c r="E47" s="3326">
        <v>0</v>
      </c>
      <c r="F47" s="3211">
        <f t="shared" si="1"/>
        <v>5</v>
      </c>
      <c r="G47" s="3215">
        <v>5</v>
      </c>
    </row>
    <row r="48" spans="1:7" s="3169" customFormat="1" ht="20.100000000000001" customHeight="1" x14ac:dyDescent="0.3">
      <c r="A48" s="3200">
        <v>2045</v>
      </c>
      <c r="B48" s="3201"/>
      <c r="C48" s="3325" t="s">
        <v>49</v>
      </c>
      <c r="D48" s="3203">
        <f>SUM(D49:D55)</f>
        <v>19584772.850000001</v>
      </c>
      <c r="E48" s="3204">
        <f>SUM(E49:E55)</f>
        <v>0</v>
      </c>
      <c r="F48" s="3203">
        <f t="shared" si="1"/>
        <v>19584772.850000001</v>
      </c>
      <c r="G48" s="3271">
        <f>SUM(G49:G55)</f>
        <v>19584772.850000001</v>
      </c>
    </row>
    <row r="49" spans="1:7" ht="27.6" customHeight="1" x14ac:dyDescent="0.3">
      <c r="A49" s="3207">
        <v>20451</v>
      </c>
      <c r="B49" s="3208">
        <v>20</v>
      </c>
      <c r="C49" s="3209" t="s">
        <v>50</v>
      </c>
      <c r="D49" s="3211">
        <v>3195079</v>
      </c>
      <c r="E49" s="3326">
        <v>0</v>
      </c>
      <c r="F49" s="3211">
        <f t="shared" si="1"/>
        <v>3195079</v>
      </c>
      <c r="G49" s="3215">
        <v>3195079</v>
      </c>
    </row>
    <row r="50" spans="1:7" s="3252" customFormat="1" ht="27.6" customHeight="1" x14ac:dyDescent="0.3">
      <c r="A50" s="3272">
        <v>20452</v>
      </c>
      <c r="B50" s="3273">
        <v>20</v>
      </c>
      <c r="C50" s="3237" t="s">
        <v>51</v>
      </c>
      <c r="D50" s="3275">
        <v>3192800</v>
      </c>
      <c r="E50" s="3333">
        <v>0</v>
      </c>
      <c r="F50" s="3275">
        <f t="shared" si="1"/>
        <v>3192800</v>
      </c>
      <c r="G50" s="3334">
        <v>3192800</v>
      </c>
    </row>
    <row r="51" spans="1:7" s="3252" customFormat="1" ht="27.6" customHeight="1" x14ac:dyDescent="0.3">
      <c r="A51" s="3272">
        <v>20455</v>
      </c>
      <c r="B51" s="3273">
        <v>20</v>
      </c>
      <c r="C51" s="3237" t="s">
        <v>198</v>
      </c>
      <c r="D51" s="3275">
        <v>29</v>
      </c>
      <c r="E51" s="3333">
        <v>0</v>
      </c>
      <c r="F51" s="3275">
        <f t="shared" si="1"/>
        <v>29</v>
      </c>
      <c r="G51" s="3334">
        <v>29</v>
      </c>
    </row>
    <row r="52" spans="1:7" s="3252" customFormat="1" ht="27.6" customHeight="1" x14ac:dyDescent="0.3">
      <c r="A52" s="3272">
        <v>20456</v>
      </c>
      <c r="B52" s="3273">
        <v>20</v>
      </c>
      <c r="C52" s="3237" t="s">
        <v>52</v>
      </c>
      <c r="D52" s="3275">
        <v>16974</v>
      </c>
      <c r="E52" s="3333">
        <v>0</v>
      </c>
      <c r="F52" s="3275">
        <f t="shared" si="1"/>
        <v>16974</v>
      </c>
      <c r="G52" s="3334">
        <v>16974</v>
      </c>
    </row>
    <row r="53" spans="1:7" s="3252" customFormat="1" ht="20.100000000000001" customHeight="1" x14ac:dyDescent="0.3">
      <c r="A53" s="3272">
        <v>20458</v>
      </c>
      <c r="B53" s="3273">
        <v>20</v>
      </c>
      <c r="C53" s="3237" t="s">
        <v>124</v>
      </c>
      <c r="D53" s="3275">
        <v>13170109.85</v>
      </c>
      <c r="E53" s="3333">
        <v>0</v>
      </c>
      <c r="F53" s="3275">
        <f t="shared" si="1"/>
        <v>13170109.85</v>
      </c>
      <c r="G53" s="3334">
        <v>13170109.85</v>
      </c>
    </row>
    <row r="54" spans="1:7" ht="20.100000000000001" customHeight="1" x14ac:dyDescent="0.3">
      <c r="A54" s="3207">
        <v>204510</v>
      </c>
      <c r="B54" s="3208">
        <v>20</v>
      </c>
      <c r="C54" s="3209" t="s">
        <v>53</v>
      </c>
      <c r="D54" s="3211">
        <v>3423</v>
      </c>
      <c r="E54" s="3326">
        <v>0</v>
      </c>
      <c r="F54" s="3211">
        <f t="shared" si="1"/>
        <v>3423</v>
      </c>
      <c r="G54" s="3215">
        <v>3423</v>
      </c>
    </row>
    <row r="55" spans="1:7" ht="20.100000000000001" customHeight="1" x14ac:dyDescent="0.3">
      <c r="A55" s="3207">
        <v>204513</v>
      </c>
      <c r="B55" s="3208">
        <v>20</v>
      </c>
      <c r="C55" s="3209" t="s">
        <v>54</v>
      </c>
      <c r="D55" s="3211">
        <v>6358</v>
      </c>
      <c r="E55" s="3326">
        <v>0</v>
      </c>
      <c r="F55" s="3211">
        <f t="shared" si="1"/>
        <v>6358</v>
      </c>
      <c r="G55" s="3215">
        <v>6358</v>
      </c>
    </row>
    <row r="56" spans="1:7" s="3169" customFormat="1" ht="20.100000000000001" customHeight="1" x14ac:dyDescent="0.3">
      <c r="A56" s="3200">
        <v>2046</v>
      </c>
      <c r="B56" s="3201"/>
      <c r="C56" s="3325" t="s">
        <v>55</v>
      </c>
      <c r="D56" s="3203">
        <f>SUM(D57:D58)</f>
        <v>394</v>
      </c>
      <c r="E56" s="3204">
        <f>SUM(E57:E58)</f>
        <v>0</v>
      </c>
      <c r="F56" s="3203">
        <f t="shared" si="1"/>
        <v>394</v>
      </c>
      <c r="G56" s="3271">
        <f>SUM(G57:G58)</f>
        <v>394</v>
      </c>
    </row>
    <row r="57" spans="1:7" ht="20.100000000000001" customHeight="1" x14ac:dyDescent="0.3">
      <c r="A57" s="3207">
        <v>20462</v>
      </c>
      <c r="B57" s="3208">
        <v>20</v>
      </c>
      <c r="C57" s="3209" t="s">
        <v>56</v>
      </c>
      <c r="D57" s="3211">
        <v>386</v>
      </c>
      <c r="E57" s="3326"/>
      <c r="F57" s="3211">
        <f t="shared" si="1"/>
        <v>386</v>
      </c>
      <c r="G57" s="3215">
        <v>386</v>
      </c>
    </row>
    <row r="58" spans="1:7" ht="20.100000000000001" customHeight="1" x14ac:dyDescent="0.3">
      <c r="A58" s="3207">
        <v>20467</v>
      </c>
      <c r="B58" s="3208">
        <v>20</v>
      </c>
      <c r="C58" s="3209" t="s">
        <v>126</v>
      </c>
      <c r="D58" s="3211">
        <v>8</v>
      </c>
      <c r="E58" s="3326">
        <v>0</v>
      </c>
      <c r="F58" s="3211">
        <f t="shared" si="1"/>
        <v>8</v>
      </c>
      <c r="G58" s="3215">
        <v>8</v>
      </c>
    </row>
    <row r="59" spans="1:7" s="3169" customFormat="1" ht="20.100000000000001" customHeight="1" x14ac:dyDescent="0.3">
      <c r="A59" s="3200">
        <v>2047</v>
      </c>
      <c r="B59" s="3201"/>
      <c r="C59" s="3325" t="s">
        <v>58</v>
      </c>
      <c r="D59" s="3203">
        <f>+D60</f>
        <v>7187</v>
      </c>
      <c r="E59" s="3204">
        <f>+E60</f>
        <v>0</v>
      </c>
      <c r="F59" s="3203">
        <f t="shared" si="1"/>
        <v>7187</v>
      </c>
      <c r="G59" s="3271">
        <f>+G60</f>
        <v>7187</v>
      </c>
    </row>
    <row r="60" spans="1:7" ht="20.100000000000001" customHeight="1" x14ac:dyDescent="0.3">
      <c r="A60" s="3207">
        <v>20476</v>
      </c>
      <c r="B60" s="3208">
        <v>20</v>
      </c>
      <c r="C60" s="3209" t="s">
        <v>59</v>
      </c>
      <c r="D60" s="3211">
        <v>7187</v>
      </c>
      <c r="E60" s="3326">
        <v>0</v>
      </c>
      <c r="F60" s="3211">
        <v>7187</v>
      </c>
      <c r="G60" s="3215">
        <v>7187</v>
      </c>
    </row>
    <row r="61" spans="1:7" s="3169" customFormat="1" ht="20.100000000000001" customHeight="1" x14ac:dyDescent="0.3">
      <c r="A61" s="3200">
        <v>2048</v>
      </c>
      <c r="B61" s="3201"/>
      <c r="C61" s="3325" t="s">
        <v>60</v>
      </c>
      <c r="D61" s="3203">
        <f>SUM(D62:D63)</f>
        <v>106670</v>
      </c>
      <c r="E61" s="3203">
        <f>SUM(E62:E63)</f>
        <v>0</v>
      </c>
      <c r="F61" s="3203">
        <f t="shared" si="1"/>
        <v>106670</v>
      </c>
      <c r="G61" s="3271">
        <f>SUM(G62:G63)</f>
        <v>106670</v>
      </c>
    </row>
    <row r="62" spans="1:7" ht="20.100000000000001" customHeight="1" x14ac:dyDescent="0.3">
      <c r="A62" s="3207">
        <v>20482</v>
      </c>
      <c r="B62" s="3208">
        <v>20</v>
      </c>
      <c r="C62" s="3209" t="s">
        <v>128</v>
      </c>
      <c r="D62" s="3211">
        <v>87970</v>
      </c>
      <c r="E62" s="3326">
        <v>0</v>
      </c>
      <c r="F62" s="3211">
        <f>+D62-E62</f>
        <v>87970</v>
      </c>
      <c r="G62" s="3215">
        <v>87970</v>
      </c>
    </row>
    <row r="63" spans="1:7" ht="20.100000000000001" customHeight="1" x14ac:dyDescent="0.3">
      <c r="A63" s="3207">
        <v>20486</v>
      </c>
      <c r="B63" s="3208">
        <v>20</v>
      </c>
      <c r="C63" s="3209" t="s">
        <v>61</v>
      </c>
      <c r="D63" s="3211">
        <v>18700</v>
      </c>
      <c r="E63" s="3326">
        <v>0</v>
      </c>
      <c r="F63" s="3211">
        <f t="shared" si="1"/>
        <v>18700</v>
      </c>
      <c r="G63" s="3215">
        <v>18700</v>
      </c>
    </row>
    <row r="64" spans="1:7" s="3169" customFormat="1" ht="20.100000000000001" customHeight="1" x14ac:dyDescent="0.3">
      <c r="A64" s="3200">
        <v>20410</v>
      </c>
      <c r="B64" s="3201"/>
      <c r="C64" s="3325" t="s">
        <v>133</v>
      </c>
      <c r="D64" s="3203">
        <f>+D65</f>
        <v>233732632</v>
      </c>
      <c r="E64" s="3204">
        <f>+E65</f>
        <v>0</v>
      </c>
      <c r="F64" s="3203">
        <f t="shared" si="1"/>
        <v>233732632</v>
      </c>
      <c r="G64" s="3271">
        <f>+G65</f>
        <v>233732632</v>
      </c>
    </row>
    <row r="65" spans="1:239" ht="20.100000000000001" customHeight="1" x14ac:dyDescent="0.3">
      <c r="A65" s="3207">
        <v>204102</v>
      </c>
      <c r="B65" s="3208">
        <v>20</v>
      </c>
      <c r="C65" s="3209" t="s">
        <v>134</v>
      </c>
      <c r="D65" s="3211">
        <v>233732632</v>
      </c>
      <c r="E65" s="3326">
        <v>0</v>
      </c>
      <c r="F65" s="3211">
        <f t="shared" si="1"/>
        <v>233732632</v>
      </c>
      <c r="G65" s="3215">
        <v>233732632</v>
      </c>
    </row>
    <row r="66" spans="1:239" s="3169" customFormat="1" ht="20.100000000000001" customHeight="1" x14ac:dyDescent="0.3">
      <c r="A66" s="3200">
        <v>20411</v>
      </c>
      <c r="B66" s="3201"/>
      <c r="C66" s="3325" t="s">
        <v>135</v>
      </c>
      <c r="D66" s="3203">
        <f>SUM(D67:D67)</f>
        <v>282</v>
      </c>
      <c r="E66" s="3204">
        <f>SUM(E67:E67)</f>
        <v>0</v>
      </c>
      <c r="F66" s="3203">
        <f>+D66-E66</f>
        <v>282</v>
      </c>
      <c r="G66" s="3271">
        <f>SUM(G67:G67)</f>
        <v>282</v>
      </c>
    </row>
    <row r="67" spans="1:239" ht="20.100000000000001" customHeight="1" x14ac:dyDescent="0.3">
      <c r="A67" s="3207">
        <v>204111</v>
      </c>
      <c r="B67" s="3208">
        <v>20</v>
      </c>
      <c r="C67" s="3209" t="s">
        <v>136</v>
      </c>
      <c r="D67" s="3211">
        <v>282</v>
      </c>
      <c r="E67" s="3326">
        <v>0</v>
      </c>
      <c r="F67" s="3211">
        <f>+D67-E67</f>
        <v>282</v>
      </c>
      <c r="G67" s="3215">
        <v>282</v>
      </c>
    </row>
    <row r="68" spans="1:239" s="3169" customFormat="1" ht="20.100000000000001" customHeight="1" x14ac:dyDescent="0.3">
      <c r="A68" s="3200">
        <v>20414</v>
      </c>
      <c r="B68" s="3201">
        <v>20</v>
      </c>
      <c r="C68" s="3325" t="s">
        <v>63</v>
      </c>
      <c r="D68" s="3203">
        <v>1620</v>
      </c>
      <c r="E68" s="3335">
        <v>0</v>
      </c>
      <c r="F68" s="3203">
        <f t="shared" si="1"/>
        <v>1620</v>
      </c>
      <c r="G68" s="3271">
        <v>1620</v>
      </c>
    </row>
    <row r="69" spans="1:239" s="3169" customFormat="1" ht="20.100000000000001" customHeight="1" x14ac:dyDescent="0.3">
      <c r="A69" s="3200">
        <v>20421</v>
      </c>
      <c r="B69" s="3201"/>
      <c r="C69" s="3325" t="s">
        <v>64</v>
      </c>
      <c r="D69" s="3203">
        <f>+D70+D71</f>
        <v>45433</v>
      </c>
      <c r="E69" s="3335">
        <f>+E70+E71</f>
        <v>0</v>
      </c>
      <c r="F69" s="3203">
        <f>+D69-E69</f>
        <v>45433</v>
      </c>
      <c r="G69" s="3271">
        <f>+G70+G71</f>
        <v>45433</v>
      </c>
    </row>
    <row r="70" spans="1:239" ht="20.100000000000001" customHeight="1" x14ac:dyDescent="0.3">
      <c r="A70" s="3207">
        <v>204214</v>
      </c>
      <c r="B70" s="3208">
        <v>20</v>
      </c>
      <c r="C70" s="3209" t="s">
        <v>65</v>
      </c>
      <c r="D70" s="3211">
        <v>22521</v>
      </c>
      <c r="E70" s="3326">
        <v>0</v>
      </c>
      <c r="F70" s="3211">
        <f>+D70-E70</f>
        <v>22521</v>
      </c>
      <c r="G70" s="3215">
        <v>22521</v>
      </c>
    </row>
    <row r="71" spans="1:239" ht="20.100000000000001" customHeight="1" thickBot="1" x14ac:dyDescent="0.35">
      <c r="A71" s="3238">
        <v>204215</v>
      </c>
      <c r="B71" s="3239">
        <v>20</v>
      </c>
      <c r="C71" s="3328" t="s">
        <v>139</v>
      </c>
      <c r="D71" s="3243">
        <v>22912</v>
      </c>
      <c r="E71" s="3336">
        <v>0</v>
      </c>
      <c r="F71" s="3243">
        <f>+D71-E71</f>
        <v>22912</v>
      </c>
      <c r="G71" s="3285">
        <v>22912</v>
      </c>
    </row>
    <row r="72" spans="1:239" ht="15" thickBot="1" x14ac:dyDescent="0.35">
      <c r="A72" s="3251"/>
      <c r="D72" s="3255"/>
      <c r="E72" s="3314"/>
      <c r="F72" s="3255"/>
      <c r="G72" s="3255"/>
    </row>
    <row r="73" spans="1:239" s="3169" customFormat="1" x14ac:dyDescent="0.3">
      <c r="A73" s="3921" t="s">
        <v>1</v>
      </c>
      <c r="B73" s="3922"/>
      <c r="C73" s="3922"/>
      <c r="D73" s="3922"/>
      <c r="E73" s="3922"/>
      <c r="F73" s="3922"/>
      <c r="G73" s="3923"/>
      <c r="H73" s="3337"/>
      <c r="I73" s="3916"/>
      <c r="J73" s="3916"/>
      <c r="K73" s="3916"/>
      <c r="L73" s="3916"/>
      <c r="M73" s="3916"/>
      <c r="N73" s="3916"/>
      <c r="O73" s="3916"/>
      <c r="P73" s="3916"/>
      <c r="Q73" s="3916"/>
      <c r="R73" s="3916"/>
      <c r="S73" s="3916"/>
      <c r="T73" s="3916"/>
      <c r="U73" s="3916"/>
      <c r="V73" s="3916"/>
      <c r="W73" s="3916"/>
      <c r="X73" s="3916"/>
      <c r="Y73" s="3916"/>
      <c r="Z73" s="3916"/>
      <c r="AA73" s="3916"/>
      <c r="AB73" s="3916"/>
      <c r="AC73" s="3916"/>
      <c r="AD73" s="3916"/>
      <c r="AE73" s="3916"/>
      <c r="AF73" s="3916"/>
      <c r="AG73" s="3916"/>
      <c r="AH73" s="3916"/>
      <c r="AI73" s="3916"/>
      <c r="AJ73" s="3916"/>
      <c r="AK73" s="3916"/>
      <c r="AL73" s="3916"/>
      <c r="AM73" s="3916"/>
      <c r="AN73" s="3916"/>
      <c r="AO73" s="3916"/>
      <c r="AP73" s="3916"/>
      <c r="AQ73" s="3916"/>
      <c r="AR73" s="3916"/>
      <c r="AS73" s="3916"/>
      <c r="AT73" s="3916"/>
      <c r="AU73" s="3916"/>
      <c r="AV73" s="3916"/>
      <c r="AW73" s="3916"/>
      <c r="AX73" s="3916"/>
      <c r="AY73" s="3916"/>
      <c r="AZ73" s="3916"/>
      <c r="BA73" s="3916"/>
      <c r="BB73" s="3916"/>
      <c r="BC73" s="3916"/>
      <c r="BD73" s="3916"/>
      <c r="BE73" s="3916"/>
      <c r="BF73" s="3916"/>
      <c r="BG73" s="3916"/>
      <c r="BH73" s="3916"/>
      <c r="BI73" s="3916"/>
      <c r="BJ73" s="3916"/>
      <c r="BK73" s="3916"/>
      <c r="BL73" s="3916"/>
      <c r="BM73" s="3916"/>
      <c r="BN73" s="3916"/>
      <c r="BO73" s="3916"/>
      <c r="BP73" s="3916"/>
      <c r="BQ73" s="3916"/>
      <c r="BR73" s="3916"/>
      <c r="BS73" s="3916"/>
      <c r="BT73" s="3916"/>
      <c r="BU73" s="3916"/>
      <c r="BV73" s="3916"/>
      <c r="BW73" s="3916"/>
      <c r="BX73" s="3916"/>
      <c r="BY73" s="3916"/>
      <c r="BZ73" s="3916"/>
      <c r="CA73" s="3916"/>
      <c r="CB73" s="3916"/>
      <c r="CC73" s="3916"/>
      <c r="CD73" s="3916"/>
      <c r="CE73" s="3916"/>
      <c r="CF73" s="3916"/>
      <c r="CG73" s="3916"/>
      <c r="CH73" s="3916"/>
      <c r="CI73" s="3916"/>
      <c r="CJ73" s="3916"/>
      <c r="CK73" s="3916"/>
      <c r="CL73" s="3916"/>
      <c r="CM73" s="3916"/>
      <c r="CN73" s="3916"/>
      <c r="CO73" s="3916"/>
      <c r="CP73" s="3916"/>
      <c r="CQ73" s="3916"/>
      <c r="CR73" s="3916"/>
      <c r="CS73" s="3916"/>
      <c r="CT73" s="3916"/>
      <c r="CU73" s="3916"/>
      <c r="CV73" s="3916"/>
      <c r="CW73" s="3916"/>
      <c r="CX73" s="3916"/>
      <c r="CY73" s="3916"/>
      <c r="CZ73" s="3916"/>
      <c r="DA73" s="3916"/>
      <c r="DB73" s="3916"/>
      <c r="DC73" s="3916"/>
      <c r="DD73" s="3916"/>
      <c r="DE73" s="3916"/>
      <c r="DF73" s="3916"/>
      <c r="DG73" s="3916"/>
      <c r="DH73" s="3916"/>
      <c r="DI73" s="3916"/>
      <c r="DJ73" s="3916"/>
      <c r="DK73" s="3916"/>
      <c r="DL73" s="3916"/>
      <c r="DM73" s="3916"/>
      <c r="DN73" s="3916"/>
      <c r="DO73" s="3916"/>
      <c r="DP73" s="3916"/>
      <c r="DQ73" s="3916"/>
      <c r="DR73" s="3916"/>
      <c r="DS73" s="3916"/>
      <c r="DT73" s="3922"/>
      <c r="DU73" s="3922"/>
      <c r="DV73" s="3922"/>
      <c r="DW73" s="3922"/>
      <c r="DX73" s="3922"/>
      <c r="DY73" s="3922"/>
      <c r="DZ73" s="3923"/>
      <c r="EA73" s="3921"/>
      <c r="EB73" s="3922"/>
      <c r="EC73" s="3922"/>
      <c r="ED73" s="3922"/>
      <c r="EE73" s="3922"/>
      <c r="EF73" s="3922"/>
      <c r="EG73" s="3923"/>
      <c r="EH73" s="3921"/>
      <c r="EI73" s="3922"/>
      <c r="EJ73" s="3922"/>
      <c r="EK73" s="3922"/>
      <c r="EL73" s="3922"/>
      <c r="EM73" s="3922"/>
      <c r="EN73" s="3923"/>
      <c r="EO73" s="3921"/>
      <c r="EP73" s="3922"/>
      <c r="EQ73" s="3922"/>
      <c r="ER73" s="3922"/>
      <c r="ES73" s="3922"/>
      <c r="ET73" s="3922"/>
      <c r="EU73" s="3923"/>
      <c r="EV73" s="3921"/>
      <c r="EW73" s="3922"/>
      <c r="EX73" s="3922"/>
      <c r="EY73" s="3922"/>
      <c r="EZ73" s="3922"/>
      <c r="FA73" s="3922"/>
      <c r="FB73" s="3923"/>
      <c r="FC73" s="3921"/>
      <c r="FD73" s="3922"/>
      <c r="FE73" s="3922"/>
      <c r="FF73" s="3922"/>
      <c r="FG73" s="3922"/>
      <c r="FH73" s="3922"/>
      <c r="FI73" s="3923"/>
      <c r="FJ73" s="3921"/>
      <c r="FK73" s="3922"/>
      <c r="FL73" s="3922"/>
      <c r="FM73" s="3922"/>
      <c r="FN73" s="3922"/>
      <c r="FO73" s="3922"/>
      <c r="FP73" s="3923"/>
      <c r="FQ73" s="3921"/>
      <c r="FR73" s="3922"/>
      <c r="FS73" s="3922"/>
      <c r="FT73" s="3922"/>
      <c r="FU73" s="3922"/>
      <c r="FV73" s="3922"/>
      <c r="FW73" s="3923"/>
      <c r="FX73" s="3921"/>
      <c r="FY73" s="3922"/>
      <c r="FZ73" s="3922"/>
      <c r="GA73" s="3922"/>
      <c r="GB73" s="3922"/>
      <c r="GC73" s="3922"/>
      <c r="GD73" s="3923"/>
      <c r="GE73" s="3921"/>
      <c r="GF73" s="3922"/>
      <c r="GG73" s="3922"/>
      <c r="GH73" s="3922"/>
      <c r="GI73" s="3922"/>
      <c r="GJ73" s="3922"/>
      <c r="GK73" s="3923"/>
      <c r="GL73" s="3921"/>
      <c r="GM73" s="3922"/>
      <c r="GN73" s="3922"/>
      <c r="GO73" s="3922"/>
      <c r="GP73" s="3922"/>
      <c r="GQ73" s="3922"/>
      <c r="GR73" s="3923"/>
      <c r="GS73" s="3921"/>
      <c r="GT73" s="3922"/>
      <c r="GU73" s="3922"/>
      <c r="GV73" s="3922"/>
      <c r="GW73" s="3922"/>
      <c r="GX73" s="3922"/>
      <c r="GY73" s="3923"/>
      <c r="GZ73" s="3921"/>
      <c r="HA73" s="3922"/>
      <c r="HB73" s="3922"/>
      <c r="HC73" s="3922"/>
      <c r="HD73" s="3922"/>
      <c r="HE73" s="3922"/>
      <c r="HF73" s="3923"/>
      <c r="HG73" s="3921"/>
      <c r="HH73" s="3922"/>
      <c r="HI73" s="3922"/>
      <c r="HJ73" s="3922"/>
      <c r="HK73" s="3922"/>
      <c r="HL73" s="3922"/>
      <c r="HM73" s="3923"/>
      <c r="HN73" s="3921"/>
      <c r="HO73" s="3922"/>
      <c r="HP73" s="3922"/>
      <c r="HQ73" s="3922"/>
      <c r="HR73" s="3922"/>
      <c r="HS73" s="3922"/>
      <c r="HT73" s="3923"/>
      <c r="HU73" s="3921"/>
      <c r="HV73" s="3922"/>
      <c r="HW73" s="3922"/>
      <c r="HX73" s="3922"/>
      <c r="HY73" s="3922"/>
      <c r="HZ73" s="3922"/>
      <c r="IA73" s="3923"/>
      <c r="IB73" s="3921"/>
      <c r="IC73" s="3921"/>
      <c r="ID73" s="3921"/>
      <c r="IE73" s="3921"/>
    </row>
    <row r="74" spans="1:239" s="3169" customFormat="1" ht="15.75" customHeight="1" x14ac:dyDescent="0.3">
      <c r="A74" s="3915" t="s">
        <v>2</v>
      </c>
      <c r="B74" s="3916"/>
      <c r="C74" s="3916"/>
      <c r="D74" s="3916"/>
      <c r="E74" s="3916"/>
      <c r="F74" s="3916"/>
      <c r="G74" s="3917"/>
    </row>
    <row r="75" spans="1:239" x14ac:dyDescent="0.3">
      <c r="A75" s="3172" t="s">
        <v>0</v>
      </c>
      <c r="G75" s="3171"/>
    </row>
    <row r="76" spans="1:239" ht="12.75" customHeight="1" x14ac:dyDescent="0.3">
      <c r="A76" s="3170"/>
      <c r="G76" s="3173"/>
    </row>
    <row r="77" spans="1:239" x14ac:dyDescent="0.3">
      <c r="A77" s="3170" t="s">
        <v>3</v>
      </c>
      <c r="C77" s="3159" t="s">
        <v>4</v>
      </c>
      <c r="E77" s="3254" t="s">
        <v>5</v>
      </c>
      <c r="F77" s="3162" t="str">
        <f>F39</f>
        <v>NOVIEMBRE</v>
      </c>
      <c r="G77" s="3171" t="str">
        <f>G39</f>
        <v>VIGENCIA FISCAL: 2018</v>
      </c>
    </row>
    <row r="78" spans="1:239" ht="7.5" customHeight="1" thickBot="1" x14ac:dyDescent="0.35">
      <c r="A78" s="3338"/>
      <c r="B78" s="3175"/>
      <c r="C78" s="3176"/>
      <c r="D78" s="3178"/>
      <c r="E78" s="3332"/>
      <c r="F78" s="3178"/>
      <c r="G78" s="3179"/>
    </row>
    <row r="79" spans="1:239" s="3169" customFormat="1" ht="76.2" customHeight="1" thickBot="1" x14ac:dyDescent="0.35">
      <c r="A79" s="3180" t="s">
        <v>351</v>
      </c>
      <c r="B79" s="3181"/>
      <c r="C79" s="3181" t="s">
        <v>352</v>
      </c>
      <c r="D79" s="3339" t="s">
        <v>8</v>
      </c>
      <c r="E79" s="3340" t="s">
        <v>9</v>
      </c>
      <c r="F79" s="3339" t="s">
        <v>10</v>
      </c>
      <c r="G79" s="3341" t="s">
        <v>11</v>
      </c>
    </row>
    <row r="80" spans="1:239" s="3169" customFormat="1" ht="18.75" customHeight="1" x14ac:dyDescent="0.3">
      <c r="A80" s="3193">
        <v>20441</v>
      </c>
      <c r="B80" s="3194"/>
      <c r="C80" s="3329" t="s">
        <v>66</v>
      </c>
      <c r="D80" s="3196">
        <f>+D81</f>
        <v>46726734.350000001</v>
      </c>
      <c r="E80" s="3342">
        <f>+E81</f>
        <v>0</v>
      </c>
      <c r="F80" s="3196">
        <f t="shared" ref="F80:F101" si="2">+D80-E80</f>
        <v>46726734.350000001</v>
      </c>
      <c r="G80" s="3265">
        <f>+G81</f>
        <v>46726734.350000001</v>
      </c>
    </row>
    <row r="81" spans="1:7" ht="18.75" customHeight="1" x14ac:dyDescent="0.3">
      <c r="A81" s="3207">
        <v>2044113</v>
      </c>
      <c r="B81" s="3208">
        <v>20</v>
      </c>
      <c r="C81" s="3209" t="s">
        <v>66</v>
      </c>
      <c r="D81" s="3211">
        <v>46726734.350000001</v>
      </c>
      <c r="E81" s="3326">
        <v>0</v>
      </c>
      <c r="F81" s="3211">
        <f t="shared" si="2"/>
        <v>46726734.350000001</v>
      </c>
      <c r="G81" s="3215">
        <v>46726734.350000001</v>
      </c>
    </row>
    <row r="82" spans="1:7" s="3169" customFormat="1" ht="18.75" customHeight="1" x14ac:dyDescent="0.3">
      <c r="A82" s="3200">
        <v>3</v>
      </c>
      <c r="B82" s="3201"/>
      <c r="C82" s="3325" t="s">
        <v>67</v>
      </c>
      <c r="D82" s="3203">
        <f>+D83</f>
        <v>2682975956.8299999</v>
      </c>
      <c r="E82" s="3204">
        <f>+E83</f>
        <v>0</v>
      </c>
      <c r="F82" s="3203">
        <f t="shared" si="2"/>
        <v>2682975956.8299999</v>
      </c>
      <c r="G82" s="3271">
        <f>+G83</f>
        <v>2682975956.8299999</v>
      </c>
    </row>
    <row r="83" spans="1:7" s="3169" customFormat="1" ht="18.75" customHeight="1" x14ac:dyDescent="0.3">
      <c r="A83" s="3200">
        <v>36</v>
      </c>
      <c r="B83" s="3201"/>
      <c r="C83" s="3325" t="s">
        <v>68</v>
      </c>
      <c r="D83" s="3203">
        <f>+D84</f>
        <v>2682975956.8299999</v>
      </c>
      <c r="E83" s="3204">
        <f>+E84</f>
        <v>0</v>
      </c>
      <c r="F83" s="3203">
        <f t="shared" si="2"/>
        <v>2682975956.8299999</v>
      </c>
      <c r="G83" s="3271">
        <f>+G84</f>
        <v>2682975956.8299999</v>
      </c>
    </row>
    <row r="84" spans="1:7" s="3169" customFormat="1" ht="18.75" customHeight="1" x14ac:dyDescent="0.3">
      <c r="A84" s="3200">
        <v>361</v>
      </c>
      <c r="B84" s="3201"/>
      <c r="C84" s="3325" t="s">
        <v>69</v>
      </c>
      <c r="D84" s="3203">
        <f>+D85+D86+D87</f>
        <v>2682975956.8299999</v>
      </c>
      <c r="E84" s="3204">
        <f>+E85+E86+E87</f>
        <v>0</v>
      </c>
      <c r="F84" s="3203">
        <f t="shared" si="2"/>
        <v>2682975956.8299999</v>
      </c>
      <c r="G84" s="3271">
        <f>+G85+G86+G87</f>
        <v>2682975956.8299999</v>
      </c>
    </row>
    <row r="85" spans="1:7" ht="18.75" customHeight="1" x14ac:dyDescent="0.3">
      <c r="A85" s="3207">
        <v>36112</v>
      </c>
      <c r="B85" s="3208">
        <v>10</v>
      </c>
      <c r="C85" s="3209" t="s">
        <v>144</v>
      </c>
      <c r="D85" s="3211">
        <v>1424016</v>
      </c>
      <c r="E85" s="3326">
        <v>0</v>
      </c>
      <c r="F85" s="3211">
        <f>+D85-E85</f>
        <v>1424016</v>
      </c>
      <c r="G85" s="3215">
        <v>1424016</v>
      </c>
    </row>
    <row r="86" spans="1:7" ht="18.75" customHeight="1" x14ac:dyDescent="0.3">
      <c r="A86" s="3207">
        <v>36113</v>
      </c>
      <c r="B86" s="3208">
        <v>10</v>
      </c>
      <c r="C86" s="3209" t="s">
        <v>70</v>
      </c>
      <c r="D86" s="3211">
        <v>1610680038.8299999</v>
      </c>
      <c r="E86" s="3326">
        <v>0</v>
      </c>
      <c r="F86" s="3211">
        <f>+D86-E86</f>
        <v>1610680038.8299999</v>
      </c>
      <c r="G86" s="3215">
        <v>1610680038.8299999</v>
      </c>
    </row>
    <row r="87" spans="1:7" ht="18.75" customHeight="1" thickBot="1" x14ac:dyDescent="0.35">
      <c r="A87" s="3216">
        <v>36113</v>
      </c>
      <c r="B87" s="3217">
        <v>20</v>
      </c>
      <c r="C87" s="3218" t="s">
        <v>70</v>
      </c>
      <c r="D87" s="3219">
        <v>1070871902</v>
      </c>
      <c r="E87" s="3343">
        <v>0</v>
      </c>
      <c r="F87" s="3219">
        <f t="shared" si="2"/>
        <v>1070871902</v>
      </c>
      <c r="G87" s="3344">
        <v>1070871902</v>
      </c>
    </row>
    <row r="88" spans="1:7" ht="16.2" thickBot="1" x14ac:dyDescent="0.35">
      <c r="A88" s="3345" t="s">
        <v>71</v>
      </c>
      <c r="B88" s="3186"/>
      <c r="C88" s="3346" t="s">
        <v>199</v>
      </c>
      <c r="D88" s="3226">
        <f>+D89+D95+D99+D108</f>
        <v>24040909539.029999</v>
      </c>
      <c r="E88" s="3347">
        <f>+E89+E95+E99+E108</f>
        <v>0</v>
      </c>
      <c r="F88" s="3226">
        <f t="shared" si="2"/>
        <v>24040909539.029999</v>
      </c>
      <c r="G88" s="3348">
        <f>+G89+G95+G99+G108</f>
        <v>24040909539.029999</v>
      </c>
    </row>
    <row r="89" spans="1:7" s="3169" customFormat="1" ht="35.25" customHeight="1" x14ac:dyDescent="0.3">
      <c r="A89" s="3229">
        <v>2401</v>
      </c>
      <c r="B89" s="3230"/>
      <c r="C89" s="3231" t="s">
        <v>149</v>
      </c>
      <c r="D89" s="3234">
        <f>+D90</f>
        <v>2233847030</v>
      </c>
      <c r="E89" s="3234">
        <f>+E90</f>
        <v>0</v>
      </c>
      <c r="F89" s="3234">
        <f t="shared" si="2"/>
        <v>2233847030</v>
      </c>
      <c r="G89" s="3324">
        <f>+G90</f>
        <v>2233847030</v>
      </c>
    </row>
    <row r="90" spans="1:7" s="3169" customFormat="1" ht="15.6" x14ac:dyDescent="0.3">
      <c r="A90" s="3200">
        <v>24010600</v>
      </c>
      <c r="B90" s="3201"/>
      <c r="C90" s="3236" t="s">
        <v>73</v>
      </c>
      <c r="D90" s="3203">
        <f>SUM(D91:D94)</f>
        <v>2233847030</v>
      </c>
      <c r="E90" s="3203">
        <f>SUM(E91:E94)</f>
        <v>0</v>
      </c>
      <c r="F90" s="3203">
        <f t="shared" si="2"/>
        <v>2233847030</v>
      </c>
      <c r="G90" s="3271">
        <f>SUM(G91:G94)</f>
        <v>2233847030</v>
      </c>
    </row>
    <row r="91" spans="1:7" ht="57.75" customHeight="1" x14ac:dyDescent="0.3">
      <c r="A91" s="3207">
        <v>240106003</v>
      </c>
      <c r="B91" s="3208">
        <v>11</v>
      </c>
      <c r="C91" s="3237" t="s">
        <v>81</v>
      </c>
      <c r="D91" s="3211">
        <v>336322121</v>
      </c>
      <c r="E91" s="3326">
        <v>0</v>
      </c>
      <c r="F91" s="3211">
        <f t="shared" si="2"/>
        <v>336322121</v>
      </c>
      <c r="G91" s="3215">
        <v>336322121</v>
      </c>
    </row>
    <row r="92" spans="1:7" ht="50.25" customHeight="1" x14ac:dyDescent="0.3">
      <c r="A92" s="3349">
        <v>240106003</v>
      </c>
      <c r="B92" s="3350">
        <v>13</v>
      </c>
      <c r="C92" s="3351" t="s">
        <v>81</v>
      </c>
      <c r="D92" s="3211">
        <v>279354454</v>
      </c>
      <c r="E92" s="3326">
        <v>0</v>
      </c>
      <c r="F92" s="3211">
        <f t="shared" si="2"/>
        <v>279354454</v>
      </c>
      <c r="G92" s="3215">
        <v>279354454</v>
      </c>
    </row>
    <row r="93" spans="1:7" ht="57" customHeight="1" x14ac:dyDescent="0.3">
      <c r="A93" s="3349">
        <v>240106003</v>
      </c>
      <c r="B93" s="3350">
        <v>20</v>
      </c>
      <c r="C93" s="3351" t="s">
        <v>81</v>
      </c>
      <c r="D93" s="3211">
        <v>993425050</v>
      </c>
      <c r="E93" s="3326">
        <v>0</v>
      </c>
      <c r="F93" s="3211">
        <f t="shared" si="2"/>
        <v>993425050</v>
      </c>
      <c r="G93" s="3215">
        <v>993425050</v>
      </c>
    </row>
    <row r="94" spans="1:7" ht="77.25" customHeight="1" x14ac:dyDescent="0.3">
      <c r="A94" s="3207">
        <v>2401060011</v>
      </c>
      <c r="B94" s="3208">
        <v>10</v>
      </c>
      <c r="C94" s="3237" t="s">
        <v>156</v>
      </c>
      <c r="D94" s="3211">
        <v>624745405</v>
      </c>
      <c r="E94" s="3326">
        <v>0</v>
      </c>
      <c r="F94" s="3211">
        <f t="shared" si="2"/>
        <v>624745405</v>
      </c>
      <c r="G94" s="3215">
        <v>624745405</v>
      </c>
    </row>
    <row r="95" spans="1:7" s="3169" customFormat="1" ht="23.25" customHeight="1" x14ac:dyDescent="0.3">
      <c r="A95" s="3200">
        <v>2404</v>
      </c>
      <c r="B95" s="3201"/>
      <c r="C95" s="3236" t="s">
        <v>157</v>
      </c>
      <c r="D95" s="3203">
        <f>+D96</f>
        <v>20061970435</v>
      </c>
      <c r="E95" s="3203">
        <f>+E96</f>
        <v>0</v>
      </c>
      <c r="F95" s="3203">
        <f t="shared" si="2"/>
        <v>20061970435</v>
      </c>
      <c r="G95" s="3271">
        <f>+G96</f>
        <v>20061970435</v>
      </c>
    </row>
    <row r="96" spans="1:7" s="3169" customFormat="1" ht="15.6" x14ac:dyDescent="0.3">
      <c r="A96" s="3200">
        <v>24040600</v>
      </c>
      <c r="B96" s="3201"/>
      <c r="C96" s="3236" t="s">
        <v>73</v>
      </c>
      <c r="D96" s="3203">
        <f>+D97+D98</f>
        <v>20061970435</v>
      </c>
      <c r="E96" s="3203">
        <f>+E97+E98</f>
        <v>0</v>
      </c>
      <c r="F96" s="3203">
        <f t="shared" si="2"/>
        <v>20061970435</v>
      </c>
      <c r="G96" s="3271">
        <f>+G97+G98</f>
        <v>20061970435</v>
      </c>
    </row>
    <row r="97" spans="1:239" ht="39.75" customHeight="1" x14ac:dyDescent="0.3">
      <c r="A97" s="3207">
        <v>240406001</v>
      </c>
      <c r="B97" s="3208">
        <v>13</v>
      </c>
      <c r="C97" s="3237" t="s">
        <v>77</v>
      </c>
      <c r="D97" s="3211">
        <v>11294324623</v>
      </c>
      <c r="E97" s="3326">
        <v>0</v>
      </c>
      <c r="F97" s="3211">
        <f t="shared" si="2"/>
        <v>11294324623</v>
      </c>
      <c r="G97" s="3215">
        <v>11294324623</v>
      </c>
    </row>
    <row r="98" spans="1:239" ht="39.75" customHeight="1" x14ac:dyDescent="0.3">
      <c r="A98" s="3207">
        <v>240406001</v>
      </c>
      <c r="B98" s="3208">
        <v>20</v>
      </c>
      <c r="C98" s="3237" t="s">
        <v>77</v>
      </c>
      <c r="D98" s="3211">
        <v>8767645812</v>
      </c>
      <c r="E98" s="3326"/>
      <c r="F98" s="3211">
        <f t="shared" si="2"/>
        <v>8767645812</v>
      </c>
      <c r="G98" s="3215">
        <v>8767645812</v>
      </c>
    </row>
    <row r="99" spans="1:239" s="3169" customFormat="1" ht="15.6" x14ac:dyDescent="0.3">
      <c r="A99" s="3200">
        <v>2405</v>
      </c>
      <c r="B99" s="3201"/>
      <c r="C99" s="3236" t="s">
        <v>158</v>
      </c>
      <c r="D99" s="3203">
        <f>+D100</f>
        <v>74243512</v>
      </c>
      <c r="E99" s="3203">
        <f>+E100</f>
        <v>0</v>
      </c>
      <c r="F99" s="3203">
        <f t="shared" si="2"/>
        <v>74243512</v>
      </c>
      <c r="G99" s="3271">
        <f>+G100</f>
        <v>74243512</v>
      </c>
    </row>
    <row r="100" spans="1:239" s="3169" customFormat="1" ht="15.6" x14ac:dyDescent="0.3">
      <c r="A100" s="3200">
        <v>24050600</v>
      </c>
      <c r="B100" s="3201"/>
      <c r="C100" s="3236" t="s">
        <v>73</v>
      </c>
      <c r="D100" s="3203">
        <f>+D101+D102</f>
        <v>74243512</v>
      </c>
      <c r="E100" s="3203">
        <f>+E101+E102</f>
        <v>0</v>
      </c>
      <c r="F100" s="3203">
        <f t="shared" si="2"/>
        <v>74243512</v>
      </c>
      <c r="G100" s="3271">
        <f>+G101+G102</f>
        <v>74243512</v>
      </c>
    </row>
    <row r="101" spans="1:239" ht="39.75" customHeight="1" thickBot="1" x14ac:dyDescent="0.35">
      <c r="A101" s="3238">
        <v>240506001</v>
      </c>
      <c r="B101" s="3239">
        <v>20</v>
      </c>
      <c r="C101" s="3240" t="s">
        <v>78</v>
      </c>
      <c r="D101" s="3243">
        <v>74243512</v>
      </c>
      <c r="E101" s="3336">
        <v>0</v>
      </c>
      <c r="F101" s="3243">
        <f t="shared" si="2"/>
        <v>74243512</v>
      </c>
      <c r="G101" s="3285">
        <v>74243512</v>
      </c>
    </row>
    <row r="102" spans="1:239" ht="49.5" customHeight="1" thickBot="1" x14ac:dyDescent="0.35">
      <c r="A102" s="3245"/>
      <c r="B102" s="3246"/>
      <c r="C102" s="3247"/>
      <c r="D102" s="3250"/>
      <c r="E102" s="3352"/>
      <c r="F102" s="3250"/>
      <c r="G102" s="3250"/>
    </row>
    <row r="103" spans="1:239" s="3169" customFormat="1" ht="13.5" customHeight="1" x14ac:dyDescent="0.3">
      <c r="A103" s="3921" t="s">
        <v>1</v>
      </c>
      <c r="B103" s="3922"/>
      <c r="C103" s="3922"/>
      <c r="D103" s="3922"/>
      <c r="E103" s="3922"/>
      <c r="F103" s="3922"/>
      <c r="G103" s="3923"/>
      <c r="H103" s="3337"/>
      <c r="I103" s="3916"/>
      <c r="J103" s="3916"/>
      <c r="K103" s="3917"/>
      <c r="L103" s="3915"/>
      <c r="M103" s="3916"/>
      <c r="N103" s="3916"/>
      <c r="O103" s="3916"/>
      <c r="P103" s="3916"/>
      <c r="Q103" s="3916"/>
      <c r="R103" s="3917"/>
      <c r="S103" s="3915"/>
      <c r="T103" s="3916"/>
      <c r="U103" s="3916"/>
      <c r="V103" s="3916"/>
      <c r="W103" s="3916"/>
      <c r="X103" s="3916"/>
      <c r="Y103" s="3917"/>
      <c r="Z103" s="3915"/>
      <c r="AA103" s="3916"/>
      <c r="AB103" s="3916"/>
      <c r="AC103" s="3916"/>
      <c r="AD103" s="3916"/>
      <c r="AE103" s="3916"/>
      <c r="AF103" s="3917"/>
      <c r="AG103" s="3915"/>
      <c r="AH103" s="3916"/>
      <c r="AI103" s="3916"/>
      <c r="AJ103" s="3916"/>
      <c r="AK103" s="3916"/>
      <c r="AL103" s="3916"/>
      <c r="AM103" s="3917"/>
      <c r="AN103" s="3915"/>
      <c r="AO103" s="3916"/>
      <c r="AP103" s="3916"/>
      <c r="AQ103" s="3916"/>
      <c r="AR103" s="3916"/>
      <c r="AS103" s="3916"/>
      <c r="AT103" s="3917"/>
      <c r="AU103" s="3915"/>
      <c r="AV103" s="3916"/>
      <c r="AW103" s="3916"/>
      <c r="AX103" s="3916"/>
      <c r="AY103" s="3916"/>
      <c r="AZ103" s="3916"/>
      <c r="BA103" s="3917"/>
      <c r="BB103" s="3915"/>
      <c r="BC103" s="3916"/>
      <c r="BD103" s="3916"/>
      <c r="BE103" s="3916"/>
      <c r="BF103" s="3916"/>
      <c r="BG103" s="3916"/>
      <c r="BH103" s="3917"/>
      <c r="BI103" s="3915"/>
      <c r="BJ103" s="3916"/>
      <c r="BK103" s="3916"/>
      <c r="BL103" s="3916"/>
      <c r="BM103" s="3916"/>
      <c r="BN103" s="3916"/>
      <c r="BO103" s="3917"/>
      <c r="BP103" s="3915"/>
      <c r="BQ103" s="3916"/>
      <c r="BR103" s="3916"/>
      <c r="BS103" s="3916"/>
      <c r="BT103" s="3916"/>
      <c r="BU103" s="3916"/>
      <c r="BV103" s="3917"/>
      <c r="BW103" s="3915"/>
      <c r="BX103" s="3916"/>
      <c r="BY103" s="3916"/>
      <c r="BZ103" s="3916"/>
      <c r="CA103" s="3916"/>
      <c r="CB103" s="3916"/>
      <c r="CC103" s="3917"/>
      <c r="CD103" s="3915"/>
      <c r="CE103" s="3916"/>
      <c r="CF103" s="3916"/>
      <c r="CG103" s="3916"/>
      <c r="CH103" s="3916"/>
      <c r="CI103" s="3916"/>
      <c r="CJ103" s="3917"/>
      <c r="CK103" s="3915"/>
      <c r="CL103" s="3916"/>
      <c r="CM103" s="3916"/>
      <c r="CN103" s="3916"/>
      <c r="CO103" s="3916"/>
      <c r="CP103" s="3916"/>
      <c r="CQ103" s="3917"/>
      <c r="CR103" s="3915"/>
      <c r="CS103" s="3916"/>
      <c r="CT103" s="3916"/>
      <c r="CU103" s="3916"/>
      <c r="CV103" s="3916"/>
      <c r="CW103" s="3916"/>
      <c r="CX103" s="3917"/>
      <c r="CY103" s="3915"/>
      <c r="CZ103" s="3916"/>
      <c r="DA103" s="3916"/>
      <c r="DB103" s="3916"/>
      <c r="DC103" s="3916"/>
      <c r="DD103" s="3916"/>
      <c r="DE103" s="3917"/>
      <c r="DF103" s="3915"/>
      <c r="DG103" s="3916"/>
      <c r="DH103" s="3916"/>
      <c r="DI103" s="3916"/>
      <c r="DJ103" s="3916"/>
      <c r="DK103" s="3916"/>
      <c r="DL103" s="3917"/>
      <c r="DM103" s="3915"/>
      <c r="DN103" s="3916"/>
      <c r="DO103" s="3916"/>
      <c r="DP103" s="3916"/>
      <c r="DQ103" s="3916"/>
      <c r="DR103" s="3916"/>
      <c r="DS103" s="3917"/>
      <c r="DT103" s="3915"/>
      <c r="DU103" s="3916"/>
      <c r="DV103" s="3916"/>
      <c r="DW103" s="3916"/>
      <c r="DX103" s="3916"/>
      <c r="DY103" s="3916"/>
      <c r="DZ103" s="3917"/>
      <c r="EA103" s="3915"/>
      <c r="EB103" s="3916"/>
      <c r="EC103" s="3916"/>
      <c r="ED103" s="3916"/>
      <c r="EE103" s="3916"/>
      <c r="EF103" s="3916"/>
      <c r="EG103" s="3917"/>
      <c r="EH103" s="3915"/>
      <c r="EI103" s="3916"/>
      <c r="EJ103" s="3916"/>
      <c r="EK103" s="3916"/>
      <c r="EL103" s="3916"/>
      <c r="EM103" s="3916"/>
      <c r="EN103" s="3917"/>
      <c r="EO103" s="3915"/>
      <c r="EP103" s="3916"/>
      <c r="EQ103" s="3916"/>
      <c r="ER103" s="3916"/>
      <c r="ES103" s="3916"/>
      <c r="ET103" s="3916"/>
      <c r="EU103" s="3917"/>
      <c r="EV103" s="3915"/>
      <c r="EW103" s="3916"/>
      <c r="EX103" s="3916"/>
      <c r="EY103" s="3916"/>
      <c r="EZ103" s="3916"/>
      <c r="FA103" s="3916"/>
      <c r="FB103" s="3917"/>
      <c r="FC103" s="3915"/>
      <c r="FD103" s="3916"/>
      <c r="FE103" s="3916"/>
      <c r="FF103" s="3916"/>
      <c r="FG103" s="3916"/>
      <c r="FH103" s="3916"/>
      <c r="FI103" s="3917"/>
      <c r="FJ103" s="3915"/>
      <c r="FK103" s="3916"/>
      <c r="FL103" s="3916"/>
      <c r="FM103" s="3916"/>
      <c r="FN103" s="3916"/>
      <c r="FO103" s="3916"/>
      <c r="FP103" s="3917"/>
      <c r="FQ103" s="3915"/>
      <c r="FR103" s="3916"/>
      <c r="FS103" s="3916"/>
      <c r="FT103" s="3916"/>
      <c r="FU103" s="3916"/>
      <c r="FV103" s="3916"/>
      <c r="FW103" s="3917"/>
      <c r="FX103" s="3915"/>
      <c r="FY103" s="3916"/>
      <c r="FZ103" s="3916"/>
      <c r="GA103" s="3916"/>
      <c r="GB103" s="3916"/>
      <c r="GC103" s="3916"/>
      <c r="GD103" s="3917"/>
      <c r="GE103" s="3915"/>
      <c r="GF103" s="3916"/>
      <c r="GG103" s="3916"/>
      <c r="GH103" s="3916"/>
      <c r="GI103" s="3916"/>
      <c r="GJ103" s="3916"/>
      <c r="GK103" s="3917"/>
      <c r="GL103" s="3915"/>
      <c r="GM103" s="3916"/>
      <c r="GN103" s="3916"/>
      <c r="GO103" s="3916"/>
      <c r="GP103" s="3916"/>
      <c r="GQ103" s="3916"/>
      <c r="GR103" s="3917"/>
      <c r="GS103" s="3915"/>
      <c r="GT103" s="3916"/>
      <c r="GU103" s="3916"/>
      <c r="GV103" s="3916"/>
      <c r="GW103" s="3916"/>
      <c r="GX103" s="3916"/>
      <c r="GY103" s="3917"/>
      <c r="GZ103" s="3915"/>
      <c r="HA103" s="3916"/>
      <c r="HB103" s="3916"/>
      <c r="HC103" s="3916"/>
      <c r="HD103" s="3916"/>
      <c r="HE103" s="3916"/>
      <c r="HF103" s="3917"/>
      <c r="HG103" s="3915"/>
      <c r="HH103" s="3916"/>
      <c r="HI103" s="3916"/>
      <c r="HJ103" s="3916"/>
      <c r="HK103" s="3916"/>
      <c r="HL103" s="3916"/>
      <c r="HM103" s="3917"/>
      <c r="HN103" s="3915"/>
      <c r="HO103" s="3916"/>
      <c r="HP103" s="3916"/>
      <c r="HQ103" s="3916"/>
      <c r="HR103" s="3916"/>
      <c r="HS103" s="3916"/>
      <c r="HT103" s="3917"/>
      <c r="HU103" s="3915"/>
      <c r="HV103" s="3916"/>
      <c r="HW103" s="3916"/>
      <c r="HX103" s="3916"/>
      <c r="HY103" s="3916"/>
      <c r="HZ103" s="3916"/>
      <c r="IA103" s="3917"/>
      <c r="IB103" s="3915"/>
      <c r="IC103" s="3915"/>
      <c r="ID103" s="3915"/>
      <c r="IE103" s="3915"/>
    </row>
    <row r="104" spans="1:239" s="3169" customFormat="1" ht="12" customHeight="1" x14ac:dyDescent="0.3">
      <c r="A104" s="3915" t="s">
        <v>2</v>
      </c>
      <c r="B104" s="3916"/>
      <c r="C104" s="3916"/>
      <c r="D104" s="3916"/>
      <c r="E104" s="3916"/>
      <c r="F104" s="3916"/>
      <c r="G104" s="3917"/>
      <c r="H104" s="3337"/>
      <c r="I104" s="3916"/>
      <c r="J104" s="3916"/>
      <c r="K104" s="3917"/>
      <c r="L104" s="3915"/>
      <c r="M104" s="3916"/>
      <c r="N104" s="3916"/>
      <c r="O104" s="3916"/>
      <c r="P104" s="3916"/>
      <c r="Q104" s="3916"/>
      <c r="R104" s="3917"/>
      <c r="S104" s="3915"/>
      <c r="T104" s="3916"/>
      <c r="U104" s="3916"/>
      <c r="V104" s="3916"/>
      <c r="W104" s="3916"/>
      <c r="X104" s="3916"/>
      <c r="Y104" s="3917"/>
      <c r="Z104" s="3915"/>
      <c r="AA104" s="3916"/>
      <c r="AB104" s="3916"/>
      <c r="AC104" s="3916"/>
      <c r="AD104" s="3916"/>
      <c r="AE104" s="3916"/>
      <c r="AF104" s="3917"/>
      <c r="AG104" s="3915"/>
      <c r="AH104" s="3916"/>
      <c r="AI104" s="3916"/>
      <c r="AJ104" s="3916"/>
      <c r="AK104" s="3916"/>
      <c r="AL104" s="3916"/>
      <c r="AM104" s="3917"/>
      <c r="AN104" s="3915"/>
      <c r="AO104" s="3916"/>
      <c r="AP104" s="3916"/>
      <c r="AQ104" s="3916"/>
      <c r="AR104" s="3916"/>
      <c r="AS104" s="3916"/>
      <c r="AT104" s="3917"/>
      <c r="AU104" s="3915"/>
      <c r="AV104" s="3916"/>
      <c r="AW104" s="3916"/>
      <c r="AX104" s="3916"/>
      <c r="AY104" s="3916"/>
      <c r="AZ104" s="3916"/>
      <c r="BA104" s="3917"/>
      <c r="BB104" s="3915"/>
      <c r="BC104" s="3916"/>
      <c r="BD104" s="3916"/>
      <c r="BE104" s="3916"/>
      <c r="BF104" s="3916"/>
      <c r="BG104" s="3916"/>
      <c r="BH104" s="3917"/>
      <c r="BI104" s="3915"/>
      <c r="BJ104" s="3916"/>
      <c r="BK104" s="3916"/>
      <c r="BL104" s="3916"/>
      <c r="BM104" s="3916"/>
      <c r="BN104" s="3916"/>
      <c r="BO104" s="3917"/>
      <c r="BP104" s="3915"/>
      <c r="BQ104" s="3916"/>
      <c r="BR104" s="3916"/>
      <c r="BS104" s="3916"/>
      <c r="BT104" s="3916"/>
      <c r="BU104" s="3916"/>
      <c r="BV104" s="3917"/>
      <c r="BW104" s="3915"/>
      <c r="BX104" s="3916"/>
      <c r="BY104" s="3916"/>
      <c r="BZ104" s="3916"/>
      <c r="CA104" s="3916"/>
      <c r="CB104" s="3916"/>
      <c r="CC104" s="3917"/>
      <c r="CD104" s="3915"/>
      <c r="CE104" s="3916"/>
      <c r="CF104" s="3916"/>
      <c r="CG104" s="3916"/>
      <c r="CH104" s="3916"/>
      <c r="CI104" s="3916"/>
      <c r="CJ104" s="3917"/>
      <c r="CK104" s="3915"/>
      <c r="CL104" s="3916"/>
      <c r="CM104" s="3916"/>
      <c r="CN104" s="3916"/>
      <c r="CO104" s="3916"/>
      <c r="CP104" s="3916"/>
      <c r="CQ104" s="3917"/>
      <c r="CR104" s="3915"/>
      <c r="CS104" s="3916"/>
      <c r="CT104" s="3916"/>
      <c r="CU104" s="3916"/>
      <c r="CV104" s="3916"/>
      <c r="CW104" s="3916"/>
      <c r="CX104" s="3917"/>
      <c r="CY104" s="3915"/>
      <c r="CZ104" s="3916"/>
      <c r="DA104" s="3916"/>
      <c r="DB104" s="3916"/>
      <c r="DC104" s="3916"/>
      <c r="DD104" s="3916"/>
      <c r="DE104" s="3917"/>
      <c r="DF104" s="3915"/>
      <c r="DG104" s="3916"/>
      <c r="DH104" s="3916"/>
      <c r="DI104" s="3916"/>
      <c r="DJ104" s="3916"/>
      <c r="DK104" s="3916"/>
      <c r="DL104" s="3917"/>
      <c r="DM104" s="3915"/>
      <c r="DN104" s="3916"/>
      <c r="DO104" s="3916"/>
      <c r="DP104" s="3916"/>
      <c r="DQ104" s="3916"/>
      <c r="DR104" s="3916"/>
      <c r="DS104" s="3917"/>
      <c r="DT104" s="3915"/>
      <c r="DU104" s="3916"/>
      <c r="DV104" s="3916"/>
      <c r="DW104" s="3916"/>
      <c r="DX104" s="3916"/>
      <c r="DY104" s="3916"/>
      <c r="DZ104" s="3917"/>
      <c r="EA104" s="3915"/>
      <c r="EB104" s="3916"/>
      <c r="EC104" s="3916"/>
      <c r="ED104" s="3916"/>
      <c r="EE104" s="3916"/>
      <c r="EF104" s="3916"/>
      <c r="EG104" s="3917"/>
      <c r="EH104" s="3915"/>
      <c r="EI104" s="3916"/>
      <c r="EJ104" s="3916"/>
      <c r="EK104" s="3916"/>
      <c r="EL104" s="3916"/>
      <c r="EM104" s="3916"/>
      <c r="EN104" s="3917"/>
      <c r="EO104" s="3915"/>
      <c r="EP104" s="3916"/>
      <c r="EQ104" s="3916"/>
      <c r="ER104" s="3916"/>
      <c r="ES104" s="3916"/>
      <c r="ET104" s="3916"/>
      <c r="EU104" s="3917"/>
      <c r="EV104" s="3915"/>
      <c r="EW104" s="3916"/>
      <c r="EX104" s="3916"/>
      <c r="EY104" s="3916"/>
      <c r="EZ104" s="3916"/>
      <c r="FA104" s="3916"/>
      <c r="FB104" s="3917"/>
      <c r="FC104" s="3915"/>
      <c r="FD104" s="3916"/>
      <c r="FE104" s="3916"/>
      <c r="FF104" s="3916"/>
      <c r="FG104" s="3916"/>
      <c r="FH104" s="3916"/>
      <c r="FI104" s="3917"/>
      <c r="FJ104" s="3915"/>
      <c r="FK104" s="3916"/>
      <c r="FL104" s="3916"/>
      <c r="FM104" s="3916"/>
      <c r="FN104" s="3916"/>
      <c r="FO104" s="3916"/>
      <c r="FP104" s="3917"/>
      <c r="FQ104" s="3915"/>
      <c r="FR104" s="3916"/>
      <c r="FS104" s="3916"/>
      <c r="FT104" s="3916"/>
      <c r="FU104" s="3916"/>
      <c r="FV104" s="3916"/>
      <c r="FW104" s="3917"/>
      <c r="FX104" s="3915"/>
      <c r="FY104" s="3916"/>
      <c r="FZ104" s="3916"/>
      <c r="GA104" s="3916"/>
      <c r="GB104" s="3916"/>
      <c r="GC104" s="3916"/>
      <c r="GD104" s="3917"/>
      <c r="GE104" s="3915"/>
      <c r="GF104" s="3916"/>
      <c r="GG104" s="3916"/>
      <c r="GH104" s="3916"/>
      <c r="GI104" s="3916"/>
      <c r="GJ104" s="3916"/>
      <c r="GK104" s="3917"/>
      <c r="GL104" s="3915"/>
      <c r="GM104" s="3916"/>
      <c r="GN104" s="3916"/>
      <c r="GO104" s="3916"/>
      <c r="GP104" s="3916"/>
      <c r="GQ104" s="3916"/>
      <c r="GR104" s="3917"/>
      <c r="GS104" s="3915"/>
      <c r="GT104" s="3916"/>
      <c r="GU104" s="3916"/>
      <c r="GV104" s="3916"/>
      <c r="GW104" s="3916"/>
      <c r="GX104" s="3916"/>
      <c r="GY104" s="3917"/>
      <c r="GZ104" s="3915"/>
      <c r="HA104" s="3916"/>
      <c r="HB104" s="3916"/>
      <c r="HC104" s="3916"/>
      <c r="HD104" s="3916"/>
      <c r="HE104" s="3916"/>
      <c r="HF104" s="3917"/>
      <c r="HG104" s="3915"/>
      <c r="HH104" s="3916"/>
      <c r="HI104" s="3916"/>
      <c r="HJ104" s="3916"/>
      <c r="HK104" s="3916"/>
      <c r="HL104" s="3916"/>
      <c r="HM104" s="3917"/>
      <c r="HN104" s="3915"/>
      <c r="HO104" s="3916"/>
      <c r="HP104" s="3916"/>
      <c r="HQ104" s="3916"/>
      <c r="HR104" s="3916"/>
      <c r="HS104" s="3916"/>
      <c r="HT104" s="3917"/>
      <c r="HU104" s="3915"/>
      <c r="HV104" s="3916"/>
      <c r="HW104" s="3916"/>
      <c r="HX104" s="3916"/>
      <c r="HY104" s="3916"/>
      <c r="HZ104" s="3916"/>
      <c r="IA104" s="3917"/>
      <c r="IB104" s="3915"/>
      <c r="IC104" s="3915"/>
      <c r="ID104" s="3915"/>
      <c r="IE104" s="3915"/>
    </row>
    <row r="105" spans="1:239" ht="14.25" customHeight="1" x14ac:dyDescent="0.3">
      <c r="A105" s="3172" t="s">
        <v>0</v>
      </c>
      <c r="G105" s="3171"/>
    </row>
    <row r="106" spans="1:239" ht="18" customHeight="1" thickBot="1" x14ac:dyDescent="0.35">
      <c r="A106" s="3170" t="s">
        <v>3</v>
      </c>
      <c r="C106" s="3159" t="s">
        <v>4</v>
      </c>
      <c r="E106" s="3254" t="s">
        <v>5</v>
      </c>
      <c r="F106" s="3162" t="str">
        <f>F77</f>
        <v>NOVIEMBRE</v>
      </c>
      <c r="G106" s="3171" t="str">
        <f>G77</f>
        <v>VIGENCIA FISCAL: 2018</v>
      </c>
    </row>
    <row r="107" spans="1:239" s="3169" customFormat="1" ht="81" customHeight="1" thickBot="1" x14ac:dyDescent="0.35">
      <c r="A107" s="3180" t="s">
        <v>351</v>
      </c>
      <c r="B107" s="3181"/>
      <c r="C107" s="3181" t="s">
        <v>352</v>
      </c>
      <c r="D107" s="3316" t="s">
        <v>8</v>
      </c>
      <c r="E107" s="3317" t="s">
        <v>9</v>
      </c>
      <c r="F107" s="3316" t="s">
        <v>10</v>
      </c>
      <c r="G107" s="3318" t="s">
        <v>11</v>
      </c>
    </row>
    <row r="108" spans="1:239" s="3169" customFormat="1" ht="39.75" customHeight="1" x14ac:dyDescent="0.3">
      <c r="A108" s="3193">
        <v>2499</v>
      </c>
      <c r="B108" s="3194"/>
      <c r="C108" s="3262" t="s">
        <v>159</v>
      </c>
      <c r="D108" s="3196">
        <f>+D109</f>
        <v>1670848562.03</v>
      </c>
      <c r="E108" s="3196">
        <f>+E109</f>
        <v>0</v>
      </c>
      <c r="F108" s="3196">
        <f t="shared" ref="F108:F114" si="3">+D108-E108</f>
        <v>1670848562.03</v>
      </c>
      <c r="G108" s="3265">
        <f>+G109</f>
        <v>1670848562.03</v>
      </c>
    </row>
    <row r="109" spans="1:239" s="3169" customFormat="1" ht="18.75" customHeight="1" x14ac:dyDescent="0.3">
      <c r="A109" s="3200">
        <v>24990600</v>
      </c>
      <c r="B109" s="3201"/>
      <c r="C109" s="3236" t="s">
        <v>73</v>
      </c>
      <c r="D109" s="3203">
        <f>SUM(D110:D114)</f>
        <v>1670848562.03</v>
      </c>
      <c r="E109" s="3203">
        <f>SUM(E110:E114)</f>
        <v>0</v>
      </c>
      <c r="F109" s="3203">
        <f t="shared" si="3"/>
        <v>1670848562.03</v>
      </c>
      <c r="G109" s="3271">
        <f>SUM(G110:G114)</f>
        <v>1670848562.03</v>
      </c>
    </row>
    <row r="110" spans="1:239" ht="50.25" customHeight="1" x14ac:dyDescent="0.3">
      <c r="A110" s="3207">
        <v>249906001</v>
      </c>
      <c r="B110" s="3208">
        <v>10</v>
      </c>
      <c r="C110" s="3237" t="s">
        <v>80</v>
      </c>
      <c r="D110" s="3211">
        <v>90025966</v>
      </c>
      <c r="E110" s="3211">
        <v>0</v>
      </c>
      <c r="F110" s="3211">
        <f t="shared" si="3"/>
        <v>90025966</v>
      </c>
      <c r="G110" s="3215">
        <v>90025966</v>
      </c>
    </row>
    <row r="111" spans="1:239" ht="35.25" customHeight="1" x14ac:dyDescent="0.3">
      <c r="A111" s="3207">
        <v>249906001</v>
      </c>
      <c r="B111" s="3208">
        <v>13</v>
      </c>
      <c r="C111" s="3237" t="s">
        <v>80</v>
      </c>
      <c r="D111" s="3211">
        <v>125003436</v>
      </c>
      <c r="E111" s="3211">
        <v>0</v>
      </c>
      <c r="F111" s="3211">
        <f t="shared" si="3"/>
        <v>125003436</v>
      </c>
      <c r="G111" s="3215">
        <v>125003436</v>
      </c>
    </row>
    <row r="112" spans="1:239" ht="31.2" x14ac:dyDescent="0.3">
      <c r="A112" s="3207">
        <v>249906001</v>
      </c>
      <c r="B112" s="3208">
        <v>20</v>
      </c>
      <c r="C112" s="3237" t="s">
        <v>80</v>
      </c>
      <c r="D112" s="3211">
        <v>322623460</v>
      </c>
      <c r="E112" s="3211">
        <v>0</v>
      </c>
      <c r="F112" s="3211">
        <f t="shared" si="3"/>
        <v>322623460</v>
      </c>
      <c r="G112" s="3215">
        <v>322623460</v>
      </c>
    </row>
    <row r="113" spans="1:7" s="3252" customFormat="1" ht="67.5" customHeight="1" x14ac:dyDescent="0.3">
      <c r="A113" s="3207">
        <v>249906003</v>
      </c>
      <c r="B113" s="3208">
        <v>20</v>
      </c>
      <c r="C113" s="3237" t="s">
        <v>79</v>
      </c>
      <c r="D113" s="3275">
        <v>223188783.63999999</v>
      </c>
      <c r="E113" s="3333">
        <v>0</v>
      </c>
      <c r="F113" s="3275">
        <f t="shared" si="3"/>
        <v>223188783.63999999</v>
      </c>
      <c r="G113" s="3334">
        <v>223188783.63999999</v>
      </c>
    </row>
    <row r="114" spans="1:7" s="3252" customFormat="1" ht="46.2" customHeight="1" thickBot="1" x14ac:dyDescent="0.35">
      <c r="A114" s="3238">
        <v>249906004</v>
      </c>
      <c r="B114" s="3239">
        <v>20</v>
      </c>
      <c r="C114" s="3240" t="s">
        <v>161</v>
      </c>
      <c r="D114" s="3283">
        <v>910006916.38999999</v>
      </c>
      <c r="E114" s="3353">
        <v>0</v>
      </c>
      <c r="F114" s="3283">
        <f t="shared" si="3"/>
        <v>910006916.38999999</v>
      </c>
      <c r="G114" s="3354">
        <v>910006916.38999999</v>
      </c>
    </row>
    <row r="115" spans="1:7" ht="16.2" thickBot="1" x14ac:dyDescent="0.35">
      <c r="A115" s="3912" t="s">
        <v>82</v>
      </c>
      <c r="B115" s="3913"/>
      <c r="C115" s="3967"/>
      <c r="D115" s="3355">
        <f>+D9+D88</f>
        <v>27826819386.059998</v>
      </c>
      <c r="E115" s="3356">
        <f>+E9+E88</f>
        <v>0</v>
      </c>
      <c r="F115" s="3355">
        <f>+F9+F88</f>
        <v>27826819386.059998</v>
      </c>
      <c r="G115" s="3355">
        <f>+G9+G88</f>
        <v>27826819386.059998</v>
      </c>
    </row>
    <row r="116" spans="1:7" x14ac:dyDescent="0.3">
      <c r="A116" s="3170"/>
      <c r="G116" s="3171"/>
    </row>
    <row r="117" spans="1:7" x14ac:dyDescent="0.3">
      <c r="A117" s="3170"/>
      <c r="G117" s="3171"/>
    </row>
    <row r="118" spans="1:7" x14ac:dyDescent="0.3">
      <c r="A118" s="3170"/>
      <c r="G118" s="3171"/>
    </row>
    <row r="119" spans="1:7" x14ac:dyDescent="0.3">
      <c r="A119" s="3170"/>
      <c r="G119" s="3171"/>
    </row>
    <row r="120" spans="1:7" x14ac:dyDescent="0.3">
      <c r="A120" s="3292" t="s">
        <v>83</v>
      </c>
      <c r="B120" s="3293"/>
      <c r="C120" s="3294"/>
      <c r="D120" s="3294"/>
      <c r="E120" s="3295" t="s">
        <v>84</v>
      </c>
      <c r="F120" s="3295"/>
      <c r="G120" s="3296"/>
    </row>
    <row r="121" spans="1:7" x14ac:dyDescent="0.3">
      <c r="A121" s="3301" t="s">
        <v>389</v>
      </c>
      <c r="B121" s="3293"/>
      <c r="C121" s="3294"/>
      <c r="D121" s="3294"/>
      <c r="E121" s="3302" t="s">
        <v>85</v>
      </c>
      <c r="F121" s="3302"/>
      <c r="G121" s="3303"/>
    </row>
    <row r="122" spans="1:7" x14ac:dyDescent="0.3">
      <c r="A122" s="3301" t="s">
        <v>194</v>
      </c>
      <c r="B122" s="3293"/>
      <c r="C122" s="3294"/>
      <c r="D122" s="3357"/>
      <c r="E122" s="3305" t="s">
        <v>86</v>
      </c>
      <c r="F122" s="3295"/>
      <c r="G122" s="3296"/>
    </row>
    <row r="123" spans="1:7" x14ac:dyDescent="0.3">
      <c r="A123" s="3301"/>
      <c r="B123" s="3293"/>
      <c r="C123" s="3294"/>
      <c r="D123" s="3294"/>
      <c r="E123" s="3302"/>
      <c r="F123" s="3302"/>
      <c r="G123" s="3303"/>
    </row>
    <row r="124" spans="1:7" x14ac:dyDescent="0.3">
      <c r="A124" s="3292"/>
      <c r="B124" s="3293"/>
      <c r="C124" s="3294"/>
      <c r="D124" s="3305"/>
      <c r="E124" s="3306"/>
      <c r="F124" s="3305"/>
      <c r="G124" s="3296"/>
    </row>
    <row r="125" spans="1:7" x14ac:dyDescent="0.3">
      <c r="A125" s="3301"/>
      <c r="B125" s="3293"/>
      <c r="C125" s="3294"/>
      <c r="D125" s="3305"/>
      <c r="E125" s="3306"/>
      <c r="F125" s="3305"/>
      <c r="G125" s="3296"/>
    </row>
    <row r="126" spans="1:7" x14ac:dyDescent="0.3">
      <c r="A126" s="3301" t="s">
        <v>87</v>
      </c>
      <c r="B126" s="3293"/>
      <c r="C126" s="3294"/>
      <c r="D126" s="3162" t="s">
        <v>88</v>
      </c>
      <c r="F126" s="3294" t="s">
        <v>84</v>
      </c>
      <c r="G126" s="3358"/>
    </row>
    <row r="127" spans="1:7" x14ac:dyDescent="0.3">
      <c r="A127" s="3301" t="s">
        <v>89</v>
      </c>
      <c r="B127" s="3293"/>
      <c r="C127" s="3294"/>
      <c r="D127" s="3304" t="s">
        <v>90</v>
      </c>
      <c r="F127" s="3302" t="s">
        <v>91</v>
      </c>
      <c r="G127" s="3296"/>
    </row>
    <row r="128" spans="1:7" x14ac:dyDescent="0.3">
      <c r="A128" s="3301" t="s">
        <v>92</v>
      </c>
      <c r="B128" s="3293"/>
      <c r="C128" s="3294"/>
      <c r="D128" s="3304" t="s">
        <v>93</v>
      </c>
      <c r="F128" s="3305" t="s">
        <v>94</v>
      </c>
      <c r="G128" s="3296"/>
    </row>
    <row r="129" spans="1:7" ht="15" thickBot="1" x14ac:dyDescent="0.35">
      <c r="A129" s="3174"/>
      <c r="B129" s="3175"/>
      <c r="C129" s="3176"/>
      <c r="D129" s="3176"/>
      <c r="E129" s="3178"/>
      <c r="F129" s="3178"/>
      <c r="G129" s="3179"/>
    </row>
  </sheetData>
  <mergeCells count="112">
    <mergeCell ref="I73:K73"/>
    <mergeCell ref="L73:R73"/>
    <mergeCell ref="S73:Y73"/>
    <mergeCell ref="Z73:AF73"/>
    <mergeCell ref="AG73:AM73"/>
    <mergeCell ref="AN73:AT73"/>
    <mergeCell ref="A1:G1"/>
    <mergeCell ref="A2:G2"/>
    <mergeCell ref="A35:G35"/>
    <mergeCell ref="A36:G36"/>
    <mergeCell ref="A37:G37"/>
    <mergeCell ref="A73:G73"/>
    <mergeCell ref="IB73:IE73"/>
    <mergeCell ref="A74:G74"/>
    <mergeCell ref="A103:G103"/>
    <mergeCell ref="I103:K103"/>
    <mergeCell ref="L103:R103"/>
    <mergeCell ref="S103:Y103"/>
    <mergeCell ref="Z103:AF103"/>
    <mergeCell ref="FQ73:FW73"/>
    <mergeCell ref="FX73:GD73"/>
    <mergeCell ref="GE73:GK73"/>
    <mergeCell ref="GL73:GR73"/>
    <mergeCell ref="GS73:GY73"/>
    <mergeCell ref="GZ73:HF73"/>
    <mergeCell ref="EA73:EG73"/>
    <mergeCell ref="EH73:EN73"/>
    <mergeCell ref="EO73:EU73"/>
    <mergeCell ref="EV73:FB73"/>
    <mergeCell ref="FC73:FI73"/>
    <mergeCell ref="FJ73:FP73"/>
    <mergeCell ref="CK73:CQ73"/>
    <mergeCell ref="CR73:CX73"/>
    <mergeCell ref="CY73:DE73"/>
    <mergeCell ref="DF73:DL73"/>
    <mergeCell ref="DM73:DS73"/>
    <mergeCell ref="HG73:HM73"/>
    <mergeCell ref="HN73:HT73"/>
    <mergeCell ref="HU73:IA73"/>
    <mergeCell ref="DT73:DZ73"/>
    <mergeCell ref="AU73:BA73"/>
    <mergeCell ref="BB73:BH73"/>
    <mergeCell ref="BI73:BO73"/>
    <mergeCell ref="BP73:BV73"/>
    <mergeCell ref="BW73:CC73"/>
    <mergeCell ref="CD73:CJ73"/>
    <mergeCell ref="GZ103:HF103"/>
    <mergeCell ref="HG103:HM103"/>
    <mergeCell ref="HN103:HT103"/>
    <mergeCell ref="HU103:IA103"/>
    <mergeCell ref="AG103:AM103"/>
    <mergeCell ref="AN103:AT103"/>
    <mergeCell ref="AU103:BA103"/>
    <mergeCell ref="BB103:BH103"/>
    <mergeCell ref="BI103:BO103"/>
    <mergeCell ref="BP103:BV103"/>
    <mergeCell ref="DM103:DS103"/>
    <mergeCell ref="DT103:DZ103"/>
    <mergeCell ref="EA103:EG103"/>
    <mergeCell ref="EH103:EN103"/>
    <mergeCell ref="EO103:EU103"/>
    <mergeCell ref="EV103:FB103"/>
    <mergeCell ref="BW103:CC103"/>
    <mergeCell ref="CD103:CJ103"/>
    <mergeCell ref="AG104:AM104"/>
    <mergeCell ref="GZ104:HF104"/>
    <mergeCell ref="HG104:HM104"/>
    <mergeCell ref="HN104:HT104"/>
    <mergeCell ref="IB103:IE103"/>
    <mergeCell ref="FC103:FI103"/>
    <mergeCell ref="FJ103:FP103"/>
    <mergeCell ref="FQ103:FW103"/>
    <mergeCell ref="FX103:GD103"/>
    <mergeCell ref="GE103:GK103"/>
    <mergeCell ref="GL103:GR103"/>
    <mergeCell ref="AN104:AT104"/>
    <mergeCell ref="AU104:BA104"/>
    <mergeCell ref="BB104:BH104"/>
    <mergeCell ref="BI104:BO104"/>
    <mergeCell ref="BP104:BV104"/>
    <mergeCell ref="BW104:CC104"/>
    <mergeCell ref="HU104:IA104"/>
    <mergeCell ref="IB104:IE104"/>
    <mergeCell ref="CK103:CQ103"/>
    <mergeCell ref="CR103:CX103"/>
    <mergeCell ref="CY103:DE103"/>
    <mergeCell ref="DF103:DL103"/>
    <mergeCell ref="GS103:GY103"/>
    <mergeCell ref="A115:C115"/>
    <mergeCell ref="FJ104:FP104"/>
    <mergeCell ref="FQ104:FW104"/>
    <mergeCell ref="FX104:GD104"/>
    <mergeCell ref="GE104:GK104"/>
    <mergeCell ref="GL104:GR104"/>
    <mergeCell ref="GS104:GY104"/>
    <mergeCell ref="DT104:DZ104"/>
    <mergeCell ref="EA104:EG104"/>
    <mergeCell ref="EH104:EN104"/>
    <mergeCell ref="EO104:EU104"/>
    <mergeCell ref="EV104:FB104"/>
    <mergeCell ref="FC104:FI104"/>
    <mergeCell ref="CD104:CJ104"/>
    <mergeCell ref="CK104:CQ104"/>
    <mergeCell ref="CR104:CX104"/>
    <mergeCell ref="CY104:DE104"/>
    <mergeCell ref="DF104:DL104"/>
    <mergeCell ref="DM104:DS104"/>
    <mergeCell ref="A104:G104"/>
    <mergeCell ref="I104:K104"/>
    <mergeCell ref="L104:R104"/>
    <mergeCell ref="S104:Y104"/>
    <mergeCell ref="Z104:AF10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33" max="6" man="1"/>
    <brk id="71" max="16383" man="1"/>
    <brk id="101" max="6" man="1"/>
  </rowBreaks>
  <colBreaks count="1" manualBreakCount="1">
    <brk id="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2058-7101-443E-A398-9FCCC13E2399}">
  <dimension ref="A1:IE129"/>
  <sheetViews>
    <sheetView zoomScaleNormal="100" workbookViewId="0">
      <selection activeCell="C68" sqref="C68"/>
    </sheetView>
  </sheetViews>
  <sheetFormatPr baseColWidth="10" defaultColWidth="11.44140625" defaultRowHeight="14.4" x14ac:dyDescent="0.3"/>
  <cols>
    <col min="1" max="1" width="20.33203125" style="3359" customWidth="1"/>
    <col min="2" max="2" width="7.33203125" style="3361" customWidth="1"/>
    <col min="3" max="3" width="51.44140625" style="3359" customWidth="1"/>
    <col min="4" max="4" width="23.44140625" style="3362" customWidth="1"/>
    <col min="5" max="5" width="19.44140625" style="3363" customWidth="1"/>
    <col min="6" max="6" width="20" style="3362" customWidth="1"/>
    <col min="7" max="7" width="25.109375" style="3362" customWidth="1"/>
    <col min="8" max="8" width="4.44140625" style="3359" customWidth="1"/>
    <col min="9" max="256" width="11.44140625" style="3359"/>
    <col min="257" max="257" width="20.33203125" style="3359" customWidth="1"/>
    <col min="258" max="258" width="7.33203125" style="3359" customWidth="1"/>
    <col min="259" max="259" width="51.44140625" style="3359" customWidth="1"/>
    <col min="260" max="260" width="23.44140625" style="3359" customWidth="1"/>
    <col min="261" max="261" width="19.44140625" style="3359" customWidth="1"/>
    <col min="262" max="262" width="20" style="3359" customWidth="1"/>
    <col min="263" max="263" width="25.109375" style="3359" customWidth="1"/>
    <col min="264" max="264" width="4.44140625" style="3359" customWidth="1"/>
    <col min="265" max="512" width="11.44140625" style="3359"/>
    <col min="513" max="513" width="20.33203125" style="3359" customWidth="1"/>
    <col min="514" max="514" width="7.33203125" style="3359" customWidth="1"/>
    <col min="515" max="515" width="51.44140625" style="3359" customWidth="1"/>
    <col min="516" max="516" width="23.44140625" style="3359" customWidth="1"/>
    <col min="517" max="517" width="19.44140625" style="3359" customWidth="1"/>
    <col min="518" max="518" width="20" style="3359" customWidth="1"/>
    <col min="519" max="519" width="25.109375" style="3359" customWidth="1"/>
    <col min="520" max="520" width="4.44140625" style="3359" customWidth="1"/>
    <col min="521" max="768" width="11.44140625" style="3359"/>
    <col min="769" max="769" width="20.33203125" style="3359" customWidth="1"/>
    <col min="770" max="770" width="7.33203125" style="3359" customWidth="1"/>
    <col min="771" max="771" width="51.44140625" style="3359" customWidth="1"/>
    <col min="772" max="772" width="23.44140625" style="3359" customWidth="1"/>
    <col min="773" max="773" width="19.44140625" style="3359" customWidth="1"/>
    <col min="774" max="774" width="20" style="3359" customWidth="1"/>
    <col min="775" max="775" width="25.109375" style="3359" customWidth="1"/>
    <col min="776" max="776" width="4.44140625" style="3359" customWidth="1"/>
    <col min="777" max="1024" width="11.44140625" style="3359"/>
    <col min="1025" max="1025" width="20.33203125" style="3359" customWidth="1"/>
    <col min="1026" max="1026" width="7.33203125" style="3359" customWidth="1"/>
    <col min="1027" max="1027" width="51.44140625" style="3359" customWidth="1"/>
    <col min="1028" max="1028" width="23.44140625" style="3359" customWidth="1"/>
    <col min="1029" max="1029" width="19.44140625" style="3359" customWidth="1"/>
    <col min="1030" max="1030" width="20" style="3359" customWidth="1"/>
    <col min="1031" max="1031" width="25.109375" style="3359" customWidth="1"/>
    <col min="1032" max="1032" width="4.44140625" style="3359" customWidth="1"/>
    <col min="1033" max="1280" width="11.44140625" style="3359"/>
    <col min="1281" max="1281" width="20.33203125" style="3359" customWidth="1"/>
    <col min="1282" max="1282" width="7.33203125" style="3359" customWidth="1"/>
    <col min="1283" max="1283" width="51.44140625" style="3359" customWidth="1"/>
    <col min="1284" max="1284" width="23.44140625" style="3359" customWidth="1"/>
    <col min="1285" max="1285" width="19.44140625" style="3359" customWidth="1"/>
    <col min="1286" max="1286" width="20" style="3359" customWidth="1"/>
    <col min="1287" max="1287" width="25.109375" style="3359" customWidth="1"/>
    <col min="1288" max="1288" width="4.44140625" style="3359" customWidth="1"/>
    <col min="1289" max="1536" width="11.44140625" style="3359"/>
    <col min="1537" max="1537" width="20.33203125" style="3359" customWidth="1"/>
    <col min="1538" max="1538" width="7.33203125" style="3359" customWidth="1"/>
    <col min="1539" max="1539" width="51.44140625" style="3359" customWidth="1"/>
    <col min="1540" max="1540" width="23.44140625" style="3359" customWidth="1"/>
    <col min="1541" max="1541" width="19.44140625" style="3359" customWidth="1"/>
    <col min="1542" max="1542" width="20" style="3359" customWidth="1"/>
    <col min="1543" max="1543" width="25.109375" style="3359" customWidth="1"/>
    <col min="1544" max="1544" width="4.44140625" style="3359" customWidth="1"/>
    <col min="1545" max="1792" width="11.44140625" style="3359"/>
    <col min="1793" max="1793" width="20.33203125" style="3359" customWidth="1"/>
    <col min="1794" max="1794" width="7.33203125" style="3359" customWidth="1"/>
    <col min="1795" max="1795" width="51.44140625" style="3359" customWidth="1"/>
    <col min="1796" max="1796" width="23.44140625" style="3359" customWidth="1"/>
    <col min="1797" max="1797" width="19.44140625" style="3359" customWidth="1"/>
    <col min="1798" max="1798" width="20" style="3359" customWidth="1"/>
    <col min="1799" max="1799" width="25.109375" style="3359" customWidth="1"/>
    <col min="1800" max="1800" width="4.44140625" style="3359" customWidth="1"/>
    <col min="1801" max="2048" width="11.44140625" style="3359"/>
    <col min="2049" max="2049" width="20.33203125" style="3359" customWidth="1"/>
    <col min="2050" max="2050" width="7.33203125" style="3359" customWidth="1"/>
    <col min="2051" max="2051" width="51.44140625" style="3359" customWidth="1"/>
    <col min="2052" max="2052" width="23.44140625" style="3359" customWidth="1"/>
    <col min="2053" max="2053" width="19.44140625" style="3359" customWidth="1"/>
    <col min="2054" max="2054" width="20" style="3359" customWidth="1"/>
    <col min="2055" max="2055" width="25.109375" style="3359" customWidth="1"/>
    <col min="2056" max="2056" width="4.44140625" style="3359" customWidth="1"/>
    <col min="2057" max="2304" width="11.44140625" style="3359"/>
    <col min="2305" max="2305" width="20.33203125" style="3359" customWidth="1"/>
    <col min="2306" max="2306" width="7.33203125" style="3359" customWidth="1"/>
    <col min="2307" max="2307" width="51.44140625" style="3359" customWidth="1"/>
    <col min="2308" max="2308" width="23.44140625" style="3359" customWidth="1"/>
    <col min="2309" max="2309" width="19.44140625" style="3359" customWidth="1"/>
    <col min="2310" max="2310" width="20" style="3359" customWidth="1"/>
    <col min="2311" max="2311" width="25.109375" style="3359" customWidth="1"/>
    <col min="2312" max="2312" width="4.44140625" style="3359" customWidth="1"/>
    <col min="2313" max="2560" width="11.44140625" style="3359"/>
    <col min="2561" max="2561" width="20.33203125" style="3359" customWidth="1"/>
    <col min="2562" max="2562" width="7.33203125" style="3359" customWidth="1"/>
    <col min="2563" max="2563" width="51.44140625" style="3359" customWidth="1"/>
    <col min="2564" max="2564" width="23.44140625" style="3359" customWidth="1"/>
    <col min="2565" max="2565" width="19.44140625" style="3359" customWidth="1"/>
    <col min="2566" max="2566" width="20" style="3359" customWidth="1"/>
    <col min="2567" max="2567" width="25.109375" style="3359" customWidth="1"/>
    <col min="2568" max="2568" width="4.44140625" style="3359" customWidth="1"/>
    <col min="2569" max="2816" width="11.44140625" style="3359"/>
    <col min="2817" max="2817" width="20.33203125" style="3359" customWidth="1"/>
    <col min="2818" max="2818" width="7.33203125" style="3359" customWidth="1"/>
    <col min="2819" max="2819" width="51.44140625" style="3359" customWidth="1"/>
    <col min="2820" max="2820" width="23.44140625" style="3359" customWidth="1"/>
    <col min="2821" max="2821" width="19.44140625" style="3359" customWidth="1"/>
    <col min="2822" max="2822" width="20" style="3359" customWidth="1"/>
    <col min="2823" max="2823" width="25.109375" style="3359" customWidth="1"/>
    <col min="2824" max="2824" width="4.44140625" style="3359" customWidth="1"/>
    <col min="2825" max="3072" width="11.44140625" style="3359"/>
    <col min="3073" max="3073" width="20.33203125" style="3359" customWidth="1"/>
    <col min="3074" max="3074" width="7.33203125" style="3359" customWidth="1"/>
    <col min="3075" max="3075" width="51.44140625" style="3359" customWidth="1"/>
    <col min="3076" max="3076" width="23.44140625" style="3359" customWidth="1"/>
    <col min="3077" max="3077" width="19.44140625" style="3359" customWidth="1"/>
    <col min="3078" max="3078" width="20" style="3359" customWidth="1"/>
    <col min="3079" max="3079" width="25.109375" style="3359" customWidth="1"/>
    <col min="3080" max="3080" width="4.44140625" style="3359" customWidth="1"/>
    <col min="3081" max="3328" width="11.44140625" style="3359"/>
    <col min="3329" max="3329" width="20.33203125" style="3359" customWidth="1"/>
    <col min="3330" max="3330" width="7.33203125" style="3359" customWidth="1"/>
    <col min="3331" max="3331" width="51.44140625" style="3359" customWidth="1"/>
    <col min="3332" max="3332" width="23.44140625" style="3359" customWidth="1"/>
    <col min="3333" max="3333" width="19.44140625" style="3359" customWidth="1"/>
    <col min="3334" max="3334" width="20" style="3359" customWidth="1"/>
    <col min="3335" max="3335" width="25.109375" style="3359" customWidth="1"/>
    <col min="3336" max="3336" width="4.44140625" style="3359" customWidth="1"/>
    <col min="3337" max="3584" width="11.44140625" style="3359"/>
    <col min="3585" max="3585" width="20.33203125" style="3359" customWidth="1"/>
    <col min="3586" max="3586" width="7.33203125" style="3359" customWidth="1"/>
    <col min="3587" max="3587" width="51.44140625" style="3359" customWidth="1"/>
    <col min="3588" max="3588" width="23.44140625" style="3359" customWidth="1"/>
    <col min="3589" max="3589" width="19.44140625" style="3359" customWidth="1"/>
    <col min="3590" max="3590" width="20" style="3359" customWidth="1"/>
    <col min="3591" max="3591" width="25.109375" style="3359" customWidth="1"/>
    <col min="3592" max="3592" width="4.44140625" style="3359" customWidth="1"/>
    <col min="3593" max="3840" width="11.44140625" style="3359"/>
    <col min="3841" max="3841" width="20.33203125" style="3359" customWidth="1"/>
    <col min="3842" max="3842" width="7.33203125" style="3359" customWidth="1"/>
    <col min="3843" max="3843" width="51.44140625" style="3359" customWidth="1"/>
    <col min="3844" max="3844" width="23.44140625" style="3359" customWidth="1"/>
    <col min="3845" max="3845" width="19.44140625" style="3359" customWidth="1"/>
    <col min="3846" max="3846" width="20" style="3359" customWidth="1"/>
    <col min="3847" max="3847" width="25.109375" style="3359" customWidth="1"/>
    <col min="3848" max="3848" width="4.44140625" style="3359" customWidth="1"/>
    <col min="3849" max="4096" width="11.44140625" style="3359"/>
    <col min="4097" max="4097" width="20.33203125" style="3359" customWidth="1"/>
    <col min="4098" max="4098" width="7.33203125" style="3359" customWidth="1"/>
    <col min="4099" max="4099" width="51.44140625" style="3359" customWidth="1"/>
    <col min="4100" max="4100" width="23.44140625" style="3359" customWidth="1"/>
    <col min="4101" max="4101" width="19.44140625" style="3359" customWidth="1"/>
    <col min="4102" max="4102" width="20" style="3359" customWidth="1"/>
    <col min="4103" max="4103" width="25.109375" style="3359" customWidth="1"/>
    <col min="4104" max="4104" width="4.44140625" style="3359" customWidth="1"/>
    <col min="4105" max="4352" width="11.44140625" style="3359"/>
    <col min="4353" max="4353" width="20.33203125" style="3359" customWidth="1"/>
    <col min="4354" max="4354" width="7.33203125" style="3359" customWidth="1"/>
    <col min="4355" max="4355" width="51.44140625" style="3359" customWidth="1"/>
    <col min="4356" max="4356" width="23.44140625" style="3359" customWidth="1"/>
    <col min="4357" max="4357" width="19.44140625" style="3359" customWidth="1"/>
    <col min="4358" max="4358" width="20" style="3359" customWidth="1"/>
    <col min="4359" max="4359" width="25.109375" style="3359" customWidth="1"/>
    <col min="4360" max="4360" width="4.44140625" style="3359" customWidth="1"/>
    <col min="4361" max="4608" width="11.44140625" style="3359"/>
    <col min="4609" max="4609" width="20.33203125" style="3359" customWidth="1"/>
    <col min="4610" max="4610" width="7.33203125" style="3359" customWidth="1"/>
    <col min="4611" max="4611" width="51.44140625" style="3359" customWidth="1"/>
    <col min="4612" max="4612" width="23.44140625" style="3359" customWidth="1"/>
    <col min="4613" max="4613" width="19.44140625" style="3359" customWidth="1"/>
    <col min="4614" max="4614" width="20" style="3359" customWidth="1"/>
    <col min="4615" max="4615" width="25.109375" style="3359" customWidth="1"/>
    <col min="4616" max="4616" width="4.44140625" style="3359" customWidth="1"/>
    <col min="4617" max="4864" width="11.44140625" style="3359"/>
    <col min="4865" max="4865" width="20.33203125" style="3359" customWidth="1"/>
    <col min="4866" max="4866" width="7.33203125" style="3359" customWidth="1"/>
    <col min="4867" max="4867" width="51.44140625" style="3359" customWidth="1"/>
    <col min="4868" max="4868" width="23.44140625" style="3359" customWidth="1"/>
    <col min="4869" max="4869" width="19.44140625" style="3359" customWidth="1"/>
    <col min="4870" max="4870" width="20" style="3359" customWidth="1"/>
    <col min="4871" max="4871" width="25.109375" style="3359" customWidth="1"/>
    <col min="4872" max="4872" width="4.44140625" style="3359" customWidth="1"/>
    <col min="4873" max="5120" width="11.44140625" style="3359"/>
    <col min="5121" max="5121" width="20.33203125" style="3359" customWidth="1"/>
    <col min="5122" max="5122" width="7.33203125" style="3359" customWidth="1"/>
    <col min="5123" max="5123" width="51.44140625" style="3359" customWidth="1"/>
    <col min="5124" max="5124" width="23.44140625" style="3359" customWidth="1"/>
    <col min="5125" max="5125" width="19.44140625" style="3359" customWidth="1"/>
    <col min="5126" max="5126" width="20" style="3359" customWidth="1"/>
    <col min="5127" max="5127" width="25.109375" style="3359" customWidth="1"/>
    <col min="5128" max="5128" width="4.44140625" style="3359" customWidth="1"/>
    <col min="5129" max="5376" width="11.44140625" style="3359"/>
    <col min="5377" max="5377" width="20.33203125" style="3359" customWidth="1"/>
    <col min="5378" max="5378" width="7.33203125" style="3359" customWidth="1"/>
    <col min="5379" max="5379" width="51.44140625" style="3359" customWidth="1"/>
    <col min="5380" max="5380" width="23.44140625" style="3359" customWidth="1"/>
    <col min="5381" max="5381" width="19.44140625" style="3359" customWidth="1"/>
    <col min="5382" max="5382" width="20" style="3359" customWidth="1"/>
    <col min="5383" max="5383" width="25.109375" style="3359" customWidth="1"/>
    <col min="5384" max="5384" width="4.44140625" style="3359" customWidth="1"/>
    <col min="5385" max="5632" width="11.44140625" style="3359"/>
    <col min="5633" max="5633" width="20.33203125" style="3359" customWidth="1"/>
    <col min="5634" max="5634" width="7.33203125" style="3359" customWidth="1"/>
    <col min="5635" max="5635" width="51.44140625" style="3359" customWidth="1"/>
    <col min="5636" max="5636" width="23.44140625" style="3359" customWidth="1"/>
    <col min="5637" max="5637" width="19.44140625" style="3359" customWidth="1"/>
    <col min="5638" max="5638" width="20" style="3359" customWidth="1"/>
    <col min="5639" max="5639" width="25.109375" style="3359" customWidth="1"/>
    <col min="5640" max="5640" width="4.44140625" style="3359" customWidth="1"/>
    <col min="5641" max="5888" width="11.44140625" style="3359"/>
    <col min="5889" max="5889" width="20.33203125" style="3359" customWidth="1"/>
    <col min="5890" max="5890" width="7.33203125" style="3359" customWidth="1"/>
    <col min="5891" max="5891" width="51.44140625" style="3359" customWidth="1"/>
    <col min="5892" max="5892" width="23.44140625" style="3359" customWidth="1"/>
    <col min="5893" max="5893" width="19.44140625" style="3359" customWidth="1"/>
    <col min="5894" max="5894" width="20" style="3359" customWidth="1"/>
    <col min="5895" max="5895" width="25.109375" style="3359" customWidth="1"/>
    <col min="5896" max="5896" width="4.44140625" style="3359" customWidth="1"/>
    <col min="5897" max="6144" width="11.44140625" style="3359"/>
    <col min="6145" max="6145" width="20.33203125" style="3359" customWidth="1"/>
    <col min="6146" max="6146" width="7.33203125" style="3359" customWidth="1"/>
    <col min="6147" max="6147" width="51.44140625" style="3359" customWidth="1"/>
    <col min="6148" max="6148" width="23.44140625" style="3359" customWidth="1"/>
    <col min="6149" max="6149" width="19.44140625" style="3359" customWidth="1"/>
    <col min="6150" max="6150" width="20" style="3359" customWidth="1"/>
    <col min="6151" max="6151" width="25.109375" style="3359" customWidth="1"/>
    <col min="6152" max="6152" width="4.44140625" style="3359" customWidth="1"/>
    <col min="6153" max="6400" width="11.44140625" style="3359"/>
    <col min="6401" max="6401" width="20.33203125" style="3359" customWidth="1"/>
    <col min="6402" max="6402" width="7.33203125" style="3359" customWidth="1"/>
    <col min="6403" max="6403" width="51.44140625" style="3359" customWidth="1"/>
    <col min="6404" max="6404" width="23.44140625" style="3359" customWidth="1"/>
    <col min="6405" max="6405" width="19.44140625" style="3359" customWidth="1"/>
    <col min="6406" max="6406" width="20" style="3359" customWidth="1"/>
    <col min="6407" max="6407" width="25.109375" style="3359" customWidth="1"/>
    <col min="6408" max="6408" width="4.44140625" style="3359" customWidth="1"/>
    <col min="6409" max="6656" width="11.44140625" style="3359"/>
    <col min="6657" max="6657" width="20.33203125" style="3359" customWidth="1"/>
    <col min="6658" max="6658" width="7.33203125" style="3359" customWidth="1"/>
    <col min="6659" max="6659" width="51.44140625" style="3359" customWidth="1"/>
    <col min="6660" max="6660" width="23.44140625" style="3359" customWidth="1"/>
    <col min="6661" max="6661" width="19.44140625" style="3359" customWidth="1"/>
    <col min="6662" max="6662" width="20" style="3359" customWidth="1"/>
    <col min="6663" max="6663" width="25.109375" style="3359" customWidth="1"/>
    <col min="6664" max="6664" width="4.44140625" style="3359" customWidth="1"/>
    <col min="6665" max="6912" width="11.44140625" style="3359"/>
    <col min="6913" max="6913" width="20.33203125" style="3359" customWidth="1"/>
    <col min="6914" max="6914" width="7.33203125" style="3359" customWidth="1"/>
    <col min="6915" max="6915" width="51.44140625" style="3359" customWidth="1"/>
    <col min="6916" max="6916" width="23.44140625" style="3359" customWidth="1"/>
    <col min="6917" max="6917" width="19.44140625" style="3359" customWidth="1"/>
    <col min="6918" max="6918" width="20" style="3359" customWidth="1"/>
    <col min="6919" max="6919" width="25.109375" style="3359" customWidth="1"/>
    <col min="6920" max="6920" width="4.44140625" style="3359" customWidth="1"/>
    <col min="6921" max="7168" width="11.44140625" style="3359"/>
    <col min="7169" max="7169" width="20.33203125" style="3359" customWidth="1"/>
    <col min="7170" max="7170" width="7.33203125" style="3359" customWidth="1"/>
    <col min="7171" max="7171" width="51.44140625" style="3359" customWidth="1"/>
    <col min="7172" max="7172" width="23.44140625" style="3359" customWidth="1"/>
    <col min="7173" max="7173" width="19.44140625" style="3359" customWidth="1"/>
    <col min="7174" max="7174" width="20" style="3359" customWidth="1"/>
    <col min="7175" max="7175" width="25.109375" style="3359" customWidth="1"/>
    <col min="7176" max="7176" width="4.44140625" style="3359" customWidth="1"/>
    <col min="7177" max="7424" width="11.44140625" style="3359"/>
    <col min="7425" max="7425" width="20.33203125" style="3359" customWidth="1"/>
    <col min="7426" max="7426" width="7.33203125" style="3359" customWidth="1"/>
    <col min="7427" max="7427" width="51.44140625" style="3359" customWidth="1"/>
    <col min="7428" max="7428" width="23.44140625" style="3359" customWidth="1"/>
    <col min="7429" max="7429" width="19.44140625" style="3359" customWidth="1"/>
    <col min="7430" max="7430" width="20" style="3359" customWidth="1"/>
    <col min="7431" max="7431" width="25.109375" style="3359" customWidth="1"/>
    <col min="7432" max="7432" width="4.44140625" style="3359" customWidth="1"/>
    <col min="7433" max="7680" width="11.44140625" style="3359"/>
    <col min="7681" max="7681" width="20.33203125" style="3359" customWidth="1"/>
    <col min="7682" max="7682" width="7.33203125" style="3359" customWidth="1"/>
    <col min="7683" max="7683" width="51.44140625" style="3359" customWidth="1"/>
    <col min="7684" max="7684" width="23.44140625" style="3359" customWidth="1"/>
    <col min="7685" max="7685" width="19.44140625" style="3359" customWidth="1"/>
    <col min="7686" max="7686" width="20" style="3359" customWidth="1"/>
    <col min="7687" max="7687" width="25.109375" style="3359" customWidth="1"/>
    <col min="7688" max="7688" width="4.44140625" style="3359" customWidth="1"/>
    <col min="7689" max="7936" width="11.44140625" style="3359"/>
    <col min="7937" max="7937" width="20.33203125" style="3359" customWidth="1"/>
    <col min="7938" max="7938" width="7.33203125" style="3359" customWidth="1"/>
    <col min="7939" max="7939" width="51.44140625" style="3359" customWidth="1"/>
    <col min="7940" max="7940" width="23.44140625" style="3359" customWidth="1"/>
    <col min="7941" max="7941" width="19.44140625" style="3359" customWidth="1"/>
    <col min="7942" max="7942" width="20" style="3359" customWidth="1"/>
    <col min="7943" max="7943" width="25.109375" style="3359" customWidth="1"/>
    <col min="7944" max="7944" width="4.44140625" style="3359" customWidth="1"/>
    <col min="7945" max="8192" width="11.44140625" style="3359"/>
    <col min="8193" max="8193" width="20.33203125" style="3359" customWidth="1"/>
    <col min="8194" max="8194" width="7.33203125" style="3359" customWidth="1"/>
    <col min="8195" max="8195" width="51.44140625" style="3359" customWidth="1"/>
    <col min="8196" max="8196" width="23.44140625" style="3359" customWidth="1"/>
    <col min="8197" max="8197" width="19.44140625" style="3359" customWidth="1"/>
    <col min="8198" max="8198" width="20" style="3359" customWidth="1"/>
    <col min="8199" max="8199" width="25.109375" style="3359" customWidth="1"/>
    <col min="8200" max="8200" width="4.44140625" style="3359" customWidth="1"/>
    <col min="8201" max="8448" width="11.44140625" style="3359"/>
    <col min="8449" max="8449" width="20.33203125" style="3359" customWidth="1"/>
    <col min="8450" max="8450" width="7.33203125" style="3359" customWidth="1"/>
    <col min="8451" max="8451" width="51.44140625" style="3359" customWidth="1"/>
    <col min="8452" max="8452" width="23.44140625" style="3359" customWidth="1"/>
    <col min="8453" max="8453" width="19.44140625" style="3359" customWidth="1"/>
    <col min="8454" max="8454" width="20" style="3359" customWidth="1"/>
    <col min="8455" max="8455" width="25.109375" style="3359" customWidth="1"/>
    <col min="8456" max="8456" width="4.44140625" style="3359" customWidth="1"/>
    <col min="8457" max="8704" width="11.44140625" style="3359"/>
    <col min="8705" max="8705" width="20.33203125" style="3359" customWidth="1"/>
    <col min="8706" max="8706" width="7.33203125" style="3359" customWidth="1"/>
    <col min="8707" max="8707" width="51.44140625" style="3359" customWidth="1"/>
    <col min="8708" max="8708" width="23.44140625" style="3359" customWidth="1"/>
    <col min="8709" max="8709" width="19.44140625" style="3359" customWidth="1"/>
    <col min="8710" max="8710" width="20" style="3359" customWidth="1"/>
    <col min="8711" max="8711" width="25.109375" style="3359" customWidth="1"/>
    <col min="8712" max="8712" width="4.44140625" style="3359" customWidth="1"/>
    <col min="8713" max="8960" width="11.44140625" style="3359"/>
    <col min="8961" max="8961" width="20.33203125" style="3359" customWidth="1"/>
    <col min="8962" max="8962" width="7.33203125" style="3359" customWidth="1"/>
    <col min="8963" max="8963" width="51.44140625" style="3359" customWidth="1"/>
    <col min="8964" max="8964" width="23.44140625" style="3359" customWidth="1"/>
    <col min="8965" max="8965" width="19.44140625" style="3359" customWidth="1"/>
    <col min="8966" max="8966" width="20" style="3359" customWidth="1"/>
    <col min="8967" max="8967" width="25.109375" style="3359" customWidth="1"/>
    <col min="8968" max="8968" width="4.44140625" style="3359" customWidth="1"/>
    <col min="8969" max="9216" width="11.44140625" style="3359"/>
    <col min="9217" max="9217" width="20.33203125" style="3359" customWidth="1"/>
    <col min="9218" max="9218" width="7.33203125" style="3359" customWidth="1"/>
    <col min="9219" max="9219" width="51.44140625" style="3359" customWidth="1"/>
    <col min="9220" max="9220" width="23.44140625" style="3359" customWidth="1"/>
    <col min="9221" max="9221" width="19.44140625" style="3359" customWidth="1"/>
    <col min="9222" max="9222" width="20" style="3359" customWidth="1"/>
    <col min="9223" max="9223" width="25.109375" style="3359" customWidth="1"/>
    <col min="9224" max="9224" width="4.44140625" style="3359" customWidth="1"/>
    <col min="9225" max="9472" width="11.44140625" style="3359"/>
    <col min="9473" max="9473" width="20.33203125" style="3359" customWidth="1"/>
    <col min="9474" max="9474" width="7.33203125" style="3359" customWidth="1"/>
    <col min="9475" max="9475" width="51.44140625" style="3359" customWidth="1"/>
    <col min="9476" max="9476" width="23.44140625" style="3359" customWidth="1"/>
    <col min="9477" max="9477" width="19.44140625" style="3359" customWidth="1"/>
    <col min="9478" max="9478" width="20" style="3359" customWidth="1"/>
    <col min="9479" max="9479" width="25.109375" style="3359" customWidth="1"/>
    <col min="9480" max="9480" width="4.44140625" style="3359" customWidth="1"/>
    <col min="9481" max="9728" width="11.44140625" style="3359"/>
    <col min="9729" max="9729" width="20.33203125" style="3359" customWidth="1"/>
    <col min="9730" max="9730" width="7.33203125" style="3359" customWidth="1"/>
    <col min="9731" max="9731" width="51.44140625" style="3359" customWidth="1"/>
    <col min="9732" max="9732" width="23.44140625" style="3359" customWidth="1"/>
    <col min="9733" max="9733" width="19.44140625" style="3359" customWidth="1"/>
    <col min="9734" max="9734" width="20" style="3359" customWidth="1"/>
    <col min="9735" max="9735" width="25.109375" style="3359" customWidth="1"/>
    <col min="9736" max="9736" width="4.44140625" style="3359" customWidth="1"/>
    <col min="9737" max="9984" width="11.44140625" style="3359"/>
    <col min="9985" max="9985" width="20.33203125" style="3359" customWidth="1"/>
    <col min="9986" max="9986" width="7.33203125" style="3359" customWidth="1"/>
    <col min="9987" max="9987" width="51.44140625" style="3359" customWidth="1"/>
    <col min="9988" max="9988" width="23.44140625" style="3359" customWidth="1"/>
    <col min="9989" max="9989" width="19.44140625" style="3359" customWidth="1"/>
    <col min="9990" max="9990" width="20" style="3359" customWidth="1"/>
    <col min="9991" max="9991" width="25.109375" style="3359" customWidth="1"/>
    <col min="9992" max="9992" width="4.44140625" style="3359" customWidth="1"/>
    <col min="9993" max="10240" width="11.44140625" style="3359"/>
    <col min="10241" max="10241" width="20.33203125" style="3359" customWidth="1"/>
    <col min="10242" max="10242" width="7.33203125" style="3359" customWidth="1"/>
    <col min="10243" max="10243" width="51.44140625" style="3359" customWidth="1"/>
    <col min="10244" max="10244" width="23.44140625" style="3359" customWidth="1"/>
    <col min="10245" max="10245" width="19.44140625" style="3359" customWidth="1"/>
    <col min="10246" max="10246" width="20" style="3359" customWidth="1"/>
    <col min="10247" max="10247" width="25.109375" style="3359" customWidth="1"/>
    <col min="10248" max="10248" width="4.44140625" style="3359" customWidth="1"/>
    <col min="10249" max="10496" width="11.44140625" style="3359"/>
    <col min="10497" max="10497" width="20.33203125" style="3359" customWidth="1"/>
    <col min="10498" max="10498" width="7.33203125" style="3359" customWidth="1"/>
    <col min="10499" max="10499" width="51.44140625" style="3359" customWidth="1"/>
    <col min="10500" max="10500" width="23.44140625" style="3359" customWidth="1"/>
    <col min="10501" max="10501" width="19.44140625" style="3359" customWidth="1"/>
    <col min="10502" max="10502" width="20" style="3359" customWidth="1"/>
    <col min="10503" max="10503" width="25.109375" style="3359" customWidth="1"/>
    <col min="10504" max="10504" width="4.44140625" style="3359" customWidth="1"/>
    <col min="10505" max="10752" width="11.44140625" style="3359"/>
    <col min="10753" max="10753" width="20.33203125" style="3359" customWidth="1"/>
    <col min="10754" max="10754" width="7.33203125" style="3359" customWidth="1"/>
    <col min="10755" max="10755" width="51.44140625" style="3359" customWidth="1"/>
    <col min="10756" max="10756" width="23.44140625" style="3359" customWidth="1"/>
    <col min="10757" max="10757" width="19.44140625" style="3359" customWidth="1"/>
    <col min="10758" max="10758" width="20" style="3359" customWidth="1"/>
    <col min="10759" max="10759" width="25.109375" style="3359" customWidth="1"/>
    <col min="10760" max="10760" width="4.44140625" style="3359" customWidth="1"/>
    <col min="10761" max="11008" width="11.44140625" style="3359"/>
    <col min="11009" max="11009" width="20.33203125" style="3359" customWidth="1"/>
    <col min="11010" max="11010" width="7.33203125" style="3359" customWidth="1"/>
    <col min="11011" max="11011" width="51.44140625" style="3359" customWidth="1"/>
    <col min="11012" max="11012" width="23.44140625" style="3359" customWidth="1"/>
    <col min="11013" max="11013" width="19.44140625" style="3359" customWidth="1"/>
    <col min="11014" max="11014" width="20" style="3359" customWidth="1"/>
    <col min="11015" max="11015" width="25.109375" style="3359" customWidth="1"/>
    <col min="11016" max="11016" width="4.44140625" style="3359" customWidth="1"/>
    <col min="11017" max="11264" width="11.44140625" style="3359"/>
    <col min="11265" max="11265" width="20.33203125" style="3359" customWidth="1"/>
    <col min="11266" max="11266" width="7.33203125" style="3359" customWidth="1"/>
    <col min="11267" max="11267" width="51.44140625" style="3359" customWidth="1"/>
    <col min="11268" max="11268" width="23.44140625" style="3359" customWidth="1"/>
    <col min="11269" max="11269" width="19.44140625" style="3359" customWidth="1"/>
    <col min="11270" max="11270" width="20" style="3359" customWidth="1"/>
    <col min="11271" max="11271" width="25.109375" style="3359" customWidth="1"/>
    <col min="11272" max="11272" width="4.44140625" style="3359" customWidth="1"/>
    <col min="11273" max="11520" width="11.44140625" style="3359"/>
    <col min="11521" max="11521" width="20.33203125" style="3359" customWidth="1"/>
    <col min="11522" max="11522" width="7.33203125" style="3359" customWidth="1"/>
    <col min="11523" max="11523" width="51.44140625" style="3359" customWidth="1"/>
    <col min="11524" max="11524" width="23.44140625" style="3359" customWidth="1"/>
    <col min="11525" max="11525" width="19.44140625" style="3359" customWidth="1"/>
    <col min="11526" max="11526" width="20" style="3359" customWidth="1"/>
    <col min="11527" max="11527" width="25.109375" style="3359" customWidth="1"/>
    <col min="11528" max="11528" width="4.44140625" style="3359" customWidth="1"/>
    <col min="11529" max="11776" width="11.44140625" style="3359"/>
    <col min="11777" max="11777" width="20.33203125" style="3359" customWidth="1"/>
    <col min="11778" max="11778" width="7.33203125" style="3359" customWidth="1"/>
    <col min="11779" max="11779" width="51.44140625" style="3359" customWidth="1"/>
    <col min="11780" max="11780" width="23.44140625" style="3359" customWidth="1"/>
    <col min="11781" max="11781" width="19.44140625" style="3359" customWidth="1"/>
    <col min="11782" max="11782" width="20" style="3359" customWidth="1"/>
    <col min="11783" max="11783" width="25.109375" style="3359" customWidth="1"/>
    <col min="11784" max="11784" width="4.44140625" style="3359" customWidth="1"/>
    <col min="11785" max="12032" width="11.44140625" style="3359"/>
    <col min="12033" max="12033" width="20.33203125" style="3359" customWidth="1"/>
    <col min="12034" max="12034" width="7.33203125" style="3359" customWidth="1"/>
    <col min="12035" max="12035" width="51.44140625" style="3359" customWidth="1"/>
    <col min="12036" max="12036" width="23.44140625" style="3359" customWidth="1"/>
    <col min="12037" max="12037" width="19.44140625" style="3359" customWidth="1"/>
    <col min="12038" max="12038" width="20" style="3359" customWidth="1"/>
    <col min="12039" max="12039" width="25.109375" style="3359" customWidth="1"/>
    <col min="12040" max="12040" width="4.44140625" style="3359" customWidth="1"/>
    <col min="12041" max="12288" width="11.44140625" style="3359"/>
    <col min="12289" max="12289" width="20.33203125" style="3359" customWidth="1"/>
    <col min="12290" max="12290" width="7.33203125" style="3359" customWidth="1"/>
    <col min="12291" max="12291" width="51.44140625" style="3359" customWidth="1"/>
    <col min="12292" max="12292" width="23.44140625" style="3359" customWidth="1"/>
    <col min="12293" max="12293" width="19.44140625" style="3359" customWidth="1"/>
    <col min="12294" max="12294" width="20" style="3359" customWidth="1"/>
    <col min="12295" max="12295" width="25.109375" style="3359" customWidth="1"/>
    <col min="12296" max="12296" width="4.44140625" style="3359" customWidth="1"/>
    <col min="12297" max="12544" width="11.44140625" style="3359"/>
    <col min="12545" max="12545" width="20.33203125" style="3359" customWidth="1"/>
    <col min="12546" max="12546" width="7.33203125" style="3359" customWidth="1"/>
    <col min="12547" max="12547" width="51.44140625" style="3359" customWidth="1"/>
    <col min="12548" max="12548" width="23.44140625" style="3359" customWidth="1"/>
    <col min="12549" max="12549" width="19.44140625" style="3359" customWidth="1"/>
    <col min="12550" max="12550" width="20" style="3359" customWidth="1"/>
    <col min="12551" max="12551" width="25.109375" style="3359" customWidth="1"/>
    <col min="12552" max="12552" width="4.44140625" style="3359" customWidth="1"/>
    <col min="12553" max="12800" width="11.44140625" style="3359"/>
    <col min="12801" max="12801" width="20.33203125" style="3359" customWidth="1"/>
    <col min="12802" max="12802" width="7.33203125" style="3359" customWidth="1"/>
    <col min="12803" max="12803" width="51.44140625" style="3359" customWidth="1"/>
    <col min="12804" max="12804" width="23.44140625" style="3359" customWidth="1"/>
    <col min="12805" max="12805" width="19.44140625" style="3359" customWidth="1"/>
    <col min="12806" max="12806" width="20" style="3359" customWidth="1"/>
    <col min="12807" max="12807" width="25.109375" style="3359" customWidth="1"/>
    <col min="12808" max="12808" width="4.44140625" style="3359" customWidth="1"/>
    <col min="12809" max="13056" width="11.44140625" style="3359"/>
    <col min="13057" max="13057" width="20.33203125" style="3359" customWidth="1"/>
    <col min="13058" max="13058" width="7.33203125" style="3359" customWidth="1"/>
    <col min="13059" max="13059" width="51.44140625" style="3359" customWidth="1"/>
    <col min="13060" max="13060" width="23.44140625" style="3359" customWidth="1"/>
    <col min="13061" max="13061" width="19.44140625" style="3359" customWidth="1"/>
    <col min="13062" max="13062" width="20" style="3359" customWidth="1"/>
    <col min="13063" max="13063" width="25.109375" style="3359" customWidth="1"/>
    <col min="13064" max="13064" width="4.44140625" style="3359" customWidth="1"/>
    <col min="13065" max="13312" width="11.44140625" style="3359"/>
    <col min="13313" max="13313" width="20.33203125" style="3359" customWidth="1"/>
    <col min="13314" max="13314" width="7.33203125" style="3359" customWidth="1"/>
    <col min="13315" max="13315" width="51.44140625" style="3359" customWidth="1"/>
    <col min="13316" max="13316" width="23.44140625" style="3359" customWidth="1"/>
    <col min="13317" max="13317" width="19.44140625" style="3359" customWidth="1"/>
    <col min="13318" max="13318" width="20" style="3359" customWidth="1"/>
    <col min="13319" max="13319" width="25.109375" style="3359" customWidth="1"/>
    <col min="13320" max="13320" width="4.44140625" style="3359" customWidth="1"/>
    <col min="13321" max="13568" width="11.44140625" style="3359"/>
    <col min="13569" max="13569" width="20.33203125" style="3359" customWidth="1"/>
    <col min="13570" max="13570" width="7.33203125" style="3359" customWidth="1"/>
    <col min="13571" max="13571" width="51.44140625" style="3359" customWidth="1"/>
    <col min="13572" max="13572" width="23.44140625" style="3359" customWidth="1"/>
    <col min="13573" max="13573" width="19.44140625" style="3359" customWidth="1"/>
    <col min="13574" max="13574" width="20" style="3359" customWidth="1"/>
    <col min="13575" max="13575" width="25.109375" style="3359" customWidth="1"/>
    <col min="13576" max="13576" width="4.44140625" style="3359" customWidth="1"/>
    <col min="13577" max="13824" width="11.44140625" style="3359"/>
    <col min="13825" max="13825" width="20.33203125" style="3359" customWidth="1"/>
    <col min="13826" max="13826" width="7.33203125" style="3359" customWidth="1"/>
    <col min="13827" max="13827" width="51.44140625" style="3359" customWidth="1"/>
    <col min="13828" max="13828" width="23.44140625" style="3359" customWidth="1"/>
    <col min="13829" max="13829" width="19.44140625" style="3359" customWidth="1"/>
    <col min="13830" max="13830" width="20" style="3359" customWidth="1"/>
    <col min="13831" max="13831" width="25.109375" style="3359" customWidth="1"/>
    <col min="13832" max="13832" width="4.44140625" style="3359" customWidth="1"/>
    <col min="13833" max="14080" width="11.44140625" style="3359"/>
    <col min="14081" max="14081" width="20.33203125" style="3359" customWidth="1"/>
    <col min="14082" max="14082" width="7.33203125" style="3359" customWidth="1"/>
    <col min="14083" max="14083" width="51.44140625" style="3359" customWidth="1"/>
    <col min="14084" max="14084" width="23.44140625" style="3359" customWidth="1"/>
    <col min="14085" max="14085" width="19.44140625" style="3359" customWidth="1"/>
    <col min="14086" max="14086" width="20" style="3359" customWidth="1"/>
    <col min="14087" max="14087" width="25.109375" style="3359" customWidth="1"/>
    <col min="14088" max="14088" width="4.44140625" style="3359" customWidth="1"/>
    <col min="14089" max="14336" width="11.44140625" style="3359"/>
    <col min="14337" max="14337" width="20.33203125" style="3359" customWidth="1"/>
    <col min="14338" max="14338" width="7.33203125" style="3359" customWidth="1"/>
    <col min="14339" max="14339" width="51.44140625" style="3359" customWidth="1"/>
    <col min="14340" max="14340" width="23.44140625" style="3359" customWidth="1"/>
    <col min="14341" max="14341" width="19.44140625" style="3359" customWidth="1"/>
    <col min="14342" max="14342" width="20" style="3359" customWidth="1"/>
    <col min="14343" max="14343" width="25.109375" style="3359" customWidth="1"/>
    <col min="14344" max="14344" width="4.44140625" style="3359" customWidth="1"/>
    <col min="14345" max="14592" width="11.44140625" style="3359"/>
    <col min="14593" max="14593" width="20.33203125" style="3359" customWidth="1"/>
    <col min="14594" max="14594" width="7.33203125" style="3359" customWidth="1"/>
    <col min="14595" max="14595" width="51.44140625" style="3359" customWidth="1"/>
    <col min="14596" max="14596" width="23.44140625" style="3359" customWidth="1"/>
    <col min="14597" max="14597" width="19.44140625" style="3359" customWidth="1"/>
    <col min="14598" max="14598" width="20" style="3359" customWidth="1"/>
    <col min="14599" max="14599" width="25.109375" style="3359" customWidth="1"/>
    <col min="14600" max="14600" width="4.44140625" style="3359" customWidth="1"/>
    <col min="14601" max="14848" width="11.44140625" style="3359"/>
    <col min="14849" max="14849" width="20.33203125" style="3359" customWidth="1"/>
    <col min="14850" max="14850" width="7.33203125" style="3359" customWidth="1"/>
    <col min="14851" max="14851" width="51.44140625" style="3359" customWidth="1"/>
    <col min="14852" max="14852" width="23.44140625" style="3359" customWidth="1"/>
    <col min="14853" max="14853" width="19.44140625" style="3359" customWidth="1"/>
    <col min="14854" max="14854" width="20" style="3359" customWidth="1"/>
    <col min="14855" max="14855" width="25.109375" style="3359" customWidth="1"/>
    <col min="14856" max="14856" width="4.44140625" style="3359" customWidth="1"/>
    <col min="14857" max="15104" width="11.44140625" style="3359"/>
    <col min="15105" max="15105" width="20.33203125" style="3359" customWidth="1"/>
    <col min="15106" max="15106" width="7.33203125" style="3359" customWidth="1"/>
    <col min="15107" max="15107" width="51.44140625" style="3359" customWidth="1"/>
    <col min="15108" max="15108" width="23.44140625" style="3359" customWidth="1"/>
    <col min="15109" max="15109" width="19.44140625" style="3359" customWidth="1"/>
    <col min="15110" max="15110" width="20" style="3359" customWidth="1"/>
    <col min="15111" max="15111" width="25.109375" style="3359" customWidth="1"/>
    <col min="15112" max="15112" width="4.44140625" style="3359" customWidth="1"/>
    <col min="15113" max="15360" width="11.44140625" style="3359"/>
    <col min="15361" max="15361" width="20.33203125" style="3359" customWidth="1"/>
    <col min="15362" max="15362" width="7.33203125" style="3359" customWidth="1"/>
    <col min="15363" max="15363" width="51.44140625" style="3359" customWidth="1"/>
    <col min="15364" max="15364" width="23.44140625" style="3359" customWidth="1"/>
    <col min="15365" max="15365" width="19.44140625" style="3359" customWidth="1"/>
    <col min="15366" max="15366" width="20" style="3359" customWidth="1"/>
    <col min="15367" max="15367" width="25.109375" style="3359" customWidth="1"/>
    <col min="15368" max="15368" width="4.44140625" style="3359" customWidth="1"/>
    <col min="15369" max="15616" width="11.44140625" style="3359"/>
    <col min="15617" max="15617" width="20.33203125" style="3359" customWidth="1"/>
    <col min="15618" max="15618" width="7.33203125" style="3359" customWidth="1"/>
    <col min="15619" max="15619" width="51.44140625" style="3359" customWidth="1"/>
    <col min="15620" max="15620" width="23.44140625" style="3359" customWidth="1"/>
    <col min="15621" max="15621" width="19.44140625" style="3359" customWidth="1"/>
    <col min="15622" max="15622" width="20" style="3359" customWidth="1"/>
    <col min="15623" max="15623" width="25.109375" style="3359" customWidth="1"/>
    <col min="15624" max="15624" width="4.44140625" style="3359" customWidth="1"/>
    <col min="15625" max="15872" width="11.44140625" style="3359"/>
    <col min="15873" max="15873" width="20.33203125" style="3359" customWidth="1"/>
    <col min="15874" max="15874" width="7.33203125" style="3359" customWidth="1"/>
    <col min="15875" max="15875" width="51.44140625" style="3359" customWidth="1"/>
    <col min="15876" max="15876" width="23.44140625" style="3359" customWidth="1"/>
    <col min="15877" max="15877" width="19.44140625" style="3359" customWidth="1"/>
    <col min="15878" max="15878" width="20" style="3359" customWidth="1"/>
    <col min="15879" max="15879" width="25.109375" style="3359" customWidth="1"/>
    <col min="15880" max="15880" width="4.44140625" style="3359" customWidth="1"/>
    <col min="15881" max="16128" width="11.44140625" style="3359"/>
    <col min="16129" max="16129" width="20.33203125" style="3359" customWidth="1"/>
    <col min="16130" max="16130" width="7.33203125" style="3359" customWidth="1"/>
    <col min="16131" max="16131" width="51.44140625" style="3359" customWidth="1"/>
    <col min="16132" max="16132" width="23.44140625" style="3359" customWidth="1"/>
    <col min="16133" max="16133" width="19.44140625" style="3359" customWidth="1"/>
    <col min="16134" max="16134" width="20" style="3359" customWidth="1"/>
    <col min="16135" max="16135" width="25.109375" style="3359" customWidth="1"/>
    <col min="16136" max="16136" width="4.44140625" style="3359" customWidth="1"/>
    <col min="16137" max="16384" width="11.44140625" style="3359"/>
  </cols>
  <sheetData>
    <row r="1" spans="1:7" x14ac:dyDescent="0.3">
      <c r="A1" s="3761" t="s">
        <v>1</v>
      </c>
      <c r="B1" s="3762"/>
      <c r="C1" s="3762"/>
      <c r="D1" s="3762"/>
      <c r="E1" s="3762"/>
      <c r="F1" s="3762"/>
      <c r="G1" s="3763"/>
    </row>
    <row r="2" spans="1:7" x14ac:dyDescent="0.3">
      <c r="A2" s="3764" t="s">
        <v>2</v>
      </c>
      <c r="B2" s="3765"/>
      <c r="C2" s="3765"/>
      <c r="D2" s="3765"/>
      <c r="E2" s="3765"/>
      <c r="F2" s="3765"/>
      <c r="G2" s="3766"/>
    </row>
    <row r="3" spans="1:7" x14ac:dyDescent="0.3">
      <c r="A3" s="3360"/>
      <c r="G3" s="3364"/>
    </row>
    <row r="4" spans="1:7" ht="12.75" customHeight="1" x14ac:dyDescent="0.3">
      <c r="A4" s="3365" t="s">
        <v>0</v>
      </c>
      <c r="G4" s="3364"/>
    </row>
    <row r="5" spans="1:7" ht="34.5" hidden="1" customHeight="1" x14ac:dyDescent="0.3">
      <c r="A5" s="3360"/>
      <c r="G5" s="3366"/>
    </row>
    <row r="6" spans="1:7" x14ac:dyDescent="0.3">
      <c r="A6" s="3360" t="s">
        <v>3</v>
      </c>
      <c r="C6" s="3359" t="s">
        <v>4</v>
      </c>
      <c r="E6" s="3363" t="s">
        <v>5</v>
      </c>
      <c r="F6" s="3362" t="s">
        <v>390</v>
      </c>
      <c r="G6" s="3364" t="s">
        <v>197</v>
      </c>
    </row>
    <row r="7" spans="1:7" ht="5.25" customHeight="1" thickBot="1" x14ac:dyDescent="0.35">
      <c r="A7" s="3360"/>
      <c r="D7" s="3359"/>
      <c r="E7" s="3367"/>
      <c r="F7" s="3359"/>
      <c r="G7" s="3368"/>
    </row>
    <row r="8" spans="1:7" s="3374" customFormat="1" ht="75.599999999999994" customHeight="1" thickBot="1" x14ac:dyDescent="0.35">
      <c r="A8" s="3369" t="s">
        <v>351</v>
      </c>
      <c r="B8" s="3370"/>
      <c r="C8" s="3370" t="s">
        <v>352</v>
      </c>
      <c r="D8" s="3371" t="s">
        <v>8</v>
      </c>
      <c r="E8" s="3372" t="s">
        <v>9</v>
      </c>
      <c r="F8" s="3371" t="s">
        <v>10</v>
      </c>
      <c r="G8" s="3373" t="s">
        <v>11</v>
      </c>
    </row>
    <row r="9" spans="1:7" ht="20.100000000000001" customHeight="1" thickBot="1" x14ac:dyDescent="0.35">
      <c r="A9" s="3375" t="s">
        <v>12</v>
      </c>
      <c r="B9" s="3376"/>
      <c r="C9" s="3377" t="s">
        <v>13</v>
      </c>
      <c r="D9" s="3378">
        <f>+D10+D28+D82</f>
        <v>3785909847.0299997</v>
      </c>
      <c r="E9" s="3379">
        <f>+E10+E28+E82</f>
        <v>0</v>
      </c>
      <c r="F9" s="3380">
        <f>+D9-E9</f>
        <v>3785909847.0299997</v>
      </c>
      <c r="G9" s="3381">
        <f>+G10+G28+G82</f>
        <v>3785909847.0299997</v>
      </c>
    </row>
    <row r="10" spans="1:7" s="3374" customFormat="1" ht="15.6" x14ac:dyDescent="0.3">
      <c r="A10" s="3382">
        <v>1</v>
      </c>
      <c r="B10" s="3383"/>
      <c r="C10" s="3384" t="s">
        <v>14</v>
      </c>
      <c r="D10" s="3385">
        <f>+D11</f>
        <v>799877804</v>
      </c>
      <c r="E10" s="3386">
        <f>+E11</f>
        <v>0</v>
      </c>
      <c r="F10" s="3385">
        <f>+D10-E10</f>
        <v>799877804</v>
      </c>
      <c r="G10" s="3387">
        <f>+G11</f>
        <v>799877804</v>
      </c>
    </row>
    <row r="11" spans="1:7" s="3374" customFormat="1" ht="15.6" x14ac:dyDescent="0.3">
      <c r="A11" s="3388">
        <v>10</v>
      </c>
      <c r="B11" s="3389"/>
      <c r="C11" s="3390" t="s">
        <v>14</v>
      </c>
      <c r="D11" s="3391">
        <f>+D12+D15+D18</f>
        <v>799877804</v>
      </c>
      <c r="E11" s="3392">
        <f>+E12+E15+E18</f>
        <v>0</v>
      </c>
      <c r="F11" s="3391">
        <f>+D11-E11</f>
        <v>799877804</v>
      </c>
      <c r="G11" s="3393">
        <f>+G12+G15+G18</f>
        <v>799877804</v>
      </c>
    </row>
    <row r="12" spans="1:7" s="3374" customFormat="1" ht="18" customHeight="1" x14ac:dyDescent="0.3">
      <c r="A12" s="3388">
        <v>101</v>
      </c>
      <c r="B12" s="3389"/>
      <c r="C12" s="3390" t="s">
        <v>15</v>
      </c>
      <c r="D12" s="3391">
        <f>+D13</f>
        <v>26134973</v>
      </c>
      <c r="E12" s="3392">
        <f>+E13</f>
        <v>0</v>
      </c>
      <c r="F12" s="3391">
        <f>+D12-E12</f>
        <v>26134973</v>
      </c>
      <c r="G12" s="3393">
        <f>+G13</f>
        <v>26134973</v>
      </c>
    </row>
    <row r="13" spans="1:7" s="3374" customFormat="1" ht="15.6" x14ac:dyDescent="0.3">
      <c r="A13" s="3388">
        <v>1011</v>
      </c>
      <c r="B13" s="3389"/>
      <c r="C13" s="3390" t="s">
        <v>16</v>
      </c>
      <c r="D13" s="3391">
        <f>+D14</f>
        <v>26134973</v>
      </c>
      <c r="E13" s="3392">
        <f>+E14</f>
        <v>0</v>
      </c>
      <c r="F13" s="3391">
        <f>+D13-E13</f>
        <v>26134973</v>
      </c>
      <c r="G13" s="3393">
        <f>+G14</f>
        <v>26134973</v>
      </c>
    </row>
    <row r="14" spans="1:7" ht="20.100000000000001" customHeight="1" x14ac:dyDescent="0.3">
      <c r="A14" s="3394">
        <v>10111</v>
      </c>
      <c r="B14" s="3395">
        <v>20</v>
      </c>
      <c r="C14" s="3396" t="s">
        <v>17</v>
      </c>
      <c r="D14" s="3397">
        <v>26134973</v>
      </c>
      <c r="E14" s="3398">
        <v>0</v>
      </c>
      <c r="F14" s="3397">
        <f t="shared" ref="F14:F33" si="0">+D14-E14</f>
        <v>26134973</v>
      </c>
      <c r="G14" s="3399">
        <v>26134973</v>
      </c>
    </row>
    <row r="15" spans="1:7" s="3374" customFormat="1" ht="20.100000000000001" customHeight="1" x14ac:dyDescent="0.3">
      <c r="A15" s="3388">
        <v>102</v>
      </c>
      <c r="B15" s="3389"/>
      <c r="C15" s="3390" t="s">
        <v>31</v>
      </c>
      <c r="D15" s="3391">
        <f>+D16+D17</f>
        <v>178809431</v>
      </c>
      <c r="E15" s="3392">
        <f>+E16+E17</f>
        <v>0</v>
      </c>
      <c r="F15" s="3391">
        <f>+D15-E15</f>
        <v>178809431</v>
      </c>
      <c r="G15" s="3393">
        <f>+G16+G17</f>
        <v>178809431</v>
      </c>
    </row>
    <row r="16" spans="1:7" ht="20.100000000000001" customHeight="1" x14ac:dyDescent="0.3">
      <c r="A16" s="3394">
        <v>10212</v>
      </c>
      <c r="B16" s="3395">
        <v>20</v>
      </c>
      <c r="C16" s="3396" t="s">
        <v>32</v>
      </c>
      <c r="D16" s="3397">
        <v>250877</v>
      </c>
      <c r="E16" s="3398">
        <v>0</v>
      </c>
      <c r="F16" s="3397">
        <f t="shared" si="0"/>
        <v>250877</v>
      </c>
      <c r="G16" s="3399">
        <v>250877</v>
      </c>
    </row>
    <row r="17" spans="1:7" ht="20.100000000000001" customHeight="1" x14ac:dyDescent="0.3">
      <c r="A17" s="3394">
        <v>10214</v>
      </c>
      <c r="B17" s="3395">
        <v>20</v>
      </c>
      <c r="C17" s="3396" t="s">
        <v>33</v>
      </c>
      <c r="D17" s="3397">
        <v>178558554</v>
      </c>
      <c r="E17" s="3398">
        <v>0</v>
      </c>
      <c r="F17" s="3397">
        <f t="shared" si="0"/>
        <v>178558554</v>
      </c>
      <c r="G17" s="3399">
        <v>178558554</v>
      </c>
    </row>
    <row r="18" spans="1:7" s="3374" customFormat="1" ht="31.95" customHeight="1" x14ac:dyDescent="0.3">
      <c r="A18" s="3388">
        <v>105</v>
      </c>
      <c r="B18" s="3389"/>
      <c r="C18" s="3400" t="s">
        <v>34</v>
      </c>
      <c r="D18" s="3391">
        <f>+D19+D23+D26+D27</f>
        <v>594933400</v>
      </c>
      <c r="E18" s="3392">
        <f>+E19+E23+E26+E27</f>
        <v>0</v>
      </c>
      <c r="F18" s="3391">
        <f t="shared" si="0"/>
        <v>594933400</v>
      </c>
      <c r="G18" s="3393">
        <f>+G19+G23+G26+G27</f>
        <v>594933400</v>
      </c>
    </row>
    <row r="19" spans="1:7" s="3374" customFormat="1" ht="20.100000000000001" customHeight="1" x14ac:dyDescent="0.3">
      <c r="A19" s="3388">
        <v>1051</v>
      </c>
      <c r="B19" s="3389"/>
      <c r="C19" s="3400" t="s">
        <v>35</v>
      </c>
      <c r="D19" s="3391">
        <f>+D20+D21+D22</f>
        <v>382819200</v>
      </c>
      <c r="E19" s="3392">
        <f>+E20+E21+E22</f>
        <v>0</v>
      </c>
      <c r="F19" s="3391">
        <f t="shared" si="0"/>
        <v>382819200</v>
      </c>
      <c r="G19" s="3393">
        <f>+G20+G21+G22</f>
        <v>382819200</v>
      </c>
    </row>
    <row r="20" spans="1:7" ht="20.100000000000001" customHeight="1" x14ac:dyDescent="0.3">
      <c r="A20" s="3394">
        <v>10511</v>
      </c>
      <c r="B20" s="3395">
        <v>20</v>
      </c>
      <c r="C20" s="3396" t="s">
        <v>36</v>
      </c>
      <c r="D20" s="3397">
        <v>79008700</v>
      </c>
      <c r="E20" s="3398">
        <v>0</v>
      </c>
      <c r="F20" s="3397">
        <f t="shared" si="0"/>
        <v>79008700</v>
      </c>
      <c r="G20" s="3399">
        <v>79008700</v>
      </c>
    </row>
    <row r="21" spans="1:7" ht="20.100000000000001" customHeight="1" x14ac:dyDescent="0.3">
      <c r="A21" s="3394">
        <v>10513</v>
      </c>
      <c r="B21" s="3395">
        <v>20</v>
      </c>
      <c r="C21" s="3396" t="s">
        <v>37</v>
      </c>
      <c r="D21" s="3397">
        <v>134377500</v>
      </c>
      <c r="E21" s="3398">
        <v>0</v>
      </c>
      <c r="F21" s="3397">
        <f t="shared" si="0"/>
        <v>134377500</v>
      </c>
      <c r="G21" s="3399">
        <v>134377500</v>
      </c>
    </row>
    <row r="22" spans="1:7" ht="20.100000000000001" customHeight="1" x14ac:dyDescent="0.3">
      <c r="A22" s="3394">
        <v>10514</v>
      </c>
      <c r="B22" s="3395">
        <v>20</v>
      </c>
      <c r="C22" s="3396" t="s">
        <v>38</v>
      </c>
      <c r="D22" s="3397">
        <v>169433000</v>
      </c>
      <c r="E22" s="3398">
        <v>0</v>
      </c>
      <c r="F22" s="3397">
        <f t="shared" si="0"/>
        <v>169433000</v>
      </c>
      <c r="G22" s="3399">
        <v>169433000</v>
      </c>
    </row>
    <row r="23" spans="1:7" s="3374" customFormat="1" ht="20.100000000000001" customHeight="1" x14ac:dyDescent="0.3">
      <c r="A23" s="3388">
        <v>1052</v>
      </c>
      <c r="B23" s="3389"/>
      <c r="C23" s="3400" t="s">
        <v>39</v>
      </c>
      <c r="D23" s="3391">
        <f>+D24+D25</f>
        <v>113341400</v>
      </c>
      <c r="E23" s="3392">
        <f>+E24+E25</f>
        <v>0</v>
      </c>
      <c r="F23" s="3391">
        <f t="shared" si="0"/>
        <v>113341400</v>
      </c>
      <c r="G23" s="3393">
        <f>+G24+G25</f>
        <v>113341400</v>
      </c>
    </row>
    <row r="24" spans="1:7" ht="20.100000000000001" customHeight="1" x14ac:dyDescent="0.3">
      <c r="A24" s="3394">
        <v>10523</v>
      </c>
      <c r="B24" s="3395">
        <v>20</v>
      </c>
      <c r="C24" s="3396" t="s">
        <v>41</v>
      </c>
      <c r="D24" s="3397">
        <v>103511700</v>
      </c>
      <c r="E24" s="3398">
        <v>0</v>
      </c>
      <c r="F24" s="3397">
        <f t="shared" si="0"/>
        <v>103511700</v>
      </c>
      <c r="G24" s="3399">
        <v>103511700</v>
      </c>
    </row>
    <row r="25" spans="1:7" ht="27.75" customHeight="1" x14ac:dyDescent="0.3">
      <c r="A25" s="3394">
        <v>10527</v>
      </c>
      <c r="B25" s="3395">
        <v>20</v>
      </c>
      <c r="C25" s="3401" t="s">
        <v>42</v>
      </c>
      <c r="D25" s="3397">
        <v>9829700</v>
      </c>
      <c r="E25" s="3398">
        <v>0</v>
      </c>
      <c r="F25" s="3397">
        <f t="shared" si="0"/>
        <v>9829700</v>
      </c>
      <c r="G25" s="3399">
        <v>9829700</v>
      </c>
    </row>
    <row r="26" spans="1:7" ht="26.25" customHeight="1" x14ac:dyDescent="0.3">
      <c r="A26" s="3394">
        <v>1056</v>
      </c>
      <c r="B26" s="3395">
        <v>20</v>
      </c>
      <c r="C26" s="3396" t="s">
        <v>43</v>
      </c>
      <c r="D26" s="3397">
        <v>59261300</v>
      </c>
      <c r="E26" s="3398"/>
      <c r="F26" s="3397">
        <f t="shared" si="0"/>
        <v>59261300</v>
      </c>
      <c r="G26" s="3399">
        <v>59261300</v>
      </c>
    </row>
    <row r="27" spans="1:7" ht="20.100000000000001" customHeight="1" thickBot="1" x14ac:dyDescent="0.35">
      <c r="A27" s="3402">
        <v>1057</v>
      </c>
      <c r="B27" s="3403">
        <v>20</v>
      </c>
      <c r="C27" s="3404" t="s">
        <v>44</v>
      </c>
      <c r="D27" s="3405">
        <v>39511500</v>
      </c>
      <c r="E27" s="3406">
        <f>+E29</f>
        <v>0</v>
      </c>
      <c r="F27" s="3407">
        <f t="shared" si="0"/>
        <v>39511500</v>
      </c>
      <c r="G27" s="3408">
        <v>39511500</v>
      </c>
    </row>
    <row r="28" spans="1:7" s="3374" customFormat="1" ht="20.100000000000001" customHeight="1" x14ac:dyDescent="0.3">
      <c r="A28" s="3409">
        <v>2</v>
      </c>
      <c r="B28" s="3410"/>
      <c r="C28" s="3411" t="s">
        <v>45</v>
      </c>
      <c r="D28" s="3412">
        <f>+D29</f>
        <v>303056086.19999999</v>
      </c>
      <c r="E28" s="3413">
        <f>+E29</f>
        <v>0</v>
      </c>
      <c r="F28" s="3414">
        <f t="shared" si="0"/>
        <v>303056086.19999999</v>
      </c>
      <c r="G28" s="3415">
        <f>+G29</f>
        <v>303056086.19999999</v>
      </c>
    </row>
    <row r="29" spans="1:7" s="3374" customFormat="1" ht="20.100000000000001" customHeight="1" x14ac:dyDescent="0.3">
      <c r="A29" s="3388">
        <v>20</v>
      </c>
      <c r="B29" s="3389"/>
      <c r="C29" s="3390" t="s">
        <v>45</v>
      </c>
      <c r="D29" s="3391">
        <f>+D30</f>
        <v>303056086.19999999</v>
      </c>
      <c r="E29" s="3392">
        <f>+E30</f>
        <v>0</v>
      </c>
      <c r="F29" s="3391">
        <f t="shared" si="0"/>
        <v>303056086.19999999</v>
      </c>
      <c r="G29" s="3393">
        <f>+G30</f>
        <v>303056086.19999999</v>
      </c>
    </row>
    <row r="30" spans="1:7" s="3374" customFormat="1" ht="20.100000000000001" customHeight="1" x14ac:dyDescent="0.3">
      <c r="A30" s="3388">
        <v>204</v>
      </c>
      <c r="B30" s="3389"/>
      <c r="C30" s="3390" t="s">
        <v>46</v>
      </c>
      <c r="D30" s="3391">
        <f>+D31+D42+D48+D56+D59+D61+D64+D66+D68+D69+D80</f>
        <v>303056086.19999999</v>
      </c>
      <c r="E30" s="3392">
        <f>+E31+E42+E48+E56+E59+E61+E64+E66+E68+E69+E80</f>
        <v>0</v>
      </c>
      <c r="F30" s="3391">
        <f t="shared" si="0"/>
        <v>303056086.19999999</v>
      </c>
      <c r="G30" s="3393">
        <f>+G31+G42+G48+G56+G59+G61+G64+G66+G68+G69+G80</f>
        <v>303056086.19999999</v>
      </c>
    </row>
    <row r="31" spans="1:7" s="3374" customFormat="1" ht="20.100000000000001" customHeight="1" x14ac:dyDescent="0.3">
      <c r="A31" s="3388">
        <v>2041</v>
      </c>
      <c r="B31" s="3389"/>
      <c r="C31" s="3390" t="s">
        <v>116</v>
      </c>
      <c r="D31" s="3391">
        <f>+D32+D33</f>
        <v>14865</v>
      </c>
      <c r="E31" s="3392">
        <f>+E32+E33</f>
        <v>0</v>
      </c>
      <c r="F31" s="3391">
        <f t="shared" si="0"/>
        <v>14865</v>
      </c>
      <c r="G31" s="3393">
        <f>+G32+G33</f>
        <v>14865</v>
      </c>
    </row>
    <row r="32" spans="1:7" ht="20.100000000000001" customHeight="1" x14ac:dyDescent="0.3">
      <c r="A32" s="3394">
        <v>20418</v>
      </c>
      <c r="B32" s="3395">
        <v>20</v>
      </c>
      <c r="C32" s="3396" t="s">
        <v>117</v>
      </c>
      <c r="D32" s="3397">
        <v>65</v>
      </c>
      <c r="E32" s="3398">
        <v>0</v>
      </c>
      <c r="F32" s="3397">
        <f t="shared" si="0"/>
        <v>65</v>
      </c>
      <c r="G32" s="3399">
        <v>65</v>
      </c>
    </row>
    <row r="33" spans="1:7" ht="20.100000000000001" customHeight="1" x14ac:dyDescent="0.3">
      <c r="A33" s="3394">
        <v>204125</v>
      </c>
      <c r="B33" s="3395">
        <v>20</v>
      </c>
      <c r="C33" s="3396" t="s">
        <v>118</v>
      </c>
      <c r="D33" s="3397">
        <v>14800</v>
      </c>
      <c r="E33" s="3398">
        <v>0</v>
      </c>
      <c r="F33" s="3397">
        <f t="shared" si="0"/>
        <v>14800</v>
      </c>
      <c r="G33" s="3399">
        <v>14800</v>
      </c>
    </row>
    <row r="34" spans="1:7" ht="20.100000000000001" customHeight="1" thickBot="1" x14ac:dyDescent="0.35">
      <c r="A34" s="3416"/>
      <c r="B34" s="3417"/>
      <c r="C34" s="3418"/>
      <c r="D34" s="3419"/>
      <c r="E34" s="3420"/>
      <c r="F34" s="3421"/>
      <c r="G34" s="3421"/>
    </row>
    <row r="35" spans="1:7" ht="7.95" customHeight="1" x14ac:dyDescent="0.3">
      <c r="A35" s="3972"/>
      <c r="B35" s="3973"/>
      <c r="C35" s="3973"/>
      <c r="D35" s="3973"/>
      <c r="E35" s="3973"/>
      <c r="F35" s="3973"/>
      <c r="G35" s="3974"/>
    </row>
    <row r="36" spans="1:7" x14ac:dyDescent="0.3">
      <c r="A36" s="3764" t="s">
        <v>1</v>
      </c>
      <c r="B36" s="3765"/>
      <c r="C36" s="3765"/>
      <c r="D36" s="3765"/>
      <c r="E36" s="3765"/>
      <c r="F36" s="3765"/>
      <c r="G36" s="3766"/>
    </row>
    <row r="37" spans="1:7" x14ac:dyDescent="0.3">
      <c r="A37" s="3764" t="s">
        <v>2</v>
      </c>
      <c r="B37" s="3765"/>
      <c r="C37" s="3765"/>
      <c r="D37" s="3765"/>
      <c r="E37" s="3765"/>
      <c r="F37" s="3765"/>
      <c r="G37" s="3766"/>
    </row>
    <row r="38" spans="1:7" x14ac:dyDescent="0.3">
      <c r="A38" s="3365" t="s">
        <v>0</v>
      </c>
      <c r="G38" s="3364"/>
    </row>
    <row r="39" spans="1:7" x14ac:dyDescent="0.3">
      <c r="A39" s="3360" t="s">
        <v>3</v>
      </c>
      <c r="C39" s="3359" t="s">
        <v>4</v>
      </c>
      <c r="E39" s="3363" t="s">
        <v>5</v>
      </c>
      <c r="F39" s="3362" t="str">
        <f>F6</f>
        <v>DICIEMBRE</v>
      </c>
      <c r="G39" s="3364" t="str">
        <f>G6</f>
        <v>VIGENCIA FISCAL: 2018</v>
      </c>
    </row>
    <row r="40" spans="1:7" ht="5.25" customHeight="1" thickBot="1" x14ac:dyDescent="0.35">
      <c r="A40" s="3422"/>
      <c r="B40" s="3423"/>
      <c r="C40" s="3424"/>
      <c r="D40" s="3425"/>
      <c r="E40" s="3426"/>
      <c r="F40" s="3425"/>
      <c r="G40" s="3427"/>
    </row>
    <row r="41" spans="1:7" s="3374" customFormat="1" ht="71.400000000000006" customHeight="1" x14ac:dyDescent="0.3">
      <c r="A41" s="3369" t="s">
        <v>351</v>
      </c>
      <c r="B41" s="3370"/>
      <c r="C41" s="3370" t="s">
        <v>352</v>
      </c>
      <c r="D41" s="3371" t="s">
        <v>8</v>
      </c>
      <c r="E41" s="3372" t="s">
        <v>9</v>
      </c>
      <c r="F41" s="3371" t="s">
        <v>10</v>
      </c>
      <c r="G41" s="3373" t="s">
        <v>11</v>
      </c>
    </row>
    <row r="42" spans="1:7" s="3374" customFormat="1" ht="20.100000000000001" customHeight="1" x14ac:dyDescent="0.3">
      <c r="A42" s="3388">
        <v>2044</v>
      </c>
      <c r="B42" s="3389"/>
      <c r="C42" s="3400" t="s">
        <v>47</v>
      </c>
      <c r="D42" s="3391">
        <f>SUM(D43:D47)</f>
        <v>2835496</v>
      </c>
      <c r="E42" s="3392">
        <f>SUM(E43:E47)</f>
        <v>0</v>
      </c>
      <c r="F42" s="3391">
        <f t="shared" ref="F42:F68" si="1">+D42-E42</f>
        <v>2835496</v>
      </c>
      <c r="G42" s="3393">
        <f>SUM(G43:G47)</f>
        <v>2835496</v>
      </c>
    </row>
    <row r="43" spans="1:7" ht="20.100000000000001" customHeight="1" x14ac:dyDescent="0.3">
      <c r="A43" s="3394">
        <v>20441</v>
      </c>
      <c r="B43" s="3395">
        <v>20</v>
      </c>
      <c r="C43" s="3428" t="s">
        <v>48</v>
      </c>
      <c r="D43" s="3397">
        <v>2833278</v>
      </c>
      <c r="E43" s="3398">
        <v>0</v>
      </c>
      <c r="F43" s="3397">
        <f t="shared" si="1"/>
        <v>2833278</v>
      </c>
      <c r="G43" s="3399">
        <v>2833278</v>
      </c>
    </row>
    <row r="44" spans="1:7" ht="20.100000000000001" customHeight="1" x14ac:dyDescent="0.3">
      <c r="A44" s="3394">
        <v>204415</v>
      </c>
      <c r="B44" s="3395">
        <v>20</v>
      </c>
      <c r="C44" s="3428" t="s">
        <v>119</v>
      </c>
      <c r="D44" s="3397">
        <v>1898</v>
      </c>
      <c r="E44" s="3398">
        <v>0</v>
      </c>
      <c r="F44" s="3397">
        <f t="shared" si="1"/>
        <v>1898</v>
      </c>
      <c r="G44" s="3399">
        <v>1898</v>
      </c>
    </row>
    <row r="45" spans="1:7" ht="20.100000000000001" customHeight="1" x14ac:dyDescent="0.3">
      <c r="A45" s="3394">
        <v>204418</v>
      </c>
      <c r="B45" s="3395">
        <v>20</v>
      </c>
      <c r="C45" s="3428" t="s">
        <v>120</v>
      </c>
      <c r="D45" s="3397">
        <v>302</v>
      </c>
      <c r="E45" s="3398">
        <v>0</v>
      </c>
      <c r="F45" s="3397">
        <f t="shared" si="1"/>
        <v>302</v>
      </c>
      <c r="G45" s="3399">
        <v>302</v>
      </c>
    </row>
    <row r="46" spans="1:7" ht="20.100000000000001" customHeight="1" x14ac:dyDescent="0.3">
      <c r="A46" s="3394">
        <v>204420</v>
      </c>
      <c r="B46" s="3395">
        <v>20</v>
      </c>
      <c r="C46" s="3428" t="s">
        <v>196</v>
      </c>
      <c r="D46" s="3397">
        <v>13</v>
      </c>
      <c r="E46" s="3398">
        <v>0</v>
      </c>
      <c r="F46" s="3397">
        <f t="shared" si="1"/>
        <v>13</v>
      </c>
      <c r="G46" s="3399">
        <v>13</v>
      </c>
    </row>
    <row r="47" spans="1:7" ht="20.100000000000001" customHeight="1" x14ac:dyDescent="0.3">
      <c r="A47" s="3394">
        <v>204423</v>
      </c>
      <c r="B47" s="3395">
        <v>20</v>
      </c>
      <c r="C47" s="3428" t="s">
        <v>121</v>
      </c>
      <c r="D47" s="3397">
        <v>5</v>
      </c>
      <c r="E47" s="3398">
        <v>0</v>
      </c>
      <c r="F47" s="3397">
        <f t="shared" si="1"/>
        <v>5</v>
      </c>
      <c r="G47" s="3399">
        <v>5</v>
      </c>
    </row>
    <row r="48" spans="1:7" s="3374" customFormat="1" ht="20.100000000000001" customHeight="1" x14ac:dyDescent="0.3">
      <c r="A48" s="3388">
        <v>2045</v>
      </c>
      <c r="B48" s="3389"/>
      <c r="C48" s="3390" t="s">
        <v>49</v>
      </c>
      <c r="D48" s="3391">
        <f>SUM(D49:D55)</f>
        <v>19584772.850000001</v>
      </c>
      <c r="E48" s="3392">
        <f>SUM(E49:E55)</f>
        <v>0</v>
      </c>
      <c r="F48" s="3391">
        <f t="shared" si="1"/>
        <v>19584772.850000001</v>
      </c>
      <c r="G48" s="3393">
        <f>SUM(G49:G55)</f>
        <v>19584772.850000001</v>
      </c>
    </row>
    <row r="49" spans="1:7" ht="27.6" customHeight="1" x14ac:dyDescent="0.3">
      <c r="A49" s="3394">
        <v>20451</v>
      </c>
      <c r="B49" s="3395">
        <v>20</v>
      </c>
      <c r="C49" s="3396" t="s">
        <v>50</v>
      </c>
      <c r="D49" s="3397">
        <v>3195079</v>
      </c>
      <c r="E49" s="3398">
        <v>0</v>
      </c>
      <c r="F49" s="3397">
        <f t="shared" si="1"/>
        <v>3195079</v>
      </c>
      <c r="G49" s="3399">
        <v>3195079</v>
      </c>
    </row>
    <row r="50" spans="1:7" s="3434" customFormat="1" ht="27.6" customHeight="1" x14ac:dyDescent="0.3">
      <c r="A50" s="3429">
        <v>20452</v>
      </c>
      <c r="B50" s="3430">
        <v>20</v>
      </c>
      <c r="C50" s="3428" t="s">
        <v>51</v>
      </c>
      <c r="D50" s="3431">
        <v>3192800</v>
      </c>
      <c r="E50" s="3432">
        <v>0</v>
      </c>
      <c r="F50" s="3431">
        <f t="shared" si="1"/>
        <v>3192800</v>
      </c>
      <c r="G50" s="3433">
        <v>3192800</v>
      </c>
    </row>
    <row r="51" spans="1:7" s="3434" customFormat="1" ht="27.6" customHeight="1" x14ac:dyDescent="0.3">
      <c r="A51" s="3429">
        <v>20455</v>
      </c>
      <c r="B51" s="3430">
        <v>20</v>
      </c>
      <c r="C51" s="3428" t="s">
        <v>198</v>
      </c>
      <c r="D51" s="3431">
        <v>29</v>
      </c>
      <c r="E51" s="3432">
        <v>0</v>
      </c>
      <c r="F51" s="3431">
        <f t="shared" si="1"/>
        <v>29</v>
      </c>
      <c r="G51" s="3433">
        <v>29</v>
      </c>
    </row>
    <row r="52" spans="1:7" s="3434" customFormat="1" ht="27.6" customHeight="1" x14ac:dyDescent="0.3">
      <c r="A52" s="3429">
        <v>20456</v>
      </c>
      <c r="B52" s="3430">
        <v>20</v>
      </c>
      <c r="C52" s="3428" t="s">
        <v>52</v>
      </c>
      <c r="D52" s="3431">
        <v>16974</v>
      </c>
      <c r="E52" s="3432">
        <v>0</v>
      </c>
      <c r="F52" s="3431">
        <f t="shared" si="1"/>
        <v>16974</v>
      </c>
      <c r="G52" s="3433">
        <v>16974</v>
      </c>
    </row>
    <row r="53" spans="1:7" s="3434" customFormat="1" ht="20.100000000000001" customHeight="1" x14ac:dyDescent="0.3">
      <c r="A53" s="3429">
        <v>20458</v>
      </c>
      <c r="B53" s="3430">
        <v>20</v>
      </c>
      <c r="C53" s="3428" t="s">
        <v>124</v>
      </c>
      <c r="D53" s="3431">
        <v>13170109.85</v>
      </c>
      <c r="E53" s="3432">
        <v>0</v>
      </c>
      <c r="F53" s="3431">
        <f t="shared" si="1"/>
        <v>13170109.85</v>
      </c>
      <c r="G53" s="3433">
        <v>13170109.85</v>
      </c>
    </row>
    <row r="54" spans="1:7" ht="20.100000000000001" customHeight="1" x14ac:dyDescent="0.3">
      <c r="A54" s="3394">
        <v>204510</v>
      </c>
      <c r="B54" s="3395">
        <v>20</v>
      </c>
      <c r="C54" s="3396" t="s">
        <v>53</v>
      </c>
      <c r="D54" s="3397">
        <v>3423</v>
      </c>
      <c r="E54" s="3398">
        <v>0</v>
      </c>
      <c r="F54" s="3397">
        <f t="shared" si="1"/>
        <v>3423</v>
      </c>
      <c r="G54" s="3399">
        <v>3423</v>
      </c>
    </row>
    <row r="55" spans="1:7" ht="20.100000000000001" customHeight="1" x14ac:dyDescent="0.3">
      <c r="A55" s="3394">
        <v>204513</v>
      </c>
      <c r="B55" s="3395">
        <v>20</v>
      </c>
      <c r="C55" s="3396" t="s">
        <v>54</v>
      </c>
      <c r="D55" s="3397">
        <v>6358</v>
      </c>
      <c r="E55" s="3398">
        <v>0</v>
      </c>
      <c r="F55" s="3397">
        <f t="shared" si="1"/>
        <v>6358</v>
      </c>
      <c r="G55" s="3399">
        <v>6358</v>
      </c>
    </row>
    <row r="56" spans="1:7" s="3374" customFormat="1" ht="20.100000000000001" customHeight="1" x14ac:dyDescent="0.3">
      <c r="A56" s="3388">
        <v>2046</v>
      </c>
      <c r="B56" s="3389"/>
      <c r="C56" s="3390" t="s">
        <v>55</v>
      </c>
      <c r="D56" s="3391">
        <f>SUM(D57:D58)</f>
        <v>394</v>
      </c>
      <c r="E56" s="3392">
        <f>SUM(E57:E58)</f>
        <v>0</v>
      </c>
      <c r="F56" s="3391">
        <f t="shared" si="1"/>
        <v>394</v>
      </c>
      <c r="G56" s="3393">
        <f>SUM(G57:G58)</f>
        <v>394</v>
      </c>
    </row>
    <row r="57" spans="1:7" ht="20.100000000000001" customHeight="1" x14ac:dyDescent="0.3">
      <c r="A57" s="3394">
        <v>20462</v>
      </c>
      <c r="B57" s="3395">
        <v>20</v>
      </c>
      <c r="C57" s="3396" t="s">
        <v>56</v>
      </c>
      <c r="D57" s="3397">
        <v>386</v>
      </c>
      <c r="E57" s="3398"/>
      <c r="F57" s="3397">
        <f t="shared" si="1"/>
        <v>386</v>
      </c>
      <c r="G57" s="3399">
        <v>386</v>
      </c>
    </row>
    <row r="58" spans="1:7" ht="20.100000000000001" customHeight="1" x14ac:dyDescent="0.3">
      <c r="A58" s="3394">
        <v>20467</v>
      </c>
      <c r="B58" s="3395">
        <v>20</v>
      </c>
      <c r="C58" s="3396" t="s">
        <v>126</v>
      </c>
      <c r="D58" s="3397">
        <v>8</v>
      </c>
      <c r="E58" s="3398">
        <v>0</v>
      </c>
      <c r="F58" s="3397">
        <f t="shared" si="1"/>
        <v>8</v>
      </c>
      <c r="G58" s="3399">
        <v>8</v>
      </c>
    </row>
    <row r="59" spans="1:7" s="3374" customFormat="1" ht="20.100000000000001" customHeight="1" x14ac:dyDescent="0.3">
      <c r="A59" s="3388">
        <v>2047</v>
      </c>
      <c r="B59" s="3389"/>
      <c r="C59" s="3390" t="s">
        <v>58</v>
      </c>
      <c r="D59" s="3391">
        <f>+D60</f>
        <v>7187</v>
      </c>
      <c r="E59" s="3392">
        <f>+E60</f>
        <v>0</v>
      </c>
      <c r="F59" s="3391">
        <f t="shared" si="1"/>
        <v>7187</v>
      </c>
      <c r="G59" s="3393">
        <f>+G60</f>
        <v>7187</v>
      </c>
    </row>
    <row r="60" spans="1:7" ht="20.100000000000001" customHeight="1" x14ac:dyDescent="0.3">
      <c r="A60" s="3394">
        <v>20476</v>
      </c>
      <c r="B60" s="3395">
        <v>20</v>
      </c>
      <c r="C60" s="3396" t="s">
        <v>59</v>
      </c>
      <c r="D60" s="3397">
        <v>7187</v>
      </c>
      <c r="E60" s="3398">
        <v>0</v>
      </c>
      <c r="F60" s="3397">
        <v>7187</v>
      </c>
      <c r="G60" s="3399">
        <v>7187</v>
      </c>
    </row>
    <row r="61" spans="1:7" s="3374" customFormat="1" ht="20.100000000000001" customHeight="1" x14ac:dyDescent="0.3">
      <c r="A61" s="3388">
        <v>2048</v>
      </c>
      <c r="B61" s="3389"/>
      <c r="C61" s="3390" t="s">
        <v>60</v>
      </c>
      <c r="D61" s="3391">
        <f>SUM(D62:D63)</f>
        <v>106670</v>
      </c>
      <c r="E61" s="3391">
        <f>SUM(E62:E63)</f>
        <v>0</v>
      </c>
      <c r="F61" s="3391">
        <f t="shared" si="1"/>
        <v>106670</v>
      </c>
      <c r="G61" s="3393">
        <f>SUM(G62:G63)</f>
        <v>106670</v>
      </c>
    </row>
    <row r="62" spans="1:7" ht="20.100000000000001" customHeight="1" x14ac:dyDescent="0.3">
      <c r="A62" s="3394">
        <v>20482</v>
      </c>
      <c r="B62" s="3395">
        <v>20</v>
      </c>
      <c r="C62" s="3396" t="s">
        <v>128</v>
      </c>
      <c r="D62" s="3397">
        <v>87970</v>
      </c>
      <c r="E62" s="3398">
        <v>0</v>
      </c>
      <c r="F62" s="3397">
        <f>+D62-E62</f>
        <v>87970</v>
      </c>
      <c r="G62" s="3399">
        <v>87970</v>
      </c>
    </row>
    <row r="63" spans="1:7" ht="20.100000000000001" customHeight="1" x14ac:dyDescent="0.3">
      <c r="A63" s="3394">
        <v>20486</v>
      </c>
      <c r="B63" s="3395">
        <v>20</v>
      </c>
      <c r="C63" s="3396" t="s">
        <v>61</v>
      </c>
      <c r="D63" s="3397">
        <v>18700</v>
      </c>
      <c r="E63" s="3398">
        <v>0</v>
      </c>
      <c r="F63" s="3397">
        <f t="shared" si="1"/>
        <v>18700</v>
      </c>
      <c r="G63" s="3399">
        <v>18700</v>
      </c>
    </row>
    <row r="64" spans="1:7" s="3374" customFormat="1" ht="20.100000000000001" customHeight="1" x14ac:dyDescent="0.3">
      <c r="A64" s="3388">
        <v>20410</v>
      </c>
      <c r="B64" s="3389"/>
      <c r="C64" s="3390" t="s">
        <v>133</v>
      </c>
      <c r="D64" s="3391">
        <f>+D65</f>
        <v>233732632</v>
      </c>
      <c r="E64" s="3392">
        <f>+E65</f>
        <v>0</v>
      </c>
      <c r="F64" s="3391">
        <f t="shared" si="1"/>
        <v>233732632</v>
      </c>
      <c r="G64" s="3393">
        <f>+G65</f>
        <v>233732632</v>
      </c>
    </row>
    <row r="65" spans="1:239" ht="20.100000000000001" customHeight="1" x14ac:dyDescent="0.3">
      <c r="A65" s="3394">
        <v>204102</v>
      </c>
      <c r="B65" s="3395">
        <v>20</v>
      </c>
      <c r="C65" s="3396" t="s">
        <v>134</v>
      </c>
      <c r="D65" s="3397">
        <v>233732632</v>
      </c>
      <c r="E65" s="3398">
        <v>0</v>
      </c>
      <c r="F65" s="3397">
        <f t="shared" si="1"/>
        <v>233732632</v>
      </c>
      <c r="G65" s="3399">
        <v>233732632</v>
      </c>
    </row>
    <row r="66" spans="1:239" s="3374" customFormat="1" ht="20.100000000000001" customHeight="1" x14ac:dyDescent="0.3">
      <c r="A66" s="3388">
        <v>20411</v>
      </c>
      <c r="B66" s="3389"/>
      <c r="C66" s="3390" t="s">
        <v>135</v>
      </c>
      <c r="D66" s="3391">
        <f>SUM(D67:D67)</f>
        <v>282</v>
      </c>
      <c r="E66" s="3392">
        <f>SUM(E67:E67)</f>
        <v>0</v>
      </c>
      <c r="F66" s="3391">
        <f>+D66-E66</f>
        <v>282</v>
      </c>
      <c r="G66" s="3393">
        <f>SUM(G67:G67)</f>
        <v>282</v>
      </c>
    </row>
    <row r="67" spans="1:239" ht="20.100000000000001" customHeight="1" x14ac:dyDescent="0.3">
      <c r="A67" s="3394">
        <v>204111</v>
      </c>
      <c r="B67" s="3395">
        <v>20</v>
      </c>
      <c r="C67" s="3396" t="s">
        <v>136</v>
      </c>
      <c r="D67" s="3397">
        <v>282</v>
      </c>
      <c r="E67" s="3398">
        <v>0</v>
      </c>
      <c r="F67" s="3397">
        <f>+D67-E67</f>
        <v>282</v>
      </c>
      <c r="G67" s="3399">
        <v>282</v>
      </c>
    </row>
    <row r="68" spans="1:239" s="3374" customFormat="1" ht="20.100000000000001" customHeight="1" x14ac:dyDescent="0.3">
      <c r="A68" s="3388">
        <v>20414</v>
      </c>
      <c r="B68" s="3395">
        <v>20</v>
      </c>
      <c r="C68" s="3390" t="s">
        <v>63</v>
      </c>
      <c r="D68" s="3391">
        <v>1620</v>
      </c>
      <c r="E68" s="3435">
        <v>0</v>
      </c>
      <c r="F68" s="3391">
        <f t="shared" si="1"/>
        <v>1620</v>
      </c>
      <c r="G68" s="3393">
        <v>1620</v>
      </c>
    </row>
    <row r="69" spans="1:239" s="3374" customFormat="1" ht="20.100000000000001" customHeight="1" x14ac:dyDescent="0.3">
      <c r="A69" s="3388">
        <v>20421</v>
      </c>
      <c r="B69" s="3389"/>
      <c r="C69" s="3390" t="s">
        <v>64</v>
      </c>
      <c r="D69" s="3391">
        <f>+D70+D71</f>
        <v>45433</v>
      </c>
      <c r="E69" s="3435">
        <f>+E70+E71</f>
        <v>0</v>
      </c>
      <c r="F69" s="3391">
        <f>+D69-E69</f>
        <v>45433</v>
      </c>
      <c r="G69" s="3393">
        <f>+G70+G71</f>
        <v>45433</v>
      </c>
    </row>
    <row r="70" spans="1:239" ht="20.100000000000001" customHeight="1" x14ac:dyDescent="0.3">
      <c r="A70" s="3394">
        <v>204214</v>
      </c>
      <c r="B70" s="3395">
        <v>20</v>
      </c>
      <c r="C70" s="3396" t="s">
        <v>65</v>
      </c>
      <c r="D70" s="3397">
        <v>22521</v>
      </c>
      <c r="E70" s="3398">
        <v>0</v>
      </c>
      <c r="F70" s="3397">
        <f>+D70-E70</f>
        <v>22521</v>
      </c>
      <c r="G70" s="3399">
        <v>22521</v>
      </c>
    </row>
    <row r="71" spans="1:239" ht="20.100000000000001" customHeight="1" thickBot="1" x14ac:dyDescent="0.35">
      <c r="A71" s="3402">
        <v>204215</v>
      </c>
      <c r="B71" s="3403">
        <v>20</v>
      </c>
      <c r="C71" s="3404" t="s">
        <v>139</v>
      </c>
      <c r="D71" s="3407">
        <v>22912</v>
      </c>
      <c r="E71" s="3436">
        <v>0</v>
      </c>
      <c r="F71" s="3407">
        <f>+D71-E71</f>
        <v>22912</v>
      </c>
      <c r="G71" s="3408">
        <v>22912</v>
      </c>
    </row>
    <row r="72" spans="1:239" ht="15" thickBot="1" x14ac:dyDescent="0.35">
      <c r="A72" s="3437"/>
      <c r="D72" s="3438"/>
      <c r="E72" s="3367"/>
      <c r="F72" s="3438"/>
      <c r="G72" s="3438"/>
    </row>
    <row r="73" spans="1:239" s="3374" customFormat="1" x14ac:dyDescent="0.3">
      <c r="A73" s="3761" t="s">
        <v>1</v>
      </c>
      <c r="B73" s="3762"/>
      <c r="C73" s="3762"/>
      <c r="D73" s="3762"/>
      <c r="E73" s="3762"/>
      <c r="F73" s="3762"/>
      <c r="G73" s="3763"/>
      <c r="H73" s="3439"/>
      <c r="I73" s="3765"/>
      <c r="J73" s="3765"/>
      <c r="K73" s="3765"/>
      <c r="L73" s="3765"/>
      <c r="M73" s="3765"/>
      <c r="N73" s="3765"/>
      <c r="O73" s="3765"/>
      <c r="P73" s="3765"/>
      <c r="Q73" s="3765"/>
      <c r="R73" s="3765"/>
      <c r="S73" s="3765"/>
      <c r="T73" s="3765"/>
      <c r="U73" s="3765"/>
      <c r="V73" s="3765"/>
      <c r="W73" s="3765"/>
      <c r="X73" s="3765"/>
      <c r="Y73" s="3765"/>
      <c r="Z73" s="3765"/>
      <c r="AA73" s="3765"/>
      <c r="AB73" s="3765"/>
      <c r="AC73" s="3765"/>
      <c r="AD73" s="3765"/>
      <c r="AE73" s="3765"/>
      <c r="AF73" s="3765"/>
      <c r="AG73" s="3765"/>
      <c r="AH73" s="3765"/>
      <c r="AI73" s="3765"/>
      <c r="AJ73" s="3765"/>
      <c r="AK73" s="3765"/>
      <c r="AL73" s="3765"/>
      <c r="AM73" s="3765"/>
      <c r="AN73" s="3765"/>
      <c r="AO73" s="3765"/>
      <c r="AP73" s="3765"/>
      <c r="AQ73" s="3765"/>
      <c r="AR73" s="3765"/>
      <c r="AS73" s="3765"/>
      <c r="AT73" s="3765"/>
      <c r="AU73" s="3765"/>
      <c r="AV73" s="3765"/>
      <c r="AW73" s="3765"/>
      <c r="AX73" s="3765"/>
      <c r="AY73" s="3765"/>
      <c r="AZ73" s="3765"/>
      <c r="BA73" s="3765"/>
      <c r="BB73" s="3765"/>
      <c r="BC73" s="3765"/>
      <c r="BD73" s="3765"/>
      <c r="BE73" s="3765"/>
      <c r="BF73" s="3765"/>
      <c r="BG73" s="3765"/>
      <c r="BH73" s="3765"/>
      <c r="BI73" s="3765"/>
      <c r="BJ73" s="3765"/>
      <c r="BK73" s="3765"/>
      <c r="BL73" s="3765"/>
      <c r="BM73" s="3765"/>
      <c r="BN73" s="3765"/>
      <c r="BO73" s="3765"/>
      <c r="BP73" s="3765"/>
      <c r="BQ73" s="3765"/>
      <c r="BR73" s="3765"/>
      <c r="BS73" s="3765"/>
      <c r="BT73" s="3765"/>
      <c r="BU73" s="3765"/>
      <c r="BV73" s="3765"/>
      <c r="BW73" s="3765"/>
      <c r="BX73" s="3765"/>
      <c r="BY73" s="3765"/>
      <c r="BZ73" s="3765"/>
      <c r="CA73" s="3765"/>
      <c r="CB73" s="3765"/>
      <c r="CC73" s="3765"/>
      <c r="CD73" s="3765"/>
      <c r="CE73" s="3765"/>
      <c r="CF73" s="3765"/>
      <c r="CG73" s="3765"/>
      <c r="CH73" s="3765"/>
      <c r="CI73" s="3765"/>
      <c r="CJ73" s="3765"/>
      <c r="CK73" s="3765"/>
      <c r="CL73" s="3765"/>
      <c r="CM73" s="3765"/>
      <c r="CN73" s="3765"/>
      <c r="CO73" s="3765"/>
      <c r="CP73" s="3765"/>
      <c r="CQ73" s="3765"/>
      <c r="CR73" s="3765"/>
      <c r="CS73" s="3765"/>
      <c r="CT73" s="3765"/>
      <c r="CU73" s="3765"/>
      <c r="CV73" s="3765"/>
      <c r="CW73" s="3765"/>
      <c r="CX73" s="3765"/>
      <c r="CY73" s="3765"/>
      <c r="CZ73" s="3765"/>
      <c r="DA73" s="3765"/>
      <c r="DB73" s="3765"/>
      <c r="DC73" s="3765"/>
      <c r="DD73" s="3765"/>
      <c r="DE73" s="3765"/>
      <c r="DF73" s="3765"/>
      <c r="DG73" s="3765"/>
      <c r="DH73" s="3765"/>
      <c r="DI73" s="3765"/>
      <c r="DJ73" s="3765"/>
      <c r="DK73" s="3765"/>
      <c r="DL73" s="3765"/>
      <c r="DM73" s="3765"/>
      <c r="DN73" s="3765"/>
      <c r="DO73" s="3765"/>
      <c r="DP73" s="3765"/>
      <c r="DQ73" s="3765"/>
      <c r="DR73" s="3765"/>
      <c r="DS73" s="3765"/>
      <c r="DT73" s="3762"/>
      <c r="DU73" s="3762"/>
      <c r="DV73" s="3762"/>
      <c r="DW73" s="3762"/>
      <c r="DX73" s="3762"/>
      <c r="DY73" s="3762"/>
      <c r="DZ73" s="3763"/>
      <c r="EA73" s="3761"/>
      <c r="EB73" s="3762"/>
      <c r="EC73" s="3762"/>
      <c r="ED73" s="3762"/>
      <c r="EE73" s="3762"/>
      <c r="EF73" s="3762"/>
      <c r="EG73" s="3763"/>
      <c r="EH73" s="3761"/>
      <c r="EI73" s="3762"/>
      <c r="EJ73" s="3762"/>
      <c r="EK73" s="3762"/>
      <c r="EL73" s="3762"/>
      <c r="EM73" s="3762"/>
      <c r="EN73" s="3763"/>
      <c r="EO73" s="3761"/>
      <c r="EP73" s="3762"/>
      <c r="EQ73" s="3762"/>
      <c r="ER73" s="3762"/>
      <c r="ES73" s="3762"/>
      <c r="ET73" s="3762"/>
      <c r="EU73" s="3763"/>
      <c r="EV73" s="3761"/>
      <c r="EW73" s="3762"/>
      <c r="EX73" s="3762"/>
      <c r="EY73" s="3762"/>
      <c r="EZ73" s="3762"/>
      <c r="FA73" s="3762"/>
      <c r="FB73" s="3763"/>
      <c r="FC73" s="3761"/>
      <c r="FD73" s="3762"/>
      <c r="FE73" s="3762"/>
      <c r="FF73" s="3762"/>
      <c r="FG73" s="3762"/>
      <c r="FH73" s="3762"/>
      <c r="FI73" s="3763"/>
      <c r="FJ73" s="3761"/>
      <c r="FK73" s="3762"/>
      <c r="FL73" s="3762"/>
      <c r="FM73" s="3762"/>
      <c r="FN73" s="3762"/>
      <c r="FO73" s="3762"/>
      <c r="FP73" s="3763"/>
      <c r="FQ73" s="3761"/>
      <c r="FR73" s="3762"/>
      <c r="FS73" s="3762"/>
      <c r="FT73" s="3762"/>
      <c r="FU73" s="3762"/>
      <c r="FV73" s="3762"/>
      <c r="FW73" s="3763"/>
      <c r="FX73" s="3761"/>
      <c r="FY73" s="3762"/>
      <c r="FZ73" s="3762"/>
      <c r="GA73" s="3762"/>
      <c r="GB73" s="3762"/>
      <c r="GC73" s="3762"/>
      <c r="GD73" s="3763"/>
      <c r="GE73" s="3761"/>
      <c r="GF73" s="3762"/>
      <c r="GG73" s="3762"/>
      <c r="GH73" s="3762"/>
      <c r="GI73" s="3762"/>
      <c r="GJ73" s="3762"/>
      <c r="GK73" s="3763"/>
      <c r="GL73" s="3761"/>
      <c r="GM73" s="3762"/>
      <c r="GN73" s="3762"/>
      <c r="GO73" s="3762"/>
      <c r="GP73" s="3762"/>
      <c r="GQ73" s="3762"/>
      <c r="GR73" s="3763"/>
      <c r="GS73" s="3761"/>
      <c r="GT73" s="3762"/>
      <c r="GU73" s="3762"/>
      <c r="GV73" s="3762"/>
      <c r="GW73" s="3762"/>
      <c r="GX73" s="3762"/>
      <c r="GY73" s="3763"/>
      <c r="GZ73" s="3761"/>
      <c r="HA73" s="3762"/>
      <c r="HB73" s="3762"/>
      <c r="HC73" s="3762"/>
      <c r="HD73" s="3762"/>
      <c r="HE73" s="3762"/>
      <c r="HF73" s="3763"/>
      <c r="HG73" s="3761"/>
      <c r="HH73" s="3762"/>
      <c r="HI73" s="3762"/>
      <c r="HJ73" s="3762"/>
      <c r="HK73" s="3762"/>
      <c r="HL73" s="3762"/>
      <c r="HM73" s="3763"/>
      <c r="HN73" s="3761"/>
      <c r="HO73" s="3762"/>
      <c r="HP73" s="3762"/>
      <c r="HQ73" s="3762"/>
      <c r="HR73" s="3762"/>
      <c r="HS73" s="3762"/>
      <c r="HT73" s="3763"/>
      <c r="HU73" s="3761"/>
      <c r="HV73" s="3762"/>
      <c r="HW73" s="3762"/>
      <c r="HX73" s="3762"/>
      <c r="HY73" s="3762"/>
      <c r="HZ73" s="3762"/>
      <c r="IA73" s="3763"/>
      <c r="IB73" s="3761"/>
      <c r="IC73" s="3761"/>
      <c r="ID73" s="3761"/>
      <c r="IE73" s="3761"/>
    </row>
    <row r="74" spans="1:239" s="3374" customFormat="1" ht="15.75" customHeight="1" x14ac:dyDescent="0.3">
      <c r="A74" s="3764" t="s">
        <v>2</v>
      </c>
      <c r="B74" s="3765"/>
      <c r="C74" s="3765"/>
      <c r="D74" s="3765"/>
      <c r="E74" s="3765"/>
      <c r="F74" s="3765"/>
      <c r="G74" s="3766"/>
    </row>
    <row r="75" spans="1:239" x14ac:dyDescent="0.3">
      <c r="A75" s="3365" t="s">
        <v>0</v>
      </c>
      <c r="G75" s="3364"/>
    </row>
    <row r="76" spans="1:239" ht="12.75" customHeight="1" x14ac:dyDescent="0.3">
      <c r="A76" s="3360"/>
      <c r="G76" s="3366"/>
    </row>
    <row r="77" spans="1:239" x14ac:dyDescent="0.3">
      <c r="A77" s="3360" t="s">
        <v>3</v>
      </c>
      <c r="C77" s="3359" t="s">
        <v>4</v>
      </c>
      <c r="E77" s="3363" t="s">
        <v>5</v>
      </c>
      <c r="F77" s="3362" t="str">
        <f>F39</f>
        <v>DICIEMBRE</v>
      </c>
      <c r="G77" s="3364" t="str">
        <f>G39</f>
        <v>VIGENCIA FISCAL: 2018</v>
      </c>
    </row>
    <row r="78" spans="1:239" ht="7.5" customHeight="1" thickBot="1" x14ac:dyDescent="0.35">
      <c r="A78" s="3440"/>
      <c r="B78" s="3423"/>
      <c r="C78" s="3424"/>
      <c r="D78" s="3425"/>
      <c r="E78" s="3426"/>
      <c r="F78" s="3425"/>
      <c r="G78" s="3427"/>
    </row>
    <row r="79" spans="1:239" s="3374" customFormat="1" ht="76.2" customHeight="1" thickBot="1" x14ac:dyDescent="0.35">
      <c r="A79" s="3369" t="s">
        <v>351</v>
      </c>
      <c r="B79" s="3370"/>
      <c r="C79" s="3370" t="s">
        <v>352</v>
      </c>
      <c r="D79" s="3441" t="s">
        <v>8</v>
      </c>
      <c r="E79" s="3442" t="s">
        <v>9</v>
      </c>
      <c r="F79" s="3441" t="s">
        <v>10</v>
      </c>
      <c r="G79" s="3443" t="s">
        <v>11</v>
      </c>
    </row>
    <row r="80" spans="1:239" s="3374" customFormat="1" ht="18.75" customHeight="1" x14ac:dyDescent="0.3">
      <c r="A80" s="3409">
        <v>20441</v>
      </c>
      <c r="B80" s="3410"/>
      <c r="C80" s="3411" t="s">
        <v>66</v>
      </c>
      <c r="D80" s="3414">
        <f>+D81</f>
        <v>46726734.350000001</v>
      </c>
      <c r="E80" s="3444">
        <f>+E81</f>
        <v>0</v>
      </c>
      <c r="F80" s="3414">
        <f t="shared" ref="F80:F101" si="2">+D80-E80</f>
        <v>46726734.350000001</v>
      </c>
      <c r="G80" s="3445">
        <f>+G81</f>
        <v>46726734.350000001</v>
      </c>
    </row>
    <row r="81" spans="1:7" ht="18.75" customHeight="1" x14ac:dyDescent="0.3">
      <c r="A81" s="3394">
        <v>2044113</v>
      </c>
      <c r="B81" s="3395">
        <v>20</v>
      </c>
      <c r="C81" s="3396" t="s">
        <v>66</v>
      </c>
      <c r="D81" s="3397">
        <v>46726734.350000001</v>
      </c>
      <c r="E81" s="3398">
        <v>0</v>
      </c>
      <c r="F81" s="3397">
        <f t="shared" si="2"/>
        <v>46726734.350000001</v>
      </c>
      <c r="G81" s="3399">
        <v>46726734.350000001</v>
      </c>
    </row>
    <row r="82" spans="1:7" s="3374" customFormat="1" ht="18.75" customHeight="1" x14ac:dyDescent="0.3">
      <c r="A82" s="3388">
        <v>3</v>
      </c>
      <c r="B82" s="3389"/>
      <c r="C82" s="3390" t="s">
        <v>67</v>
      </c>
      <c r="D82" s="3391">
        <f>+D83</f>
        <v>2682975956.8299999</v>
      </c>
      <c r="E82" s="3392">
        <f>+E83</f>
        <v>0</v>
      </c>
      <c r="F82" s="3391">
        <f t="shared" si="2"/>
        <v>2682975956.8299999</v>
      </c>
      <c r="G82" s="3393">
        <f>+G83</f>
        <v>2682975956.8299999</v>
      </c>
    </row>
    <row r="83" spans="1:7" s="3374" customFormat="1" ht="18.75" customHeight="1" x14ac:dyDescent="0.3">
      <c r="A83" s="3388">
        <v>36</v>
      </c>
      <c r="B83" s="3389"/>
      <c r="C83" s="3390" t="s">
        <v>68</v>
      </c>
      <c r="D83" s="3391">
        <f>+D84</f>
        <v>2682975956.8299999</v>
      </c>
      <c r="E83" s="3392">
        <f>+E84</f>
        <v>0</v>
      </c>
      <c r="F83" s="3391">
        <f t="shared" si="2"/>
        <v>2682975956.8299999</v>
      </c>
      <c r="G83" s="3393">
        <f>+G84</f>
        <v>2682975956.8299999</v>
      </c>
    </row>
    <row r="84" spans="1:7" s="3374" customFormat="1" ht="18.75" customHeight="1" x14ac:dyDescent="0.3">
      <c r="A84" s="3388">
        <v>361</v>
      </c>
      <c r="B84" s="3389"/>
      <c r="C84" s="3390" t="s">
        <v>69</v>
      </c>
      <c r="D84" s="3391">
        <f>+D85+D86+D87</f>
        <v>2682975956.8299999</v>
      </c>
      <c r="E84" s="3392">
        <f>+E85+E86+E87</f>
        <v>0</v>
      </c>
      <c r="F84" s="3391">
        <f t="shared" si="2"/>
        <v>2682975956.8299999</v>
      </c>
      <c r="G84" s="3393">
        <f>+G85+G86+G87</f>
        <v>2682975956.8299999</v>
      </c>
    </row>
    <row r="85" spans="1:7" ht="18.75" customHeight="1" x14ac:dyDescent="0.3">
      <c r="A85" s="3394">
        <v>36112</v>
      </c>
      <c r="B85" s="3395">
        <v>10</v>
      </c>
      <c r="C85" s="3396" t="s">
        <v>144</v>
      </c>
      <c r="D85" s="3397">
        <v>1424016</v>
      </c>
      <c r="E85" s="3398">
        <v>0</v>
      </c>
      <c r="F85" s="3397">
        <f>+D85-E85</f>
        <v>1424016</v>
      </c>
      <c r="G85" s="3399">
        <v>1424016</v>
      </c>
    </row>
    <row r="86" spans="1:7" ht="18.75" customHeight="1" x14ac:dyDescent="0.3">
      <c r="A86" s="3394">
        <v>36113</v>
      </c>
      <c r="B86" s="3395">
        <v>10</v>
      </c>
      <c r="C86" s="3396" t="s">
        <v>70</v>
      </c>
      <c r="D86" s="3397">
        <v>1610680038.8299999</v>
      </c>
      <c r="E86" s="3398">
        <v>0</v>
      </c>
      <c r="F86" s="3397">
        <f>+D86-E86</f>
        <v>1610680038.8299999</v>
      </c>
      <c r="G86" s="3399">
        <v>1610680038.8299999</v>
      </c>
    </row>
    <row r="87" spans="1:7" ht="18.75" customHeight="1" thickBot="1" x14ac:dyDescent="0.35">
      <c r="A87" s="3446">
        <v>36113</v>
      </c>
      <c r="B87" s="3447">
        <v>20</v>
      </c>
      <c r="C87" s="3448" t="s">
        <v>70</v>
      </c>
      <c r="D87" s="3449">
        <v>1070871902</v>
      </c>
      <c r="E87" s="3450">
        <v>0</v>
      </c>
      <c r="F87" s="3449">
        <f t="shared" si="2"/>
        <v>1070871902</v>
      </c>
      <c r="G87" s="3451">
        <v>1070871902</v>
      </c>
    </row>
    <row r="88" spans="1:7" ht="16.2" thickBot="1" x14ac:dyDescent="0.35">
      <c r="A88" s="3452" t="s">
        <v>71</v>
      </c>
      <c r="B88" s="3376"/>
      <c r="C88" s="3453" t="s">
        <v>199</v>
      </c>
      <c r="D88" s="3454">
        <f>+D89+D95+D99+D108</f>
        <v>24040909539.029999</v>
      </c>
      <c r="E88" s="3455">
        <f>+E89+E95+E99+E108</f>
        <v>0</v>
      </c>
      <c r="F88" s="3454">
        <f t="shared" si="2"/>
        <v>24040909539.029999</v>
      </c>
      <c r="G88" s="3456">
        <f>+G89+G95+G99+G108</f>
        <v>24040909539.029999</v>
      </c>
    </row>
    <row r="89" spans="1:7" s="3374" customFormat="1" ht="35.25" customHeight="1" x14ac:dyDescent="0.3">
      <c r="A89" s="3382">
        <v>2401</v>
      </c>
      <c r="B89" s="3383"/>
      <c r="C89" s="3457" t="s">
        <v>149</v>
      </c>
      <c r="D89" s="3385">
        <f>+D90</f>
        <v>2233847030</v>
      </c>
      <c r="E89" s="3385">
        <f>+E90</f>
        <v>0</v>
      </c>
      <c r="F89" s="3385">
        <f t="shared" si="2"/>
        <v>2233847030</v>
      </c>
      <c r="G89" s="3387">
        <f>+G90</f>
        <v>2233847030</v>
      </c>
    </row>
    <row r="90" spans="1:7" s="3374" customFormat="1" ht="15.6" x14ac:dyDescent="0.3">
      <c r="A90" s="3388">
        <v>24010600</v>
      </c>
      <c r="B90" s="3389"/>
      <c r="C90" s="3400" t="s">
        <v>73</v>
      </c>
      <c r="D90" s="3391">
        <f>SUM(D91:D94)</f>
        <v>2233847030</v>
      </c>
      <c r="E90" s="3391">
        <f>SUM(E91:E94)</f>
        <v>0</v>
      </c>
      <c r="F90" s="3391">
        <f t="shared" si="2"/>
        <v>2233847030</v>
      </c>
      <c r="G90" s="3393">
        <f>SUM(G91:G94)</f>
        <v>2233847030</v>
      </c>
    </row>
    <row r="91" spans="1:7" ht="57.75" customHeight="1" x14ac:dyDescent="0.3">
      <c r="A91" s="3394">
        <v>240106003</v>
      </c>
      <c r="B91" s="3395">
        <v>11</v>
      </c>
      <c r="C91" s="3428" t="s">
        <v>81</v>
      </c>
      <c r="D91" s="3397">
        <v>336322121</v>
      </c>
      <c r="E91" s="3398">
        <v>0</v>
      </c>
      <c r="F91" s="3397">
        <f t="shared" si="2"/>
        <v>336322121</v>
      </c>
      <c r="G91" s="3399">
        <v>336322121</v>
      </c>
    </row>
    <row r="92" spans="1:7" ht="50.25" customHeight="1" x14ac:dyDescent="0.3">
      <c r="A92" s="3458">
        <v>240106003</v>
      </c>
      <c r="B92" s="3459">
        <v>13</v>
      </c>
      <c r="C92" s="3460" t="s">
        <v>81</v>
      </c>
      <c r="D92" s="3397">
        <v>279354454</v>
      </c>
      <c r="E92" s="3398">
        <v>0</v>
      </c>
      <c r="F92" s="3397">
        <f t="shared" si="2"/>
        <v>279354454</v>
      </c>
      <c r="G92" s="3399">
        <v>279354454</v>
      </c>
    </row>
    <row r="93" spans="1:7" ht="57" customHeight="1" x14ac:dyDescent="0.3">
      <c r="A93" s="3458">
        <v>240106003</v>
      </c>
      <c r="B93" s="3459">
        <v>20</v>
      </c>
      <c r="C93" s="3460" t="s">
        <v>81</v>
      </c>
      <c r="D93" s="3397">
        <v>993425050</v>
      </c>
      <c r="E93" s="3398">
        <v>0</v>
      </c>
      <c r="F93" s="3397">
        <f t="shared" si="2"/>
        <v>993425050</v>
      </c>
      <c r="G93" s="3399">
        <v>993425050</v>
      </c>
    </row>
    <row r="94" spans="1:7" ht="77.25" customHeight="1" x14ac:dyDescent="0.3">
      <c r="A94" s="3394">
        <v>2401060011</v>
      </c>
      <c r="B94" s="3395">
        <v>10</v>
      </c>
      <c r="C94" s="3428" t="s">
        <v>156</v>
      </c>
      <c r="D94" s="3397">
        <v>624745405</v>
      </c>
      <c r="E94" s="3398">
        <v>0</v>
      </c>
      <c r="F94" s="3397">
        <f t="shared" si="2"/>
        <v>624745405</v>
      </c>
      <c r="G94" s="3399">
        <v>624745405</v>
      </c>
    </row>
    <row r="95" spans="1:7" s="3374" customFormat="1" ht="23.25" customHeight="1" x14ac:dyDescent="0.3">
      <c r="A95" s="3388">
        <v>2404</v>
      </c>
      <c r="B95" s="3389"/>
      <c r="C95" s="3400" t="s">
        <v>157</v>
      </c>
      <c r="D95" s="3391">
        <f>+D96</f>
        <v>20061970435</v>
      </c>
      <c r="E95" s="3391">
        <f>+E96</f>
        <v>0</v>
      </c>
      <c r="F95" s="3391">
        <f t="shared" si="2"/>
        <v>20061970435</v>
      </c>
      <c r="G95" s="3393">
        <f>+G96</f>
        <v>20061970435</v>
      </c>
    </row>
    <row r="96" spans="1:7" s="3374" customFormat="1" ht="15.6" x14ac:dyDescent="0.3">
      <c r="A96" s="3388">
        <v>24040600</v>
      </c>
      <c r="B96" s="3389"/>
      <c r="C96" s="3400" t="s">
        <v>73</v>
      </c>
      <c r="D96" s="3391">
        <f>+D97+D98</f>
        <v>20061970435</v>
      </c>
      <c r="E96" s="3391">
        <f>+E97+E98</f>
        <v>0</v>
      </c>
      <c r="F96" s="3391">
        <f t="shared" si="2"/>
        <v>20061970435</v>
      </c>
      <c r="G96" s="3393">
        <f>+G97+G98</f>
        <v>20061970435</v>
      </c>
    </row>
    <row r="97" spans="1:239" ht="39.75" customHeight="1" x14ac:dyDescent="0.3">
      <c r="A97" s="3394">
        <v>240406001</v>
      </c>
      <c r="B97" s="3395">
        <v>13</v>
      </c>
      <c r="C97" s="3428" t="s">
        <v>77</v>
      </c>
      <c r="D97" s="3397">
        <v>11294324623</v>
      </c>
      <c r="E97" s="3398">
        <v>0</v>
      </c>
      <c r="F97" s="3397">
        <f t="shared" si="2"/>
        <v>11294324623</v>
      </c>
      <c r="G97" s="3399">
        <v>11294324623</v>
      </c>
    </row>
    <row r="98" spans="1:239" ht="39.75" customHeight="1" x14ac:dyDescent="0.3">
      <c r="A98" s="3394">
        <v>240406001</v>
      </c>
      <c r="B98" s="3395">
        <v>20</v>
      </c>
      <c r="C98" s="3428" t="s">
        <v>77</v>
      </c>
      <c r="D98" s="3397">
        <v>8767645812</v>
      </c>
      <c r="E98" s="3398"/>
      <c r="F98" s="3397">
        <f t="shared" si="2"/>
        <v>8767645812</v>
      </c>
      <c r="G98" s="3399">
        <v>8767645812</v>
      </c>
    </row>
    <row r="99" spans="1:239" s="3374" customFormat="1" ht="15.6" x14ac:dyDescent="0.3">
      <c r="A99" s="3388">
        <v>2405</v>
      </c>
      <c r="B99" s="3389"/>
      <c r="C99" s="3400" t="s">
        <v>158</v>
      </c>
      <c r="D99" s="3391">
        <f>+D100</f>
        <v>74243512</v>
      </c>
      <c r="E99" s="3391">
        <f>+E100</f>
        <v>0</v>
      </c>
      <c r="F99" s="3391">
        <f t="shared" si="2"/>
        <v>74243512</v>
      </c>
      <c r="G99" s="3393">
        <f>+G100</f>
        <v>74243512</v>
      </c>
    </row>
    <row r="100" spans="1:239" s="3374" customFormat="1" ht="15.6" x14ac:dyDescent="0.3">
      <c r="A100" s="3388">
        <v>24050600</v>
      </c>
      <c r="B100" s="3389"/>
      <c r="C100" s="3400" t="s">
        <v>73</v>
      </c>
      <c r="D100" s="3391">
        <f>+D101+D102</f>
        <v>74243512</v>
      </c>
      <c r="E100" s="3391">
        <f>+E101+E102</f>
        <v>0</v>
      </c>
      <c r="F100" s="3391">
        <f t="shared" si="2"/>
        <v>74243512</v>
      </c>
      <c r="G100" s="3393">
        <f>+G101+G102</f>
        <v>74243512</v>
      </c>
    </row>
    <row r="101" spans="1:239" ht="39.75" customHeight="1" thickBot="1" x14ac:dyDescent="0.35">
      <c r="A101" s="3402">
        <v>240506001</v>
      </c>
      <c r="B101" s="3403">
        <v>20</v>
      </c>
      <c r="C101" s="3461" t="s">
        <v>78</v>
      </c>
      <c r="D101" s="3407">
        <v>74243512</v>
      </c>
      <c r="E101" s="3436">
        <v>0</v>
      </c>
      <c r="F101" s="3407">
        <f t="shared" si="2"/>
        <v>74243512</v>
      </c>
      <c r="G101" s="3408">
        <v>74243512</v>
      </c>
    </row>
    <row r="102" spans="1:239" ht="49.5" customHeight="1" thickBot="1" x14ac:dyDescent="0.35">
      <c r="A102" s="3416"/>
      <c r="B102" s="3417"/>
      <c r="C102" s="3462"/>
      <c r="D102" s="3421"/>
      <c r="E102" s="3463"/>
      <c r="F102" s="3421"/>
      <c r="G102" s="3421"/>
    </row>
    <row r="103" spans="1:239" s="3374" customFormat="1" ht="13.5" customHeight="1" x14ac:dyDescent="0.3">
      <c r="A103" s="3761" t="s">
        <v>1</v>
      </c>
      <c r="B103" s="3762"/>
      <c r="C103" s="3762"/>
      <c r="D103" s="3762"/>
      <c r="E103" s="3762"/>
      <c r="F103" s="3762"/>
      <c r="G103" s="3763"/>
      <c r="H103" s="3439"/>
      <c r="I103" s="3765"/>
      <c r="J103" s="3765"/>
      <c r="K103" s="3766"/>
      <c r="L103" s="3764"/>
      <c r="M103" s="3765"/>
      <c r="N103" s="3765"/>
      <c r="O103" s="3765"/>
      <c r="P103" s="3765"/>
      <c r="Q103" s="3765"/>
      <c r="R103" s="3766"/>
      <c r="S103" s="3764"/>
      <c r="T103" s="3765"/>
      <c r="U103" s="3765"/>
      <c r="V103" s="3765"/>
      <c r="W103" s="3765"/>
      <c r="X103" s="3765"/>
      <c r="Y103" s="3766"/>
      <c r="Z103" s="3764"/>
      <c r="AA103" s="3765"/>
      <c r="AB103" s="3765"/>
      <c r="AC103" s="3765"/>
      <c r="AD103" s="3765"/>
      <c r="AE103" s="3765"/>
      <c r="AF103" s="3766"/>
      <c r="AG103" s="3764"/>
      <c r="AH103" s="3765"/>
      <c r="AI103" s="3765"/>
      <c r="AJ103" s="3765"/>
      <c r="AK103" s="3765"/>
      <c r="AL103" s="3765"/>
      <c r="AM103" s="3766"/>
      <c r="AN103" s="3764"/>
      <c r="AO103" s="3765"/>
      <c r="AP103" s="3765"/>
      <c r="AQ103" s="3765"/>
      <c r="AR103" s="3765"/>
      <c r="AS103" s="3765"/>
      <c r="AT103" s="3766"/>
      <c r="AU103" s="3764"/>
      <c r="AV103" s="3765"/>
      <c r="AW103" s="3765"/>
      <c r="AX103" s="3765"/>
      <c r="AY103" s="3765"/>
      <c r="AZ103" s="3765"/>
      <c r="BA103" s="3766"/>
      <c r="BB103" s="3764"/>
      <c r="BC103" s="3765"/>
      <c r="BD103" s="3765"/>
      <c r="BE103" s="3765"/>
      <c r="BF103" s="3765"/>
      <c r="BG103" s="3765"/>
      <c r="BH103" s="3766"/>
      <c r="BI103" s="3764"/>
      <c r="BJ103" s="3765"/>
      <c r="BK103" s="3765"/>
      <c r="BL103" s="3765"/>
      <c r="BM103" s="3765"/>
      <c r="BN103" s="3765"/>
      <c r="BO103" s="3766"/>
      <c r="BP103" s="3764"/>
      <c r="BQ103" s="3765"/>
      <c r="BR103" s="3765"/>
      <c r="BS103" s="3765"/>
      <c r="BT103" s="3765"/>
      <c r="BU103" s="3765"/>
      <c r="BV103" s="3766"/>
      <c r="BW103" s="3764"/>
      <c r="BX103" s="3765"/>
      <c r="BY103" s="3765"/>
      <c r="BZ103" s="3765"/>
      <c r="CA103" s="3765"/>
      <c r="CB103" s="3765"/>
      <c r="CC103" s="3766"/>
      <c r="CD103" s="3764"/>
      <c r="CE103" s="3765"/>
      <c r="CF103" s="3765"/>
      <c r="CG103" s="3765"/>
      <c r="CH103" s="3765"/>
      <c r="CI103" s="3765"/>
      <c r="CJ103" s="3766"/>
      <c r="CK103" s="3764"/>
      <c r="CL103" s="3765"/>
      <c r="CM103" s="3765"/>
      <c r="CN103" s="3765"/>
      <c r="CO103" s="3765"/>
      <c r="CP103" s="3765"/>
      <c r="CQ103" s="3766"/>
      <c r="CR103" s="3764"/>
      <c r="CS103" s="3765"/>
      <c r="CT103" s="3765"/>
      <c r="CU103" s="3765"/>
      <c r="CV103" s="3765"/>
      <c r="CW103" s="3765"/>
      <c r="CX103" s="3766"/>
      <c r="CY103" s="3764"/>
      <c r="CZ103" s="3765"/>
      <c r="DA103" s="3765"/>
      <c r="DB103" s="3765"/>
      <c r="DC103" s="3765"/>
      <c r="DD103" s="3765"/>
      <c r="DE103" s="3766"/>
      <c r="DF103" s="3764"/>
      <c r="DG103" s="3765"/>
      <c r="DH103" s="3765"/>
      <c r="DI103" s="3765"/>
      <c r="DJ103" s="3765"/>
      <c r="DK103" s="3765"/>
      <c r="DL103" s="3766"/>
      <c r="DM103" s="3764"/>
      <c r="DN103" s="3765"/>
      <c r="DO103" s="3765"/>
      <c r="DP103" s="3765"/>
      <c r="DQ103" s="3765"/>
      <c r="DR103" s="3765"/>
      <c r="DS103" s="3766"/>
      <c r="DT103" s="3764"/>
      <c r="DU103" s="3765"/>
      <c r="DV103" s="3765"/>
      <c r="DW103" s="3765"/>
      <c r="DX103" s="3765"/>
      <c r="DY103" s="3765"/>
      <c r="DZ103" s="3766"/>
      <c r="EA103" s="3764"/>
      <c r="EB103" s="3765"/>
      <c r="EC103" s="3765"/>
      <c r="ED103" s="3765"/>
      <c r="EE103" s="3765"/>
      <c r="EF103" s="3765"/>
      <c r="EG103" s="3766"/>
      <c r="EH103" s="3764"/>
      <c r="EI103" s="3765"/>
      <c r="EJ103" s="3765"/>
      <c r="EK103" s="3765"/>
      <c r="EL103" s="3765"/>
      <c r="EM103" s="3765"/>
      <c r="EN103" s="3766"/>
      <c r="EO103" s="3764"/>
      <c r="EP103" s="3765"/>
      <c r="EQ103" s="3765"/>
      <c r="ER103" s="3765"/>
      <c r="ES103" s="3765"/>
      <c r="ET103" s="3765"/>
      <c r="EU103" s="3766"/>
      <c r="EV103" s="3764"/>
      <c r="EW103" s="3765"/>
      <c r="EX103" s="3765"/>
      <c r="EY103" s="3765"/>
      <c r="EZ103" s="3765"/>
      <c r="FA103" s="3765"/>
      <c r="FB103" s="3766"/>
      <c r="FC103" s="3764"/>
      <c r="FD103" s="3765"/>
      <c r="FE103" s="3765"/>
      <c r="FF103" s="3765"/>
      <c r="FG103" s="3765"/>
      <c r="FH103" s="3765"/>
      <c r="FI103" s="3766"/>
      <c r="FJ103" s="3764"/>
      <c r="FK103" s="3765"/>
      <c r="FL103" s="3765"/>
      <c r="FM103" s="3765"/>
      <c r="FN103" s="3765"/>
      <c r="FO103" s="3765"/>
      <c r="FP103" s="3766"/>
      <c r="FQ103" s="3764"/>
      <c r="FR103" s="3765"/>
      <c r="FS103" s="3765"/>
      <c r="FT103" s="3765"/>
      <c r="FU103" s="3765"/>
      <c r="FV103" s="3765"/>
      <c r="FW103" s="3766"/>
      <c r="FX103" s="3764"/>
      <c r="FY103" s="3765"/>
      <c r="FZ103" s="3765"/>
      <c r="GA103" s="3765"/>
      <c r="GB103" s="3765"/>
      <c r="GC103" s="3765"/>
      <c r="GD103" s="3766"/>
      <c r="GE103" s="3764"/>
      <c r="GF103" s="3765"/>
      <c r="GG103" s="3765"/>
      <c r="GH103" s="3765"/>
      <c r="GI103" s="3765"/>
      <c r="GJ103" s="3765"/>
      <c r="GK103" s="3766"/>
      <c r="GL103" s="3764"/>
      <c r="GM103" s="3765"/>
      <c r="GN103" s="3765"/>
      <c r="GO103" s="3765"/>
      <c r="GP103" s="3765"/>
      <c r="GQ103" s="3765"/>
      <c r="GR103" s="3766"/>
      <c r="GS103" s="3764"/>
      <c r="GT103" s="3765"/>
      <c r="GU103" s="3765"/>
      <c r="GV103" s="3765"/>
      <c r="GW103" s="3765"/>
      <c r="GX103" s="3765"/>
      <c r="GY103" s="3766"/>
      <c r="GZ103" s="3764"/>
      <c r="HA103" s="3765"/>
      <c r="HB103" s="3765"/>
      <c r="HC103" s="3765"/>
      <c r="HD103" s="3765"/>
      <c r="HE103" s="3765"/>
      <c r="HF103" s="3766"/>
      <c r="HG103" s="3764"/>
      <c r="HH103" s="3765"/>
      <c r="HI103" s="3765"/>
      <c r="HJ103" s="3765"/>
      <c r="HK103" s="3765"/>
      <c r="HL103" s="3765"/>
      <c r="HM103" s="3766"/>
      <c r="HN103" s="3764"/>
      <c r="HO103" s="3765"/>
      <c r="HP103" s="3765"/>
      <c r="HQ103" s="3765"/>
      <c r="HR103" s="3765"/>
      <c r="HS103" s="3765"/>
      <c r="HT103" s="3766"/>
      <c r="HU103" s="3764"/>
      <c r="HV103" s="3765"/>
      <c r="HW103" s="3765"/>
      <c r="HX103" s="3765"/>
      <c r="HY103" s="3765"/>
      <c r="HZ103" s="3765"/>
      <c r="IA103" s="3766"/>
      <c r="IB103" s="3764"/>
      <c r="IC103" s="3764"/>
      <c r="ID103" s="3764"/>
      <c r="IE103" s="3764"/>
    </row>
    <row r="104" spans="1:239" s="3374" customFormat="1" ht="12" customHeight="1" x14ac:dyDescent="0.3">
      <c r="A104" s="3764" t="s">
        <v>2</v>
      </c>
      <c r="B104" s="3765"/>
      <c r="C104" s="3765"/>
      <c r="D104" s="3765"/>
      <c r="E104" s="3765"/>
      <c r="F104" s="3765"/>
      <c r="G104" s="3766"/>
      <c r="H104" s="3439"/>
      <c r="I104" s="3765"/>
      <c r="J104" s="3765"/>
      <c r="K104" s="3766"/>
      <c r="L104" s="3764"/>
      <c r="M104" s="3765"/>
      <c r="N104" s="3765"/>
      <c r="O104" s="3765"/>
      <c r="P104" s="3765"/>
      <c r="Q104" s="3765"/>
      <c r="R104" s="3766"/>
      <c r="S104" s="3764"/>
      <c r="T104" s="3765"/>
      <c r="U104" s="3765"/>
      <c r="V104" s="3765"/>
      <c r="W104" s="3765"/>
      <c r="X104" s="3765"/>
      <c r="Y104" s="3766"/>
      <c r="Z104" s="3764"/>
      <c r="AA104" s="3765"/>
      <c r="AB104" s="3765"/>
      <c r="AC104" s="3765"/>
      <c r="AD104" s="3765"/>
      <c r="AE104" s="3765"/>
      <c r="AF104" s="3766"/>
      <c r="AG104" s="3764"/>
      <c r="AH104" s="3765"/>
      <c r="AI104" s="3765"/>
      <c r="AJ104" s="3765"/>
      <c r="AK104" s="3765"/>
      <c r="AL104" s="3765"/>
      <c r="AM104" s="3766"/>
      <c r="AN104" s="3764"/>
      <c r="AO104" s="3765"/>
      <c r="AP104" s="3765"/>
      <c r="AQ104" s="3765"/>
      <c r="AR104" s="3765"/>
      <c r="AS104" s="3765"/>
      <c r="AT104" s="3766"/>
      <c r="AU104" s="3764"/>
      <c r="AV104" s="3765"/>
      <c r="AW104" s="3765"/>
      <c r="AX104" s="3765"/>
      <c r="AY104" s="3765"/>
      <c r="AZ104" s="3765"/>
      <c r="BA104" s="3766"/>
      <c r="BB104" s="3764"/>
      <c r="BC104" s="3765"/>
      <c r="BD104" s="3765"/>
      <c r="BE104" s="3765"/>
      <c r="BF104" s="3765"/>
      <c r="BG104" s="3765"/>
      <c r="BH104" s="3766"/>
      <c r="BI104" s="3764"/>
      <c r="BJ104" s="3765"/>
      <c r="BK104" s="3765"/>
      <c r="BL104" s="3765"/>
      <c r="BM104" s="3765"/>
      <c r="BN104" s="3765"/>
      <c r="BO104" s="3766"/>
      <c r="BP104" s="3764"/>
      <c r="BQ104" s="3765"/>
      <c r="BR104" s="3765"/>
      <c r="BS104" s="3765"/>
      <c r="BT104" s="3765"/>
      <c r="BU104" s="3765"/>
      <c r="BV104" s="3766"/>
      <c r="BW104" s="3764"/>
      <c r="BX104" s="3765"/>
      <c r="BY104" s="3765"/>
      <c r="BZ104" s="3765"/>
      <c r="CA104" s="3765"/>
      <c r="CB104" s="3765"/>
      <c r="CC104" s="3766"/>
      <c r="CD104" s="3764"/>
      <c r="CE104" s="3765"/>
      <c r="CF104" s="3765"/>
      <c r="CG104" s="3765"/>
      <c r="CH104" s="3765"/>
      <c r="CI104" s="3765"/>
      <c r="CJ104" s="3766"/>
      <c r="CK104" s="3764"/>
      <c r="CL104" s="3765"/>
      <c r="CM104" s="3765"/>
      <c r="CN104" s="3765"/>
      <c r="CO104" s="3765"/>
      <c r="CP104" s="3765"/>
      <c r="CQ104" s="3766"/>
      <c r="CR104" s="3764"/>
      <c r="CS104" s="3765"/>
      <c r="CT104" s="3765"/>
      <c r="CU104" s="3765"/>
      <c r="CV104" s="3765"/>
      <c r="CW104" s="3765"/>
      <c r="CX104" s="3766"/>
      <c r="CY104" s="3764"/>
      <c r="CZ104" s="3765"/>
      <c r="DA104" s="3765"/>
      <c r="DB104" s="3765"/>
      <c r="DC104" s="3765"/>
      <c r="DD104" s="3765"/>
      <c r="DE104" s="3766"/>
      <c r="DF104" s="3764"/>
      <c r="DG104" s="3765"/>
      <c r="DH104" s="3765"/>
      <c r="DI104" s="3765"/>
      <c r="DJ104" s="3765"/>
      <c r="DK104" s="3765"/>
      <c r="DL104" s="3766"/>
      <c r="DM104" s="3764"/>
      <c r="DN104" s="3765"/>
      <c r="DO104" s="3765"/>
      <c r="DP104" s="3765"/>
      <c r="DQ104" s="3765"/>
      <c r="DR104" s="3765"/>
      <c r="DS104" s="3766"/>
      <c r="DT104" s="3764"/>
      <c r="DU104" s="3765"/>
      <c r="DV104" s="3765"/>
      <c r="DW104" s="3765"/>
      <c r="DX104" s="3765"/>
      <c r="DY104" s="3765"/>
      <c r="DZ104" s="3766"/>
      <c r="EA104" s="3764"/>
      <c r="EB104" s="3765"/>
      <c r="EC104" s="3765"/>
      <c r="ED104" s="3765"/>
      <c r="EE104" s="3765"/>
      <c r="EF104" s="3765"/>
      <c r="EG104" s="3766"/>
      <c r="EH104" s="3764"/>
      <c r="EI104" s="3765"/>
      <c r="EJ104" s="3765"/>
      <c r="EK104" s="3765"/>
      <c r="EL104" s="3765"/>
      <c r="EM104" s="3765"/>
      <c r="EN104" s="3766"/>
      <c r="EO104" s="3764"/>
      <c r="EP104" s="3765"/>
      <c r="EQ104" s="3765"/>
      <c r="ER104" s="3765"/>
      <c r="ES104" s="3765"/>
      <c r="ET104" s="3765"/>
      <c r="EU104" s="3766"/>
      <c r="EV104" s="3764"/>
      <c r="EW104" s="3765"/>
      <c r="EX104" s="3765"/>
      <c r="EY104" s="3765"/>
      <c r="EZ104" s="3765"/>
      <c r="FA104" s="3765"/>
      <c r="FB104" s="3766"/>
      <c r="FC104" s="3764"/>
      <c r="FD104" s="3765"/>
      <c r="FE104" s="3765"/>
      <c r="FF104" s="3765"/>
      <c r="FG104" s="3765"/>
      <c r="FH104" s="3765"/>
      <c r="FI104" s="3766"/>
      <c r="FJ104" s="3764"/>
      <c r="FK104" s="3765"/>
      <c r="FL104" s="3765"/>
      <c r="FM104" s="3765"/>
      <c r="FN104" s="3765"/>
      <c r="FO104" s="3765"/>
      <c r="FP104" s="3766"/>
      <c r="FQ104" s="3764"/>
      <c r="FR104" s="3765"/>
      <c r="FS104" s="3765"/>
      <c r="FT104" s="3765"/>
      <c r="FU104" s="3765"/>
      <c r="FV104" s="3765"/>
      <c r="FW104" s="3766"/>
      <c r="FX104" s="3764"/>
      <c r="FY104" s="3765"/>
      <c r="FZ104" s="3765"/>
      <c r="GA104" s="3765"/>
      <c r="GB104" s="3765"/>
      <c r="GC104" s="3765"/>
      <c r="GD104" s="3766"/>
      <c r="GE104" s="3764"/>
      <c r="GF104" s="3765"/>
      <c r="GG104" s="3765"/>
      <c r="GH104" s="3765"/>
      <c r="GI104" s="3765"/>
      <c r="GJ104" s="3765"/>
      <c r="GK104" s="3766"/>
      <c r="GL104" s="3764"/>
      <c r="GM104" s="3765"/>
      <c r="GN104" s="3765"/>
      <c r="GO104" s="3765"/>
      <c r="GP104" s="3765"/>
      <c r="GQ104" s="3765"/>
      <c r="GR104" s="3766"/>
      <c r="GS104" s="3764"/>
      <c r="GT104" s="3765"/>
      <c r="GU104" s="3765"/>
      <c r="GV104" s="3765"/>
      <c r="GW104" s="3765"/>
      <c r="GX104" s="3765"/>
      <c r="GY104" s="3766"/>
      <c r="GZ104" s="3764"/>
      <c r="HA104" s="3765"/>
      <c r="HB104" s="3765"/>
      <c r="HC104" s="3765"/>
      <c r="HD104" s="3765"/>
      <c r="HE104" s="3765"/>
      <c r="HF104" s="3766"/>
      <c r="HG104" s="3764"/>
      <c r="HH104" s="3765"/>
      <c r="HI104" s="3765"/>
      <c r="HJ104" s="3765"/>
      <c r="HK104" s="3765"/>
      <c r="HL104" s="3765"/>
      <c r="HM104" s="3766"/>
      <c r="HN104" s="3764"/>
      <c r="HO104" s="3765"/>
      <c r="HP104" s="3765"/>
      <c r="HQ104" s="3765"/>
      <c r="HR104" s="3765"/>
      <c r="HS104" s="3765"/>
      <c r="HT104" s="3766"/>
      <c r="HU104" s="3764"/>
      <c r="HV104" s="3765"/>
      <c r="HW104" s="3765"/>
      <c r="HX104" s="3765"/>
      <c r="HY104" s="3765"/>
      <c r="HZ104" s="3765"/>
      <c r="IA104" s="3766"/>
      <c r="IB104" s="3764"/>
      <c r="IC104" s="3764"/>
      <c r="ID104" s="3764"/>
      <c r="IE104" s="3764"/>
    </row>
    <row r="105" spans="1:239" ht="14.25" customHeight="1" x14ac:dyDescent="0.3">
      <c r="A105" s="3365" t="s">
        <v>0</v>
      </c>
      <c r="G105" s="3364"/>
    </row>
    <row r="106" spans="1:239" ht="18" customHeight="1" thickBot="1" x14ac:dyDescent="0.35">
      <c r="A106" s="3360" t="s">
        <v>3</v>
      </c>
      <c r="C106" s="3359" t="s">
        <v>4</v>
      </c>
      <c r="E106" s="3363" t="s">
        <v>5</v>
      </c>
      <c r="F106" s="3362" t="str">
        <f>F77</f>
        <v>DICIEMBRE</v>
      </c>
      <c r="G106" s="3364" t="str">
        <f>G77</f>
        <v>VIGENCIA FISCAL: 2018</v>
      </c>
    </row>
    <row r="107" spans="1:239" s="3374" customFormat="1" ht="81" customHeight="1" thickBot="1" x14ac:dyDescent="0.35">
      <c r="A107" s="3369" t="s">
        <v>351</v>
      </c>
      <c r="B107" s="3370"/>
      <c r="C107" s="3370" t="s">
        <v>352</v>
      </c>
      <c r="D107" s="3371" t="s">
        <v>8</v>
      </c>
      <c r="E107" s="3372" t="s">
        <v>9</v>
      </c>
      <c r="F107" s="3371" t="s">
        <v>10</v>
      </c>
      <c r="G107" s="3373" t="s">
        <v>11</v>
      </c>
    </row>
    <row r="108" spans="1:239" s="3374" customFormat="1" ht="39.75" customHeight="1" x14ac:dyDescent="0.3">
      <c r="A108" s="3409">
        <v>2499</v>
      </c>
      <c r="B108" s="3410"/>
      <c r="C108" s="3464" t="s">
        <v>159</v>
      </c>
      <c r="D108" s="3414">
        <f>+D109</f>
        <v>1670848562.03</v>
      </c>
      <c r="E108" s="3414">
        <f>+E109</f>
        <v>0</v>
      </c>
      <c r="F108" s="3414">
        <f t="shared" ref="F108:F114" si="3">+D108-E108</f>
        <v>1670848562.03</v>
      </c>
      <c r="G108" s="3445">
        <f>+G109</f>
        <v>1670848562.03</v>
      </c>
    </row>
    <row r="109" spans="1:239" s="3374" customFormat="1" ht="18.75" customHeight="1" x14ac:dyDescent="0.3">
      <c r="A109" s="3388">
        <v>24990600</v>
      </c>
      <c r="B109" s="3389"/>
      <c r="C109" s="3400" t="s">
        <v>73</v>
      </c>
      <c r="D109" s="3391">
        <f>SUM(D110:D114)</f>
        <v>1670848562.03</v>
      </c>
      <c r="E109" s="3391">
        <f>SUM(E110:E114)</f>
        <v>0</v>
      </c>
      <c r="F109" s="3391">
        <f t="shared" si="3"/>
        <v>1670848562.03</v>
      </c>
      <c r="G109" s="3393">
        <f>SUM(G110:G114)</f>
        <v>1670848562.03</v>
      </c>
    </row>
    <row r="110" spans="1:239" ht="50.25" customHeight="1" x14ac:dyDescent="0.3">
      <c r="A110" s="3394">
        <v>249906001</v>
      </c>
      <c r="B110" s="3395">
        <v>10</v>
      </c>
      <c r="C110" s="3428" t="s">
        <v>80</v>
      </c>
      <c r="D110" s="3397">
        <v>90025966</v>
      </c>
      <c r="E110" s="3397">
        <v>0</v>
      </c>
      <c r="F110" s="3397">
        <f t="shared" si="3"/>
        <v>90025966</v>
      </c>
      <c r="G110" s="3399">
        <v>90025966</v>
      </c>
    </row>
    <row r="111" spans="1:239" ht="35.25" customHeight="1" x14ac:dyDescent="0.3">
      <c r="A111" s="3394">
        <v>249906001</v>
      </c>
      <c r="B111" s="3395">
        <v>13</v>
      </c>
      <c r="C111" s="3428" t="s">
        <v>80</v>
      </c>
      <c r="D111" s="3397">
        <v>125003436</v>
      </c>
      <c r="E111" s="3397">
        <v>0</v>
      </c>
      <c r="F111" s="3397">
        <f t="shared" si="3"/>
        <v>125003436</v>
      </c>
      <c r="G111" s="3399">
        <v>125003436</v>
      </c>
    </row>
    <row r="112" spans="1:239" ht="31.2" x14ac:dyDescent="0.3">
      <c r="A112" s="3394">
        <v>249906001</v>
      </c>
      <c r="B112" s="3395">
        <v>20</v>
      </c>
      <c r="C112" s="3428" t="s">
        <v>80</v>
      </c>
      <c r="D112" s="3397">
        <v>322623460</v>
      </c>
      <c r="E112" s="3397">
        <v>0</v>
      </c>
      <c r="F112" s="3397">
        <f t="shared" si="3"/>
        <v>322623460</v>
      </c>
      <c r="G112" s="3399">
        <v>322623460</v>
      </c>
    </row>
    <row r="113" spans="1:7" s="3434" customFormat="1" ht="67.5" customHeight="1" x14ac:dyDescent="0.3">
      <c r="A113" s="3394">
        <v>249906003</v>
      </c>
      <c r="B113" s="3395">
        <v>20</v>
      </c>
      <c r="C113" s="3428" t="s">
        <v>79</v>
      </c>
      <c r="D113" s="3431">
        <v>223188783.63999999</v>
      </c>
      <c r="E113" s="3432">
        <v>0</v>
      </c>
      <c r="F113" s="3431">
        <f t="shared" si="3"/>
        <v>223188783.63999999</v>
      </c>
      <c r="G113" s="3433">
        <v>223188783.63999999</v>
      </c>
    </row>
    <row r="114" spans="1:7" s="3434" customFormat="1" ht="46.2" customHeight="1" thickBot="1" x14ac:dyDescent="0.35">
      <c r="A114" s="3402">
        <v>249906004</v>
      </c>
      <c r="B114" s="3403">
        <v>20</v>
      </c>
      <c r="C114" s="3461" t="s">
        <v>161</v>
      </c>
      <c r="D114" s="3465">
        <v>910006916.38999999</v>
      </c>
      <c r="E114" s="3466">
        <v>0</v>
      </c>
      <c r="F114" s="3465">
        <f t="shared" si="3"/>
        <v>910006916.38999999</v>
      </c>
      <c r="G114" s="3467">
        <v>910006916.38999999</v>
      </c>
    </row>
    <row r="115" spans="1:7" ht="16.2" thickBot="1" x14ac:dyDescent="0.35">
      <c r="A115" s="3927" t="s">
        <v>82</v>
      </c>
      <c r="B115" s="3928"/>
      <c r="C115" s="3971"/>
      <c r="D115" s="3468">
        <f>+D9+D88</f>
        <v>27826819386.059998</v>
      </c>
      <c r="E115" s="3469">
        <f>+E9+E88</f>
        <v>0</v>
      </c>
      <c r="F115" s="3468">
        <f>+F9+F88</f>
        <v>27826819386.059998</v>
      </c>
      <c r="G115" s="3468">
        <f>+G9+G88</f>
        <v>27826819386.059998</v>
      </c>
    </row>
    <row r="116" spans="1:7" x14ac:dyDescent="0.3">
      <c r="A116" s="3360"/>
      <c r="G116" s="3364"/>
    </row>
    <row r="117" spans="1:7" x14ac:dyDescent="0.3">
      <c r="A117" s="3360"/>
      <c r="G117" s="3364"/>
    </row>
    <row r="118" spans="1:7" x14ac:dyDescent="0.3">
      <c r="A118" s="3360"/>
      <c r="G118" s="3364"/>
    </row>
    <row r="119" spans="1:7" x14ac:dyDescent="0.3">
      <c r="A119" s="3360"/>
      <c r="G119" s="3364"/>
    </row>
    <row r="120" spans="1:7" x14ac:dyDescent="0.3">
      <c r="A120" s="3470" t="s">
        <v>83</v>
      </c>
      <c r="B120" s="3471"/>
      <c r="C120" s="3472"/>
      <c r="D120" s="3472"/>
      <c r="E120" s="3473" t="s">
        <v>84</v>
      </c>
      <c r="F120" s="3473"/>
      <c r="G120" s="3474"/>
    </row>
    <row r="121" spans="1:7" x14ac:dyDescent="0.3">
      <c r="A121" s="3475" t="s">
        <v>389</v>
      </c>
      <c r="B121" s="3471"/>
      <c r="C121" s="3472"/>
      <c r="D121" s="3472"/>
      <c r="E121" s="3476" t="s">
        <v>85</v>
      </c>
      <c r="F121" s="3476"/>
      <c r="G121" s="3477"/>
    </row>
    <row r="122" spans="1:7" x14ac:dyDescent="0.3">
      <c r="A122" s="3475" t="s">
        <v>194</v>
      </c>
      <c r="B122" s="3471"/>
      <c r="C122" s="3472"/>
      <c r="D122" s="3478"/>
      <c r="E122" s="3479" t="s">
        <v>86</v>
      </c>
      <c r="F122" s="3473"/>
      <c r="G122" s="3474"/>
    </row>
    <row r="123" spans="1:7" x14ac:dyDescent="0.3">
      <c r="A123" s="3475"/>
      <c r="B123" s="3471"/>
      <c r="C123" s="3472"/>
      <c r="D123" s="3472"/>
      <c r="E123" s="3476"/>
      <c r="F123" s="3476"/>
      <c r="G123" s="3477"/>
    </row>
    <row r="124" spans="1:7" x14ac:dyDescent="0.3">
      <c r="A124" s="3470"/>
      <c r="B124" s="3471"/>
      <c r="C124" s="3472"/>
      <c r="D124" s="3479"/>
      <c r="E124" s="3480"/>
      <c r="F124" s="3479"/>
      <c r="G124" s="3474"/>
    </row>
    <row r="125" spans="1:7" x14ac:dyDescent="0.3">
      <c r="A125" s="3475"/>
      <c r="B125" s="3471"/>
      <c r="C125" s="3472"/>
      <c r="D125" s="3479"/>
      <c r="E125" s="3480"/>
      <c r="F125" s="3479"/>
      <c r="G125" s="3474"/>
    </row>
    <row r="126" spans="1:7" x14ac:dyDescent="0.3">
      <c r="A126" s="3475" t="s">
        <v>87</v>
      </c>
      <c r="B126" s="3471"/>
      <c r="C126" s="3472"/>
      <c r="D126" s="3362" t="s">
        <v>88</v>
      </c>
      <c r="F126" s="3472" t="s">
        <v>84</v>
      </c>
      <c r="G126" s="3481"/>
    </row>
    <row r="127" spans="1:7" x14ac:dyDescent="0.3">
      <c r="A127" s="3475" t="s">
        <v>89</v>
      </c>
      <c r="B127" s="3471"/>
      <c r="C127" s="3472"/>
      <c r="D127" s="3482" t="s">
        <v>90</v>
      </c>
      <c r="F127" s="3476" t="s">
        <v>91</v>
      </c>
      <c r="G127" s="3474"/>
    </row>
    <row r="128" spans="1:7" x14ac:dyDescent="0.3">
      <c r="A128" s="3475" t="s">
        <v>92</v>
      </c>
      <c r="B128" s="3471"/>
      <c r="C128" s="3472"/>
      <c r="D128" s="3482" t="s">
        <v>93</v>
      </c>
      <c r="F128" s="3479" t="s">
        <v>94</v>
      </c>
      <c r="G128" s="3474"/>
    </row>
    <row r="129" spans="1:7" ht="15" thickBot="1" x14ac:dyDescent="0.35">
      <c r="A129" s="3422"/>
      <c r="B129" s="3423"/>
      <c r="C129" s="3424"/>
      <c r="D129" s="3424"/>
      <c r="E129" s="3425"/>
      <c r="F129" s="3425"/>
      <c r="G129" s="3427"/>
    </row>
  </sheetData>
  <mergeCells count="112">
    <mergeCell ref="I73:K73"/>
    <mergeCell ref="L73:R73"/>
    <mergeCell ref="S73:Y73"/>
    <mergeCell ref="Z73:AF73"/>
    <mergeCell ref="AG73:AM73"/>
    <mergeCell ref="AN73:AT73"/>
    <mergeCell ref="A1:G1"/>
    <mergeCell ref="A2:G2"/>
    <mergeCell ref="A35:G35"/>
    <mergeCell ref="A36:G36"/>
    <mergeCell ref="A37:G37"/>
    <mergeCell ref="A73:G73"/>
    <mergeCell ref="IB73:IE73"/>
    <mergeCell ref="A74:G74"/>
    <mergeCell ref="A103:G103"/>
    <mergeCell ref="I103:K103"/>
    <mergeCell ref="L103:R103"/>
    <mergeCell ref="S103:Y103"/>
    <mergeCell ref="Z103:AF103"/>
    <mergeCell ref="FQ73:FW73"/>
    <mergeCell ref="FX73:GD73"/>
    <mergeCell ref="GE73:GK73"/>
    <mergeCell ref="GL73:GR73"/>
    <mergeCell ref="GS73:GY73"/>
    <mergeCell ref="GZ73:HF73"/>
    <mergeCell ref="EA73:EG73"/>
    <mergeCell ref="EH73:EN73"/>
    <mergeCell ref="EO73:EU73"/>
    <mergeCell ref="EV73:FB73"/>
    <mergeCell ref="FC73:FI73"/>
    <mergeCell ref="FJ73:FP73"/>
    <mergeCell ref="CK73:CQ73"/>
    <mergeCell ref="CR73:CX73"/>
    <mergeCell ref="CY73:DE73"/>
    <mergeCell ref="DF73:DL73"/>
    <mergeCell ref="DM73:DS73"/>
    <mergeCell ref="AG103:AM103"/>
    <mergeCell ref="AN103:AT103"/>
    <mergeCell ref="AU103:BA103"/>
    <mergeCell ref="BB103:BH103"/>
    <mergeCell ref="BI103:BO103"/>
    <mergeCell ref="BP103:BV103"/>
    <mergeCell ref="HG73:HM73"/>
    <mergeCell ref="HN73:HT73"/>
    <mergeCell ref="HU73:IA73"/>
    <mergeCell ref="DT73:DZ73"/>
    <mergeCell ref="AU73:BA73"/>
    <mergeCell ref="BB73:BH73"/>
    <mergeCell ref="BI73:BO73"/>
    <mergeCell ref="BP73:BV73"/>
    <mergeCell ref="BW73:CC73"/>
    <mergeCell ref="CD73:CJ73"/>
    <mergeCell ref="DM103:DS103"/>
    <mergeCell ref="DT103:DZ103"/>
    <mergeCell ref="EA103:EG103"/>
    <mergeCell ref="EH103:EN103"/>
    <mergeCell ref="EO103:EU103"/>
    <mergeCell ref="EV103:FB103"/>
    <mergeCell ref="BW103:CC103"/>
    <mergeCell ref="CD103:CJ103"/>
    <mergeCell ref="CK103:CQ103"/>
    <mergeCell ref="CR103:CX103"/>
    <mergeCell ref="CY103:DE103"/>
    <mergeCell ref="DF103:DL103"/>
    <mergeCell ref="GS103:GY103"/>
    <mergeCell ref="GZ103:HF103"/>
    <mergeCell ref="HG103:HM103"/>
    <mergeCell ref="HN103:HT103"/>
    <mergeCell ref="HU103:IA103"/>
    <mergeCell ref="IB103:IE103"/>
    <mergeCell ref="FC103:FI103"/>
    <mergeCell ref="FJ103:FP103"/>
    <mergeCell ref="FQ103:FW103"/>
    <mergeCell ref="FX103:GD103"/>
    <mergeCell ref="GE103:GK103"/>
    <mergeCell ref="GL103:GR103"/>
    <mergeCell ref="AN104:AT104"/>
    <mergeCell ref="AU104:BA104"/>
    <mergeCell ref="BB104:BH104"/>
    <mergeCell ref="BI104:BO104"/>
    <mergeCell ref="BP104:BV104"/>
    <mergeCell ref="BW104:CC104"/>
    <mergeCell ref="A104:G104"/>
    <mergeCell ref="I104:K104"/>
    <mergeCell ref="L104:R104"/>
    <mergeCell ref="S104:Y104"/>
    <mergeCell ref="Z104:AF104"/>
    <mergeCell ref="AG104:AM104"/>
    <mergeCell ref="GZ104:HF104"/>
    <mergeCell ref="HG104:HM104"/>
    <mergeCell ref="HN104:HT104"/>
    <mergeCell ref="HU104:IA104"/>
    <mergeCell ref="IB104:IE104"/>
    <mergeCell ref="A115:C115"/>
    <mergeCell ref="FJ104:FP104"/>
    <mergeCell ref="FQ104:FW104"/>
    <mergeCell ref="FX104:GD104"/>
    <mergeCell ref="GE104:GK104"/>
    <mergeCell ref="GL104:GR104"/>
    <mergeCell ref="GS104:GY104"/>
    <mergeCell ref="DT104:DZ104"/>
    <mergeCell ref="EA104:EG104"/>
    <mergeCell ref="EH104:EN104"/>
    <mergeCell ref="EO104:EU104"/>
    <mergeCell ref="EV104:FB104"/>
    <mergeCell ref="FC104:FI104"/>
    <mergeCell ref="CD104:CJ104"/>
    <mergeCell ref="CK104:CQ104"/>
    <mergeCell ref="CR104:CX104"/>
    <mergeCell ref="CY104:DE104"/>
    <mergeCell ref="DF104:DL104"/>
    <mergeCell ref="DM104:DS104"/>
  </mergeCells>
  <printOptions horizontalCentered="1" verticalCentered="1"/>
  <pageMargins left="0.31496062992125984" right="0.31496062992125984" top="0.35433070866141736" bottom="0.35433070866141736" header="0.31496062992125984" footer="0.31496062992125984"/>
  <pageSetup scale="60" orientation="landscape" horizontalDpi="4294967294" r:id="rId1"/>
  <rowBreaks count="3" manualBreakCount="3">
    <brk id="33" max="6" man="1"/>
    <brk id="71" max="16383" man="1"/>
    <brk id="101" max="6"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E220"/>
  <sheetViews>
    <sheetView topLeftCell="A202" zoomScale="93" zoomScaleNormal="93" workbookViewId="0">
      <selection activeCell="G42" sqref="G42"/>
    </sheetView>
  </sheetViews>
  <sheetFormatPr baseColWidth="10" defaultColWidth="11.44140625" defaultRowHeight="14.4" x14ac:dyDescent="0.3"/>
  <cols>
    <col min="1" max="1" width="15.44140625" style="726" customWidth="1"/>
    <col min="2" max="2" width="9.5546875" style="726" customWidth="1"/>
    <col min="3" max="3" width="14.44140625" style="726" customWidth="1"/>
    <col min="4" max="4" width="49.88671875" style="728" customWidth="1"/>
    <col min="5" max="5" width="22.5546875" style="727" customWidth="1"/>
    <col min="6" max="6" width="23" style="727" customWidth="1"/>
    <col min="7" max="7" width="22.88671875" style="727" customWidth="1"/>
    <col min="8" max="8" width="23.44140625" style="727" customWidth="1"/>
    <col min="9" max="9" width="24.88671875" style="727" customWidth="1"/>
    <col min="10" max="10" width="13.88671875" style="726" customWidth="1"/>
    <col min="11" max="16384" width="11.44140625" style="726"/>
  </cols>
  <sheetData>
    <row r="1" spans="1:9" ht="15" thickBot="1" x14ac:dyDescent="0.35"/>
    <row r="2" spans="1:9" s="787" customFormat="1" x14ac:dyDescent="0.3">
      <c r="A2" s="3666" t="s">
        <v>1</v>
      </c>
      <c r="B2" s="3667"/>
      <c r="C2" s="3667"/>
      <c r="D2" s="3667"/>
      <c r="E2" s="3667"/>
      <c r="F2" s="3667"/>
      <c r="G2" s="3667"/>
      <c r="H2" s="3667"/>
      <c r="I2" s="3668"/>
    </row>
    <row r="3" spans="1:9" s="787" customFormat="1" ht="11.25" customHeight="1" x14ac:dyDescent="0.3">
      <c r="A3" s="3663" t="s">
        <v>95</v>
      </c>
      <c r="B3" s="3664"/>
      <c r="C3" s="3664"/>
      <c r="D3" s="3664"/>
      <c r="E3" s="3664"/>
      <c r="F3" s="3664"/>
      <c r="G3" s="3664"/>
      <c r="H3" s="3664"/>
      <c r="I3" s="3665"/>
    </row>
    <row r="4" spans="1:9" ht="0.75" customHeight="1" x14ac:dyDescent="0.3">
      <c r="A4" s="738"/>
      <c r="I4" s="735"/>
    </row>
    <row r="5" spans="1:9" ht="21.75" customHeight="1" x14ac:dyDescent="0.3">
      <c r="A5" s="741" t="s">
        <v>0</v>
      </c>
      <c r="I5" s="735"/>
    </row>
    <row r="6" spans="1:9" ht="16.5" hidden="1" customHeight="1" x14ac:dyDescent="0.3">
      <c r="A6" s="738"/>
      <c r="I6" s="786"/>
    </row>
    <row r="7" spans="1:9" ht="21.75" customHeight="1" thickBot="1" x14ac:dyDescent="0.35">
      <c r="A7" s="738" t="s">
        <v>96</v>
      </c>
      <c r="D7" s="728" t="s">
        <v>4</v>
      </c>
      <c r="F7" s="727" t="s">
        <v>97</v>
      </c>
      <c r="G7" s="727" t="s">
        <v>350</v>
      </c>
      <c r="H7" s="727" t="s">
        <v>200</v>
      </c>
      <c r="I7" s="735"/>
    </row>
    <row r="8" spans="1:9" ht="9.75" hidden="1" customHeight="1" thickBot="1" x14ac:dyDescent="0.35">
      <c r="A8" s="734"/>
      <c r="B8" s="732"/>
      <c r="C8" s="732"/>
      <c r="D8" s="850"/>
      <c r="E8" s="730"/>
      <c r="F8" s="730"/>
      <c r="G8" s="730"/>
      <c r="H8" s="730"/>
      <c r="I8" s="729"/>
    </row>
    <row r="9" spans="1:9" ht="15" thickBot="1" x14ac:dyDescent="0.35">
      <c r="A9" s="849"/>
      <c r="B9" s="761"/>
      <c r="C9" s="761"/>
      <c r="D9" s="760"/>
      <c r="E9" s="759"/>
      <c r="F9" s="759"/>
      <c r="G9" s="759"/>
      <c r="H9" s="759"/>
      <c r="I9" s="756"/>
    </row>
    <row r="10" spans="1:9" ht="39" customHeight="1" thickBot="1" x14ac:dyDescent="0.35">
      <c r="A10" s="780" t="s">
        <v>228</v>
      </c>
      <c r="B10" s="779" t="s">
        <v>227</v>
      </c>
      <c r="C10" s="779" t="s">
        <v>226</v>
      </c>
      <c r="D10" s="779" t="s">
        <v>225</v>
      </c>
      <c r="E10" s="778" t="s">
        <v>224</v>
      </c>
      <c r="F10" s="778" t="s">
        <v>101</v>
      </c>
      <c r="G10" s="778" t="s">
        <v>102</v>
      </c>
      <c r="H10" s="778" t="s">
        <v>103</v>
      </c>
      <c r="I10" s="777" t="s">
        <v>195</v>
      </c>
    </row>
    <row r="11" spans="1:9" s="787" customFormat="1" ht="16.2" thickBot="1" x14ac:dyDescent="0.35">
      <c r="A11" s="820" t="s">
        <v>12</v>
      </c>
      <c r="B11" s="819"/>
      <c r="C11" s="819"/>
      <c r="D11" s="848" t="s">
        <v>13</v>
      </c>
      <c r="E11" s="817">
        <f>+E12+E58+E115</f>
        <v>73583023604</v>
      </c>
      <c r="F11" s="817">
        <f>+F12+F58+F115</f>
        <v>55010859369.379997</v>
      </c>
      <c r="G11" s="817">
        <f>+G12+G58+G115</f>
        <v>25720805852.379997</v>
      </c>
      <c r="H11" s="817">
        <f>+H12+H58+H115</f>
        <v>20725038567.43</v>
      </c>
      <c r="I11" s="816">
        <f>+I12+I58+I115</f>
        <v>20078657867.43</v>
      </c>
    </row>
    <row r="12" spans="1:9" ht="15.6" x14ac:dyDescent="0.3">
      <c r="A12" s="815" t="s">
        <v>349</v>
      </c>
      <c r="B12" s="814"/>
      <c r="C12" s="814"/>
      <c r="D12" s="813" t="s">
        <v>14</v>
      </c>
      <c r="E12" s="847">
        <f>+E13</f>
        <v>51485706132</v>
      </c>
      <c r="F12" s="847">
        <f>+F13</f>
        <v>46275253553</v>
      </c>
      <c r="G12" s="847">
        <f>+G13</f>
        <v>17812128641</v>
      </c>
      <c r="H12" s="847">
        <f>+H13</f>
        <v>14801824781</v>
      </c>
      <c r="I12" s="846">
        <f>+I13</f>
        <v>14155444081</v>
      </c>
    </row>
    <row r="13" spans="1:9" ht="15.6" x14ac:dyDescent="0.3">
      <c r="A13" s="775" t="s">
        <v>348</v>
      </c>
      <c r="B13" s="773"/>
      <c r="C13" s="773"/>
      <c r="D13" s="772" t="s">
        <v>14</v>
      </c>
      <c r="E13" s="771">
        <f>+E14+E34+E37</f>
        <v>51485706132</v>
      </c>
      <c r="F13" s="771">
        <f>+F14+F34+F37</f>
        <v>46275253553</v>
      </c>
      <c r="G13" s="771">
        <f>+G14+G34+G37</f>
        <v>17812128641</v>
      </c>
      <c r="H13" s="771">
        <f>+H14+H34+H37</f>
        <v>14801824781</v>
      </c>
      <c r="I13" s="770">
        <f>+I14+I34+I37</f>
        <v>14155444081</v>
      </c>
    </row>
    <row r="14" spans="1:9" ht="14.25" customHeight="1" x14ac:dyDescent="0.3">
      <c r="A14" s="775" t="s">
        <v>347</v>
      </c>
      <c r="B14" s="773"/>
      <c r="C14" s="773"/>
      <c r="D14" s="772" t="s">
        <v>15</v>
      </c>
      <c r="E14" s="771">
        <f>+E15+E19+E22+E30+E33</f>
        <v>34140398291</v>
      </c>
      <c r="F14" s="771">
        <f>+F15+F19+F22+F30+F33</f>
        <v>31823315969</v>
      </c>
      <c r="G14" s="771">
        <f>+G15+G19+G22+G30+G33</f>
        <v>9821709256</v>
      </c>
      <c r="H14" s="771">
        <f>+H15+H19+H22+H30+H33</f>
        <v>9781919497</v>
      </c>
      <c r="I14" s="770">
        <f>+I15+I19+I22+I30+I33</f>
        <v>9781919497</v>
      </c>
    </row>
    <row r="15" spans="1:9" ht="15.6" x14ac:dyDescent="0.3">
      <c r="A15" s="775" t="s">
        <v>346</v>
      </c>
      <c r="B15" s="773"/>
      <c r="C15" s="773"/>
      <c r="D15" s="772" t="s">
        <v>104</v>
      </c>
      <c r="E15" s="771">
        <f>SUM(E16:E18)</f>
        <v>22594663000</v>
      </c>
      <c r="F15" s="771">
        <f>SUM(F16:F18)</f>
        <v>22594663000</v>
      </c>
      <c r="G15" s="771">
        <f>SUM(G16:G18)</f>
        <v>7960553336</v>
      </c>
      <c r="H15" s="771">
        <f>SUM(H16:H18)</f>
        <v>7920763577</v>
      </c>
      <c r="I15" s="770">
        <f>SUM(I16:I18)</f>
        <v>7920763577</v>
      </c>
    </row>
    <row r="16" spans="1:9" ht="15.6" x14ac:dyDescent="0.3">
      <c r="A16" s="769" t="s">
        <v>345</v>
      </c>
      <c r="B16" s="768">
        <v>20</v>
      </c>
      <c r="C16" s="768" t="s">
        <v>217</v>
      </c>
      <c r="D16" s="767" t="s">
        <v>17</v>
      </c>
      <c r="E16" s="766">
        <v>21143479321</v>
      </c>
      <c r="F16" s="766">
        <v>21143479321</v>
      </c>
      <c r="G16" s="766">
        <v>7575545384</v>
      </c>
      <c r="H16" s="766">
        <v>7575545384</v>
      </c>
      <c r="I16" s="765">
        <v>7575545384</v>
      </c>
    </row>
    <row r="17" spans="1:9" ht="15.6" x14ac:dyDescent="0.3">
      <c r="A17" s="769" t="s">
        <v>344</v>
      </c>
      <c r="B17" s="768">
        <v>20</v>
      </c>
      <c r="C17" s="768" t="s">
        <v>217</v>
      </c>
      <c r="D17" s="767" t="s">
        <v>18</v>
      </c>
      <c r="E17" s="766">
        <v>1268319272</v>
      </c>
      <c r="F17" s="766">
        <v>1268319272</v>
      </c>
      <c r="G17" s="766">
        <v>264782632</v>
      </c>
      <c r="H17" s="766">
        <v>264782632</v>
      </c>
      <c r="I17" s="765">
        <v>264782632</v>
      </c>
    </row>
    <row r="18" spans="1:9" ht="20.25" customHeight="1" x14ac:dyDescent="0.3">
      <c r="A18" s="769" t="s">
        <v>343</v>
      </c>
      <c r="B18" s="768">
        <v>20</v>
      </c>
      <c r="C18" s="768" t="s">
        <v>217</v>
      </c>
      <c r="D18" s="767" t="s">
        <v>19</v>
      </c>
      <c r="E18" s="797">
        <v>182864407</v>
      </c>
      <c r="F18" s="797">
        <v>182864407</v>
      </c>
      <c r="G18" s="797">
        <v>120225320</v>
      </c>
      <c r="H18" s="766">
        <v>80435561</v>
      </c>
      <c r="I18" s="765">
        <v>80435561</v>
      </c>
    </row>
    <row r="19" spans="1:9" ht="15.6" x14ac:dyDescent="0.3">
      <c r="A19" s="775" t="s">
        <v>342</v>
      </c>
      <c r="B19" s="773"/>
      <c r="C19" s="773"/>
      <c r="D19" s="772" t="s">
        <v>20</v>
      </c>
      <c r="E19" s="839">
        <f>SUM(E20:E21)</f>
        <v>4304408326</v>
      </c>
      <c r="F19" s="839">
        <f>SUM(F20:F21)</f>
        <v>4304408326</v>
      </c>
      <c r="G19" s="839">
        <f>SUM(G20:G21)</f>
        <v>1258156569</v>
      </c>
      <c r="H19" s="771">
        <f>SUM(H20:H21)</f>
        <v>1258156569</v>
      </c>
      <c r="I19" s="770">
        <f>SUM(I20:I21)</f>
        <v>1258156569</v>
      </c>
    </row>
    <row r="20" spans="1:9" ht="15.6" x14ac:dyDescent="0.3">
      <c r="A20" s="769" t="s">
        <v>341</v>
      </c>
      <c r="B20" s="768">
        <v>20</v>
      </c>
      <c r="C20" s="768" t="s">
        <v>217</v>
      </c>
      <c r="D20" s="767" t="s">
        <v>21</v>
      </c>
      <c r="E20" s="797">
        <v>1075186180</v>
      </c>
      <c r="F20" s="797">
        <v>1075186180</v>
      </c>
      <c r="G20" s="797">
        <v>370907102</v>
      </c>
      <c r="H20" s="766">
        <v>370907102</v>
      </c>
      <c r="I20" s="765">
        <v>370907102</v>
      </c>
    </row>
    <row r="21" spans="1:9" ht="15.6" x14ac:dyDescent="0.3">
      <c r="A21" s="769" t="s">
        <v>340</v>
      </c>
      <c r="B21" s="768">
        <v>20</v>
      </c>
      <c r="C21" s="768" t="s">
        <v>217</v>
      </c>
      <c r="D21" s="767" t="s">
        <v>22</v>
      </c>
      <c r="E21" s="797">
        <v>3229222146</v>
      </c>
      <c r="F21" s="797">
        <v>3229222146</v>
      </c>
      <c r="G21" s="797">
        <v>887249467</v>
      </c>
      <c r="H21" s="766">
        <v>887249467</v>
      </c>
      <c r="I21" s="765">
        <v>887249467</v>
      </c>
    </row>
    <row r="22" spans="1:9" ht="15.75" customHeight="1" x14ac:dyDescent="0.3">
      <c r="A22" s="775" t="s">
        <v>339</v>
      </c>
      <c r="B22" s="773"/>
      <c r="C22" s="773"/>
      <c r="D22" s="772" t="s">
        <v>23</v>
      </c>
      <c r="E22" s="839">
        <f>SUM(E23:E29)</f>
        <v>4721278363</v>
      </c>
      <c r="F22" s="839">
        <f>SUM(F23:F29)</f>
        <v>4721278363</v>
      </c>
      <c r="G22" s="839">
        <f>SUM(G23:G29)</f>
        <v>477982786</v>
      </c>
      <c r="H22" s="771">
        <f>SUM(H23:H29)</f>
        <v>477982786</v>
      </c>
      <c r="I22" s="770">
        <f>SUM(I23:I29)</f>
        <v>477982786</v>
      </c>
    </row>
    <row r="23" spans="1:9" ht="15.6" x14ac:dyDescent="0.3">
      <c r="A23" s="769" t="s">
        <v>338</v>
      </c>
      <c r="B23" s="768">
        <v>20</v>
      </c>
      <c r="C23" s="768" t="s">
        <v>217</v>
      </c>
      <c r="D23" s="767" t="s">
        <v>24</v>
      </c>
      <c r="E23" s="797">
        <v>790730085</v>
      </c>
      <c r="F23" s="797">
        <v>790730085</v>
      </c>
      <c r="G23" s="797">
        <v>183532454</v>
      </c>
      <c r="H23" s="766">
        <v>183532454</v>
      </c>
      <c r="I23" s="765">
        <v>183532454</v>
      </c>
    </row>
    <row r="24" spans="1:9" ht="15.6" x14ac:dyDescent="0.3">
      <c r="A24" s="769" t="s">
        <v>337</v>
      </c>
      <c r="B24" s="768">
        <v>20</v>
      </c>
      <c r="C24" s="768" t="s">
        <v>217</v>
      </c>
      <c r="D24" s="767" t="s">
        <v>25</v>
      </c>
      <c r="E24" s="797">
        <v>193757002</v>
      </c>
      <c r="F24" s="797">
        <v>193757002</v>
      </c>
      <c r="G24" s="797">
        <v>28059180</v>
      </c>
      <c r="H24" s="766">
        <v>28059180</v>
      </c>
      <c r="I24" s="765">
        <v>28059180</v>
      </c>
    </row>
    <row r="25" spans="1:9" ht="15.6" x14ac:dyDescent="0.3">
      <c r="A25" s="769" t="s">
        <v>336</v>
      </c>
      <c r="B25" s="768">
        <v>20</v>
      </c>
      <c r="C25" s="768" t="s">
        <v>217</v>
      </c>
      <c r="D25" s="767" t="s">
        <v>105</v>
      </c>
      <c r="E25" s="797">
        <v>2980139</v>
      </c>
      <c r="F25" s="797">
        <v>2980139</v>
      </c>
      <c r="G25" s="797">
        <v>720034</v>
      </c>
      <c r="H25" s="766">
        <v>720034</v>
      </c>
      <c r="I25" s="765">
        <v>720034</v>
      </c>
    </row>
    <row r="26" spans="1:9" ht="15.6" x14ac:dyDescent="0.3">
      <c r="A26" s="769" t="s">
        <v>335</v>
      </c>
      <c r="B26" s="768">
        <v>20</v>
      </c>
      <c r="C26" s="768" t="s">
        <v>217</v>
      </c>
      <c r="D26" s="767" t="s">
        <v>106</v>
      </c>
      <c r="E26" s="766">
        <v>1260827200</v>
      </c>
      <c r="F26" s="766">
        <v>1260827200</v>
      </c>
      <c r="G26" s="797">
        <v>22371518</v>
      </c>
      <c r="H26" s="797">
        <v>22371518</v>
      </c>
      <c r="I26" s="796">
        <v>22371518</v>
      </c>
    </row>
    <row r="27" spans="1:9" ht="15.6" x14ac:dyDescent="0.3">
      <c r="A27" s="769" t="s">
        <v>334</v>
      </c>
      <c r="B27" s="768">
        <v>20</v>
      </c>
      <c r="C27" s="768" t="s">
        <v>217</v>
      </c>
      <c r="D27" s="767" t="s">
        <v>26</v>
      </c>
      <c r="E27" s="766">
        <v>1618820500</v>
      </c>
      <c r="F27" s="766">
        <v>1618820500</v>
      </c>
      <c r="G27" s="766">
        <v>233620387</v>
      </c>
      <c r="H27" s="766">
        <v>233620387</v>
      </c>
      <c r="I27" s="765">
        <v>233620387</v>
      </c>
    </row>
    <row r="28" spans="1:9" ht="15.6" x14ac:dyDescent="0.3">
      <c r="A28" s="769" t="s">
        <v>333</v>
      </c>
      <c r="B28" s="768">
        <v>20</v>
      </c>
      <c r="C28" s="768" t="s">
        <v>217</v>
      </c>
      <c r="D28" s="767" t="s">
        <v>27</v>
      </c>
      <c r="E28" s="766">
        <v>778296108</v>
      </c>
      <c r="F28" s="766">
        <v>778296108</v>
      </c>
      <c r="G28" s="766">
        <v>9679213</v>
      </c>
      <c r="H28" s="766">
        <v>9679213</v>
      </c>
      <c r="I28" s="765">
        <v>9679213</v>
      </c>
    </row>
    <row r="29" spans="1:9" ht="15.6" x14ac:dyDescent="0.3">
      <c r="A29" s="769" t="s">
        <v>332</v>
      </c>
      <c r="B29" s="768">
        <v>20</v>
      </c>
      <c r="C29" s="768" t="s">
        <v>217</v>
      </c>
      <c r="D29" s="767" t="s">
        <v>107</v>
      </c>
      <c r="E29" s="766">
        <v>75867329</v>
      </c>
      <c r="F29" s="766">
        <v>75867329</v>
      </c>
      <c r="G29" s="766">
        <v>0</v>
      </c>
      <c r="H29" s="766">
        <v>0</v>
      </c>
      <c r="I29" s="765">
        <v>0</v>
      </c>
    </row>
    <row r="30" spans="1:9" ht="31.2" x14ac:dyDescent="0.3">
      <c r="A30" s="775" t="s">
        <v>331</v>
      </c>
      <c r="B30" s="773"/>
      <c r="C30" s="773"/>
      <c r="D30" s="772" t="s">
        <v>28</v>
      </c>
      <c r="E30" s="771">
        <f>+E31+E32</f>
        <v>202966280</v>
      </c>
      <c r="F30" s="771">
        <f>+F31+F32</f>
        <v>202966280</v>
      </c>
      <c r="G30" s="771">
        <f>+G31+G32</f>
        <v>125016565</v>
      </c>
      <c r="H30" s="771">
        <f>+H31+H32</f>
        <v>125016565</v>
      </c>
      <c r="I30" s="770">
        <f>+I31+I32</f>
        <v>125016565</v>
      </c>
    </row>
    <row r="31" spans="1:9" ht="15.6" x14ac:dyDescent="0.3">
      <c r="A31" s="769" t="s">
        <v>330</v>
      </c>
      <c r="B31" s="768">
        <v>20</v>
      </c>
      <c r="C31" s="768" t="s">
        <v>217</v>
      </c>
      <c r="D31" s="767" t="s">
        <v>29</v>
      </c>
      <c r="E31" s="766">
        <v>45766280</v>
      </c>
      <c r="F31" s="766">
        <v>45766280</v>
      </c>
      <c r="G31" s="766">
        <v>29790850</v>
      </c>
      <c r="H31" s="766">
        <v>29790850</v>
      </c>
      <c r="I31" s="765">
        <v>29790850</v>
      </c>
    </row>
    <row r="32" spans="1:9" ht="15.6" x14ac:dyDescent="0.3">
      <c r="A32" s="769" t="s">
        <v>329</v>
      </c>
      <c r="B32" s="768">
        <v>20</v>
      </c>
      <c r="C32" s="768" t="s">
        <v>217</v>
      </c>
      <c r="D32" s="767" t="s">
        <v>30</v>
      </c>
      <c r="E32" s="766">
        <v>157200000</v>
      </c>
      <c r="F32" s="766">
        <v>157200000</v>
      </c>
      <c r="G32" s="766">
        <v>95225715</v>
      </c>
      <c r="H32" s="766">
        <v>95225715</v>
      </c>
      <c r="I32" s="765">
        <v>95225715</v>
      </c>
    </row>
    <row r="33" spans="1:9" ht="30.75" customHeight="1" x14ac:dyDescent="0.3">
      <c r="A33" s="775" t="s">
        <v>328</v>
      </c>
      <c r="B33" s="773">
        <v>20</v>
      </c>
      <c r="C33" s="768" t="s">
        <v>217</v>
      </c>
      <c r="D33" s="772" t="s">
        <v>108</v>
      </c>
      <c r="E33" s="845">
        <v>2317082322</v>
      </c>
      <c r="F33" s="766">
        <v>0</v>
      </c>
      <c r="G33" s="766">
        <v>0</v>
      </c>
      <c r="H33" s="766">
        <v>0</v>
      </c>
      <c r="I33" s="765">
        <v>0</v>
      </c>
    </row>
    <row r="34" spans="1:9" ht="15.6" x14ac:dyDescent="0.3">
      <c r="A34" s="775" t="s">
        <v>327</v>
      </c>
      <c r="B34" s="773"/>
      <c r="C34" s="773"/>
      <c r="D34" s="772" t="s">
        <v>31</v>
      </c>
      <c r="E34" s="797">
        <f>SUM(E35:E36)</f>
        <v>7405061141</v>
      </c>
      <c r="F34" s="797">
        <f>SUM(F35:F36)</f>
        <v>4511690884</v>
      </c>
      <c r="G34" s="797">
        <f>SUM(G35:G36)</f>
        <v>4357441142</v>
      </c>
      <c r="H34" s="797">
        <f>SUM(H35:H36)</f>
        <v>1386927041</v>
      </c>
      <c r="I34" s="796">
        <f>SUM(I35:I36)</f>
        <v>1386927041</v>
      </c>
    </row>
    <row r="35" spans="1:9" ht="15.6" x14ac:dyDescent="0.3">
      <c r="A35" s="769" t="s">
        <v>326</v>
      </c>
      <c r="B35" s="768">
        <v>20</v>
      </c>
      <c r="C35" s="768" t="s">
        <v>217</v>
      </c>
      <c r="D35" s="767" t="s">
        <v>32</v>
      </c>
      <c r="E35" s="766">
        <v>305000000</v>
      </c>
      <c r="F35" s="766">
        <v>296530764</v>
      </c>
      <c r="G35" s="766">
        <v>142281022</v>
      </c>
      <c r="H35" s="766">
        <v>22281022</v>
      </c>
      <c r="I35" s="765">
        <v>22281022</v>
      </c>
    </row>
    <row r="36" spans="1:9" ht="15.6" x14ac:dyDescent="0.3">
      <c r="A36" s="769" t="s">
        <v>325</v>
      </c>
      <c r="B36" s="768">
        <v>20</v>
      </c>
      <c r="C36" s="768" t="s">
        <v>217</v>
      </c>
      <c r="D36" s="767" t="s">
        <v>33</v>
      </c>
      <c r="E36" s="766">
        <v>7100061141</v>
      </c>
      <c r="F36" s="766">
        <v>4215160120</v>
      </c>
      <c r="G36" s="766">
        <v>4215160120</v>
      </c>
      <c r="H36" s="766">
        <v>1364646019</v>
      </c>
      <c r="I36" s="765">
        <v>1364646019</v>
      </c>
    </row>
    <row r="37" spans="1:9" ht="31.5" customHeight="1" x14ac:dyDescent="0.3">
      <c r="A37" s="775" t="s">
        <v>324</v>
      </c>
      <c r="B37" s="773"/>
      <c r="C37" s="773"/>
      <c r="D37" s="772" t="s">
        <v>109</v>
      </c>
      <c r="E37" s="771">
        <f>+E38+E42+E46+E47</f>
        <v>9940246700</v>
      </c>
      <c r="F37" s="771">
        <f>+F38+F42+F46+F47</f>
        <v>9940246700</v>
      </c>
      <c r="G37" s="771">
        <f>+G38+G42+G46+G47</f>
        <v>3632978243</v>
      </c>
      <c r="H37" s="771">
        <f>+H38+H42+H46+H47</f>
        <v>3632978243</v>
      </c>
      <c r="I37" s="770">
        <f>+I38+I42+I46+I47</f>
        <v>2986597543</v>
      </c>
    </row>
    <row r="38" spans="1:9" ht="15.6" x14ac:dyDescent="0.3">
      <c r="A38" s="775" t="s">
        <v>323</v>
      </c>
      <c r="B38" s="773"/>
      <c r="C38" s="773"/>
      <c r="D38" s="772" t="s">
        <v>35</v>
      </c>
      <c r="E38" s="771">
        <f>SUM(E39:E41)</f>
        <v>5264556926</v>
      </c>
      <c r="F38" s="771">
        <f>SUM(F39:F41)</f>
        <v>5264556926</v>
      </c>
      <c r="G38" s="771">
        <f>SUM(G39:G41)</f>
        <v>1617388400</v>
      </c>
      <c r="H38" s="771">
        <f>SUM(H39:H41)</f>
        <v>1617388400</v>
      </c>
      <c r="I38" s="770">
        <f>SUM(I39:I41)</f>
        <v>1213629500</v>
      </c>
    </row>
    <row r="39" spans="1:9" ht="15.6" x14ac:dyDescent="0.3">
      <c r="A39" s="769" t="s">
        <v>322</v>
      </c>
      <c r="B39" s="768">
        <v>20</v>
      </c>
      <c r="C39" s="768" t="s">
        <v>217</v>
      </c>
      <c r="D39" s="767" t="s">
        <v>36</v>
      </c>
      <c r="E39" s="766">
        <v>1297907238</v>
      </c>
      <c r="F39" s="766">
        <v>1297907238</v>
      </c>
      <c r="G39" s="766">
        <v>341162800</v>
      </c>
      <c r="H39" s="766">
        <v>341162800</v>
      </c>
      <c r="I39" s="765">
        <v>253404000</v>
      </c>
    </row>
    <row r="40" spans="1:9" ht="31.2" x14ac:dyDescent="0.3">
      <c r="A40" s="769" t="s">
        <v>321</v>
      </c>
      <c r="B40" s="768">
        <v>20</v>
      </c>
      <c r="C40" s="768" t="s">
        <v>217</v>
      </c>
      <c r="D40" s="767" t="s">
        <v>110</v>
      </c>
      <c r="E40" s="766">
        <v>1985792898</v>
      </c>
      <c r="F40" s="766">
        <v>1985792898</v>
      </c>
      <c r="G40" s="766">
        <v>546807200</v>
      </c>
      <c r="H40" s="766">
        <v>546807200</v>
      </c>
      <c r="I40" s="765">
        <v>412518200</v>
      </c>
    </row>
    <row r="41" spans="1:9" ht="15.6" x14ac:dyDescent="0.3">
      <c r="A41" s="769" t="s">
        <v>320</v>
      </c>
      <c r="B41" s="768">
        <v>20</v>
      </c>
      <c r="C41" s="768" t="s">
        <v>217</v>
      </c>
      <c r="D41" s="767" t="s">
        <v>38</v>
      </c>
      <c r="E41" s="766">
        <v>1980856790</v>
      </c>
      <c r="F41" s="766">
        <v>1980856790</v>
      </c>
      <c r="G41" s="766">
        <v>729418400</v>
      </c>
      <c r="H41" s="766">
        <v>729418400</v>
      </c>
      <c r="I41" s="765">
        <v>547707300</v>
      </c>
    </row>
    <row r="42" spans="1:9" ht="15.6" x14ac:dyDescent="0.3">
      <c r="A42" s="775" t="s">
        <v>319</v>
      </c>
      <c r="B42" s="773"/>
      <c r="C42" s="773"/>
      <c r="D42" s="772" t="s">
        <v>111</v>
      </c>
      <c r="E42" s="771">
        <f>+E43+E44+E45</f>
        <v>3375854160</v>
      </c>
      <c r="F42" s="771">
        <f>+F43+F44+F45</f>
        <v>3375854160</v>
      </c>
      <c r="G42" s="771">
        <f>+G43+G44+G45</f>
        <v>1589096243</v>
      </c>
      <c r="H42" s="771">
        <f>+H43+H44+H45</f>
        <v>1589096243</v>
      </c>
      <c r="I42" s="770">
        <f>+I43+I44+I45</f>
        <v>1456182543</v>
      </c>
    </row>
    <row r="43" spans="1:9" ht="15.6" x14ac:dyDescent="0.3">
      <c r="A43" s="769" t="s">
        <v>318</v>
      </c>
      <c r="B43" s="768">
        <v>20</v>
      </c>
      <c r="C43" s="768" t="s">
        <v>217</v>
      </c>
      <c r="D43" s="767" t="s">
        <v>40</v>
      </c>
      <c r="E43" s="766">
        <v>2045759880</v>
      </c>
      <c r="F43" s="766">
        <v>2045759880</v>
      </c>
      <c r="G43" s="766">
        <v>1063683543</v>
      </c>
      <c r="H43" s="766">
        <v>1063683543</v>
      </c>
      <c r="I43" s="765">
        <v>1063683543</v>
      </c>
    </row>
    <row r="44" spans="1:9" ht="31.2" x14ac:dyDescent="0.3">
      <c r="A44" s="769" t="s">
        <v>317</v>
      </c>
      <c r="B44" s="768">
        <v>20</v>
      </c>
      <c r="C44" s="768" t="s">
        <v>217</v>
      </c>
      <c r="D44" s="767" t="s">
        <v>41</v>
      </c>
      <c r="E44" s="766">
        <v>1204707636</v>
      </c>
      <c r="F44" s="766">
        <v>1204707636</v>
      </c>
      <c r="G44" s="766">
        <v>482977900</v>
      </c>
      <c r="H44" s="766">
        <v>482977900</v>
      </c>
      <c r="I44" s="765">
        <v>360729700</v>
      </c>
    </row>
    <row r="45" spans="1:9" ht="46.8" x14ac:dyDescent="0.3">
      <c r="A45" s="769" t="s">
        <v>316</v>
      </c>
      <c r="B45" s="768">
        <v>20</v>
      </c>
      <c r="C45" s="768" t="s">
        <v>217</v>
      </c>
      <c r="D45" s="767" t="s">
        <v>112</v>
      </c>
      <c r="E45" s="766">
        <v>125386644</v>
      </c>
      <c r="F45" s="766">
        <v>125386644</v>
      </c>
      <c r="G45" s="766">
        <v>42434800</v>
      </c>
      <c r="H45" s="766">
        <v>42434800</v>
      </c>
      <c r="I45" s="765">
        <v>31769300</v>
      </c>
    </row>
    <row r="46" spans="1:9" ht="15.6" x14ac:dyDescent="0.3">
      <c r="A46" s="769" t="s">
        <v>315</v>
      </c>
      <c r="B46" s="768">
        <v>20</v>
      </c>
      <c r="C46" s="768" t="s">
        <v>217</v>
      </c>
      <c r="D46" s="767" t="s">
        <v>43</v>
      </c>
      <c r="E46" s="766">
        <v>775448970</v>
      </c>
      <c r="F46" s="766">
        <v>775448970</v>
      </c>
      <c r="G46" s="766">
        <v>255883900</v>
      </c>
      <c r="H46" s="766">
        <v>255883900</v>
      </c>
      <c r="I46" s="765">
        <v>190062500</v>
      </c>
    </row>
    <row r="47" spans="1:9" ht="16.2" thickBot="1" x14ac:dyDescent="0.35">
      <c r="A47" s="808" t="s">
        <v>314</v>
      </c>
      <c r="B47" s="807">
        <v>20</v>
      </c>
      <c r="C47" s="807" t="s">
        <v>217</v>
      </c>
      <c r="D47" s="806" t="s">
        <v>44</v>
      </c>
      <c r="E47" s="805">
        <v>524386644</v>
      </c>
      <c r="F47" s="805">
        <v>524386644</v>
      </c>
      <c r="G47" s="805">
        <v>170609700</v>
      </c>
      <c r="H47" s="805">
        <v>170609700</v>
      </c>
      <c r="I47" s="804">
        <v>126723000</v>
      </c>
    </row>
    <row r="48" spans="1:9" ht="6" customHeight="1" thickBot="1" x14ac:dyDescent="0.35">
      <c r="A48" s="803"/>
      <c r="B48" s="802"/>
      <c r="C48" s="802"/>
      <c r="D48" s="801"/>
      <c r="E48" s="800"/>
      <c r="F48" s="800"/>
      <c r="G48" s="835"/>
      <c r="H48" s="800"/>
      <c r="I48" s="844"/>
    </row>
    <row r="49" spans="1:9" s="787" customFormat="1" x14ac:dyDescent="0.3">
      <c r="A49" s="3666" t="s">
        <v>1</v>
      </c>
      <c r="B49" s="3667"/>
      <c r="C49" s="3667"/>
      <c r="D49" s="3667"/>
      <c r="E49" s="3667"/>
      <c r="F49" s="3667"/>
      <c r="G49" s="3667"/>
      <c r="H49" s="3667"/>
      <c r="I49" s="3668"/>
    </row>
    <row r="50" spans="1:9" s="787" customFormat="1" x14ac:dyDescent="0.3">
      <c r="A50" s="3663" t="s">
        <v>95</v>
      </c>
      <c r="B50" s="3664"/>
      <c r="C50" s="3664"/>
      <c r="D50" s="3664"/>
      <c r="E50" s="3664"/>
      <c r="F50" s="3664"/>
      <c r="G50" s="3664"/>
      <c r="H50" s="3664"/>
      <c r="I50" s="3665"/>
    </row>
    <row r="51" spans="1:9" hidden="1" x14ac:dyDescent="0.3">
      <c r="A51" s="738"/>
      <c r="I51" s="735"/>
    </row>
    <row r="52" spans="1:9" x14ac:dyDescent="0.3">
      <c r="A52" s="741" t="s">
        <v>0</v>
      </c>
      <c r="E52" s="843"/>
      <c r="I52" s="735"/>
    </row>
    <row r="53" spans="1:9" ht="1.5" customHeight="1" x14ac:dyDescent="0.3">
      <c r="A53" s="738"/>
      <c r="I53" s="786"/>
    </row>
    <row r="54" spans="1:9" ht="21" customHeight="1" thickBot="1" x14ac:dyDescent="0.35">
      <c r="A54" s="738" t="s">
        <v>96</v>
      </c>
      <c r="D54" s="728" t="s">
        <v>4</v>
      </c>
      <c r="F54" s="727" t="str">
        <f>F7</f>
        <v>MES:</v>
      </c>
      <c r="G54" s="727" t="str">
        <f>G7</f>
        <v>ABRIL</v>
      </c>
      <c r="H54" s="727" t="str">
        <f>H7</f>
        <v xml:space="preserve">                                VIGENCIA FISCAL:      2018</v>
      </c>
      <c r="I54" s="735"/>
    </row>
    <row r="55" spans="1:9" ht="28.5" hidden="1" customHeight="1" thickBot="1" x14ac:dyDescent="0.35">
      <c r="A55" s="738"/>
      <c r="I55" s="735"/>
    </row>
    <row r="56" spans="1:9" ht="15" thickBot="1" x14ac:dyDescent="0.35">
      <c r="A56" s="785"/>
      <c r="B56" s="784"/>
      <c r="C56" s="784"/>
      <c r="D56" s="783"/>
      <c r="E56" s="782"/>
      <c r="F56" s="782"/>
      <c r="G56" s="782"/>
      <c r="H56" s="782"/>
      <c r="I56" s="781"/>
    </row>
    <row r="57" spans="1:9" ht="33.75" customHeight="1" thickBot="1" x14ac:dyDescent="0.35">
      <c r="A57" s="780" t="s">
        <v>228</v>
      </c>
      <c r="B57" s="779" t="s">
        <v>227</v>
      </c>
      <c r="C57" s="779" t="s">
        <v>226</v>
      </c>
      <c r="D57" s="779" t="s">
        <v>225</v>
      </c>
      <c r="E57" s="778" t="s">
        <v>224</v>
      </c>
      <c r="F57" s="778" t="s">
        <v>101</v>
      </c>
      <c r="G57" s="778" t="s">
        <v>102</v>
      </c>
      <c r="H57" s="778" t="s">
        <v>103</v>
      </c>
      <c r="I57" s="777" t="s">
        <v>195</v>
      </c>
    </row>
    <row r="58" spans="1:9" ht="31.5" customHeight="1" x14ac:dyDescent="0.3">
      <c r="A58" s="775" t="s">
        <v>313</v>
      </c>
      <c r="B58" s="773"/>
      <c r="C58" s="773"/>
      <c r="D58" s="842" t="s">
        <v>45</v>
      </c>
      <c r="E58" s="841">
        <f>+E59</f>
        <v>10357914969</v>
      </c>
      <c r="F58" s="841">
        <f>+F59</f>
        <v>6183048340.21</v>
      </c>
      <c r="G58" s="841">
        <f>+G59</f>
        <v>5396568643.21</v>
      </c>
      <c r="H58" s="841">
        <f>+H59</f>
        <v>3411105218.2600002</v>
      </c>
      <c r="I58" s="840">
        <f>+I59</f>
        <v>3411105218.2600002</v>
      </c>
    </row>
    <row r="59" spans="1:9" ht="15.6" x14ac:dyDescent="0.3">
      <c r="A59" s="775" t="s">
        <v>312</v>
      </c>
      <c r="B59" s="773"/>
      <c r="C59" s="773"/>
      <c r="D59" s="772" t="s">
        <v>45</v>
      </c>
      <c r="E59" s="771">
        <f>+E63+E60</f>
        <v>10357914969</v>
      </c>
      <c r="F59" s="771">
        <f>+F63+F60</f>
        <v>6183048340.21</v>
      </c>
      <c r="G59" s="771">
        <f>+G63+G60</f>
        <v>5396568643.21</v>
      </c>
      <c r="H59" s="771">
        <f>+H63+H60</f>
        <v>3411105218.2600002</v>
      </c>
      <c r="I59" s="770">
        <f>+I63+I60</f>
        <v>3411105218.2600002</v>
      </c>
    </row>
    <row r="60" spans="1:9" ht="20.25" customHeight="1" x14ac:dyDescent="0.3">
      <c r="A60" s="775" t="s">
        <v>311</v>
      </c>
      <c r="B60" s="773"/>
      <c r="C60" s="773"/>
      <c r="D60" s="772" t="s">
        <v>113</v>
      </c>
      <c r="E60" s="771">
        <f t="shared" ref="E60:I61" si="0">+E61</f>
        <v>0</v>
      </c>
      <c r="F60" s="771">
        <f t="shared" si="0"/>
        <v>0</v>
      </c>
      <c r="G60" s="771">
        <f t="shared" si="0"/>
        <v>0</v>
      </c>
      <c r="H60" s="771">
        <f t="shared" si="0"/>
        <v>0</v>
      </c>
      <c r="I60" s="770">
        <f t="shared" si="0"/>
        <v>0</v>
      </c>
    </row>
    <row r="61" spans="1:9" ht="15.6" x14ac:dyDescent="0.3">
      <c r="A61" s="775" t="s">
        <v>310</v>
      </c>
      <c r="B61" s="773"/>
      <c r="C61" s="773"/>
      <c r="D61" s="772" t="s">
        <v>114</v>
      </c>
      <c r="E61" s="839">
        <f t="shared" si="0"/>
        <v>0</v>
      </c>
      <c r="F61" s="839">
        <f t="shared" si="0"/>
        <v>0</v>
      </c>
      <c r="G61" s="839">
        <f t="shared" si="0"/>
        <v>0</v>
      </c>
      <c r="H61" s="839">
        <f t="shared" si="0"/>
        <v>0</v>
      </c>
      <c r="I61" s="838">
        <f t="shared" si="0"/>
        <v>0</v>
      </c>
    </row>
    <row r="62" spans="1:9" ht="21" customHeight="1" x14ac:dyDescent="0.3">
      <c r="A62" s="769" t="s">
        <v>309</v>
      </c>
      <c r="B62" s="768">
        <v>20</v>
      </c>
      <c r="C62" s="768" t="s">
        <v>217</v>
      </c>
      <c r="D62" s="767" t="s">
        <v>115</v>
      </c>
      <c r="E62" s="797">
        <v>0</v>
      </c>
      <c r="F62" s="797">
        <v>0</v>
      </c>
      <c r="G62" s="797">
        <v>0</v>
      </c>
      <c r="H62" s="797">
        <v>0</v>
      </c>
      <c r="I62" s="765">
        <v>0</v>
      </c>
    </row>
    <row r="63" spans="1:9" ht="21.75" customHeight="1" x14ac:dyDescent="0.3">
      <c r="A63" s="775" t="s">
        <v>308</v>
      </c>
      <c r="B63" s="773"/>
      <c r="C63" s="773"/>
      <c r="D63" s="772" t="s">
        <v>46</v>
      </c>
      <c r="E63" s="839">
        <f>+E69+E64+E74+E90+E94+E96+E101+E105+E110+E111+E113+E107+E66</f>
        <v>10357914969</v>
      </c>
      <c r="F63" s="839">
        <f>+F69+F64+F74+F90+F94+F96+F101+F105+F110+F111+F113+F107+F66</f>
        <v>6183048340.21</v>
      </c>
      <c r="G63" s="839">
        <f>+G69+G64+G74+G90+G94+G96+G101+G105+G110+G111+G113+G107+G66</f>
        <v>5396568643.21</v>
      </c>
      <c r="H63" s="839">
        <f>+H69+H64+H74+H90+H94+H96+H101+H105+H110+H111+H113+H107+H66</f>
        <v>3411105218.2600002</v>
      </c>
      <c r="I63" s="838">
        <f>+I69+I64+I74+I90+I94+I96+I101+I105+I110+I111+I113+I107+I66</f>
        <v>3411105218.2600002</v>
      </c>
    </row>
    <row r="64" spans="1:9" ht="22.5" customHeight="1" x14ac:dyDescent="0.3">
      <c r="A64" s="775" t="s">
        <v>307</v>
      </c>
      <c r="B64" s="773"/>
      <c r="C64" s="773"/>
      <c r="D64" s="772" t="s">
        <v>116</v>
      </c>
      <c r="E64" s="771">
        <f>SUM(E65:E65)</f>
        <v>0</v>
      </c>
      <c r="F64" s="771">
        <f>SUM(F65:F65)</f>
        <v>0</v>
      </c>
      <c r="G64" s="771">
        <f>SUM(G65:G65)</f>
        <v>0</v>
      </c>
      <c r="H64" s="771">
        <f>SUM(H65:H65)</f>
        <v>0</v>
      </c>
      <c r="I64" s="770">
        <f>SUM(I65:I65)</f>
        <v>0</v>
      </c>
    </row>
    <row r="65" spans="1:9" ht="24.75" customHeight="1" x14ac:dyDescent="0.3">
      <c r="A65" s="769" t="s">
        <v>306</v>
      </c>
      <c r="B65" s="768">
        <v>20</v>
      </c>
      <c r="C65" s="768" t="s">
        <v>217</v>
      </c>
      <c r="D65" s="767" t="s">
        <v>117</v>
      </c>
      <c r="E65" s="766">
        <v>0</v>
      </c>
      <c r="F65" s="766">
        <v>0</v>
      </c>
      <c r="G65" s="766">
        <v>0</v>
      </c>
      <c r="H65" s="766">
        <v>0</v>
      </c>
      <c r="I65" s="765">
        <v>0</v>
      </c>
    </row>
    <row r="66" spans="1:9" ht="31.5" customHeight="1" x14ac:dyDescent="0.3">
      <c r="A66" s="775" t="s">
        <v>305</v>
      </c>
      <c r="B66" s="768"/>
      <c r="C66" s="768"/>
      <c r="D66" s="772" t="s">
        <v>304</v>
      </c>
      <c r="E66" s="771">
        <f>+E67+E68</f>
        <v>7000000</v>
      </c>
      <c r="F66" s="771">
        <f>+F67+F68</f>
        <v>0</v>
      </c>
      <c r="G66" s="771">
        <f>+G67+G68</f>
        <v>0</v>
      </c>
      <c r="H66" s="771">
        <f>+H67+H68</f>
        <v>0</v>
      </c>
      <c r="I66" s="770">
        <f>+I67+I68</f>
        <v>0</v>
      </c>
    </row>
    <row r="67" spans="1:9" ht="24.75" customHeight="1" x14ac:dyDescent="0.3">
      <c r="A67" s="769" t="s">
        <v>303</v>
      </c>
      <c r="B67" s="768">
        <v>20</v>
      </c>
      <c r="C67" s="768" t="s">
        <v>217</v>
      </c>
      <c r="D67" s="767" t="s">
        <v>302</v>
      </c>
      <c r="E67" s="766">
        <v>1000000</v>
      </c>
      <c r="F67" s="766">
        <v>0</v>
      </c>
      <c r="G67" s="766">
        <v>0</v>
      </c>
      <c r="H67" s="766">
        <v>0</v>
      </c>
      <c r="I67" s="765">
        <v>0</v>
      </c>
    </row>
    <row r="68" spans="1:9" ht="24.75" customHeight="1" x14ac:dyDescent="0.3">
      <c r="A68" s="769" t="s">
        <v>301</v>
      </c>
      <c r="B68" s="768">
        <v>20</v>
      </c>
      <c r="C68" s="768" t="s">
        <v>217</v>
      </c>
      <c r="D68" s="767" t="s">
        <v>300</v>
      </c>
      <c r="E68" s="766">
        <v>6000000</v>
      </c>
      <c r="F68" s="766">
        <v>0</v>
      </c>
      <c r="G68" s="766">
        <v>0</v>
      </c>
      <c r="H68" s="766">
        <v>0</v>
      </c>
      <c r="I68" s="765">
        <v>0</v>
      </c>
    </row>
    <row r="69" spans="1:9" ht="31.5" customHeight="1" x14ac:dyDescent="0.3">
      <c r="A69" s="775" t="s">
        <v>299</v>
      </c>
      <c r="B69" s="773"/>
      <c r="C69" s="773"/>
      <c r="D69" s="772" t="s">
        <v>47</v>
      </c>
      <c r="E69" s="771">
        <f>SUM(E70:E73)</f>
        <v>115008279</v>
      </c>
      <c r="F69" s="771">
        <f>SUM(F70:F73)</f>
        <v>99840490</v>
      </c>
      <c r="G69" s="771">
        <f>SUM(G70:G73)</f>
        <v>64840490</v>
      </c>
      <c r="H69" s="771">
        <f>SUM(H70:H73)</f>
        <v>17395659</v>
      </c>
      <c r="I69" s="770">
        <f>SUM(I70:I73)</f>
        <v>17395659</v>
      </c>
    </row>
    <row r="70" spans="1:9" ht="31.5" customHeight="1" x14ac:dyDescent="0.3">
      <c r="A70" s="769" t="s">
        <v>298</v>
      </c>
      <c r="B70" s="768">
        <v>20</v>
      </c>
      <c r="C70" s="768" t="s">
        <v>217</v>
      </c>
      <c r="D70" s="767" t="s">
        <v>48</v>
      </c>
      <c r="E70" s="766">
        <v>67000277</v>
      </c>
      <c r="F70" s="766">
        <v>60704547</v>
      </c>
      <c r="G70" s="766">
        <v>60704547</v>
      </c>
      <c r="H70" s="766">
        <v>14419537</v>
      </c>
      <c r="I70" s="765">
        <v>14419537</v>
      </c>
    </row>
    <row r="71" spans="1:9" ht="31.5" customHeight="1" x14ac:dyDescent="0.3">
      <c r="A71" s="769" t="s">
        <v>297</v>
      </c>
      <c r="B71" s="768">
        <v>20</v>
      </c>
      <c r="C71" s="768" t="s">
        <v>217</v>
      </c>
      <c r="D71" s="767" t="s">
        <v>119</v>
      </c>
      <c r="E71" s="766">
        <v>39508002</v>
      </c>
      <c r="F71" s="766">
        <v>36402146</v>
      </c>
      <c r="G71" s="766">
        <v>1402146</v>
      </c>
      <c r="H71" s="766">
        <v>822687</v>
      </c>
      <c r="I71" s="765">
        <v>822687</v>
      </c>
    </row>
    <row r="72" spans="1:9" ht="31.5" customHeight="1" x14ac:dyDescent="0.3">
      <c r="A72" s="769" t="s">
        <v>296</v>
      </c>
      <c r="B72" s="768">
        <v>20</v>
      </c>
      <c r="C72" s="768" t="s">
        <v>217</v>
      </c>
      <c r="D72" s="767" t="s">
        <v>120</v>
      </c>
      <c r="E72" s="766">
        <v>6000000</v>
      </c>
      <c r="F72" s="766">
        <v>2433797</v>
      </c>
      <c r="G72" s="766">
        <v>2433797</v>
      </c>
      <c r="H72" s="766">
        <v>1853435</v>
      </c>
      <c r="I72" s="765">
        <v>1853435</v>
      </c>
    </row>
    <row r="73" spans="1:9" ht="31.5" customHeight="1" x14ac:dyDescent="0.3">
      <c r="A73" s="769" t="s">
        <v>295</v>
      </c>
      <c r="B73" s="768">
        <v>20</v>
      </c>
      <c r="C73" s="768" t="s">
        <v>217</v>
      </c>
      <c r="D73" s="767" t="s">
        <v>121</v>
      </c>
      <c r="E73" s="766">
        <v>2500000</v>
      </c>
      <c r="F73" s="766">
        <v>300000</v>
      </c>
      <c r="G73" s="766">
        <v>300000</v>
      </c>
      <c r="H73" s="766">
        <v>300000</v>
      </c>
      <c r="I73" s="765">
        <v>300000</v>
      </c>
    </row>
    <row r="74" spans="1:9" ht="31.5" customHeight="1" x14ac:dyDescent="0.3">
      <c r="A74" s="775" t="s">
        <v>294</v>
      </c>
      <c r="B74" s="773"/>
      <c r="C74" s="773"/>
      <c r="D74" s="772" t="s">
        <v>49</v>
      </c>
      <c r="E74" s="771">
        <f>SUM(E75:E80)</f>
        <v>692200003</v>
      </c>
      <c r="F74" s="771">
        <f>SUM(F75:F80)</f>
        <v>691239566.10000002</v>
      </c>
      <c r="G74" s="771">
        <f>SUM(G75:G80)</f>
        <v>487239566.10000002</v>
      </c>
      <c r="H74" s="771">
        <f>SUM(H75:H80)</f>
        <v>103774285</v>
      </c>
      <c r="I74" s="770">
        <f>SUM(I75:I80)</f>
        <v>103774285</v>
      </c>
    </row>
    <row r="75" spans="1:9" ht="27.75" customHeight="1" x14ac:dyDescent="0.3">
      <c r="A75" s="769" t="s">
        <v>293</v>
      </c>
      <c r="B75" s="768">
        <v>20</v>
      </c>
      <c r="C75" s="768" t="s">
        <v>217</v>
      </c>
      <c r="D75" s="767" t="s">
        <v>50</v>
      </c>
      <c r="E75" s="766">
        <v>25000001</v>
      </c>
      <c r="F75" s="766">
        <v>25000000</v>
      </c>
      <c r="G75" s="766">
        <v>25000000</v>
      </c>
      <c r="H75" s="766">
        <v>0</v>
      </c>
      <c r="I75" s="765">
        <v>0</v>
      </c>
    </row>
    <row r="76" spans="1:9" ht="29.25" customHeight="1" x14ac:dyDescent="0.3">
      <c r="A76" s="769" t="s">
        <v>292</v>
      </c>
      <c r="B76" s="768">
        <v>20</v>
      </c>
      <c r="C76" s="768" t="s">
        <v>217</v>
      </c>
      <c r="D76" s="767" t="s">
        <v>122</v>
      </c>
      <c r="E76" s="766">
        <v>25000002</v>
      </c>
      <c r="F76" s="766">
        <v>25000000</v>
      </c>
      <c r="G76" s="766">
        <v>25000000</v>
      </c>
      <c r="H76" s="766">
        <v>0</v>
      </c>
      <c r="I76" s="765">
        <v>0</v>
      </c>
    </row>
    <row r="77" spans="1:9" ht="30.6" customHeight="1" x14ac:dyDescent="0.3">
      <c r="A77" s="769" t="s">
        <v>291</v>
      </c>
      <c r="B77" s="768">
        <v>20</v>
      </c>
      <c r="C77" s="768" t="s">
        <v>217</v>
      </c>
      <c r="D77" s="837" t="s">
        <v>123</v>
      </c>
      <c r="E77" s="766">
        <v>78200000</v>
      </c>
      <c r="F77" s="766">
        <v>78200000</v>
      </c>
      <c r="G77" s="766">
        <v>78200000</v>
      </c>
      <c r="H77" s="766">
        <v>0</v>
      </c>
      <c r="I77" s="765">
        <v>0</v>
      </c>
    </row>
    <row r="78" spans="1:9" ht="27.75" customHeight="1" x14ac:dyDescent="0.3">
      <c r="A78" s="769" t="s">
        <v>290</v>
      </c>
      <c r="B78" s="768">
        <v>20</v>
      </c>
      <c r="C78" s="768" t="s">
        <v>217</v>
      </c>
      <c r="D78" s="767" t="s">
        <v>124</v>
      </c>
      <c r="E78" s="766">
        <v>164000000</v>
      </c>
      <c r="F78" s="766">
        <v>163039566.09999999</v>
      </c>
      <c r="G78" s="766">
        <v>163039566.09999999</v>
      </c>
      <c r="H78" s="766">
        <v>36894405</v>
      </c>
      <c r="I78" s="765">
        <v>36894405</v>
      </c>
    </row>
    <row r="79" spans="1:9" ht="27.75" customHeight="1" x14ac:dyDescent="0.3">
      <c r="A79" s="769" t="s">
        <v>289</v>
      </c>
      <c r="B79" s="768">
        <v>20</v>
      </c>
      <c r="C79" s="768" t="s">
        <v>217</v>
      </c>
      <c r="D79" s="767" t="s">
        <v>53</v>
      </c>
      <c r="E79" s="766">
        <v>400000000</v>
      </c>
      <c r="F79" s="766">
        <v>400000000</v>
      </c>
      <c r="G79" s="766">
        <v>196000000</v>
      </c>
      <c r="H79" s="766">
        <v>66879880</v>
      </c>
      <c r="I79" s="765">
        <v>66879880</v>
      </c>
    </row>
    <row r="80" spans="1:9" ht="27.75" customHeight="1" thickBot="1" x14ac:dyDescent="0.35">
      <c r="A80" s="808" t="s">
        <v>288</v>
      </c>
      <c r="B80" s="807">
        <v>20</v>
      </c>
      <c r="C80" s="807" t="s">
        <v>217</v>
      </c>
      <c r="D80" s="806" t="s">
        <v>125</v>
      </c>
      <c r="E80" s="805">
        <v>0</v>
      </c>
      <c r="F80" s="805">
        <v>0</v>
      </c>
      <c r="G80" s="805">
        <v>0</v>
      </c>
      <c r="H80" s="805">
        <v>0</v>
      </c>
      <c r="I80" s="804">
        <v>0</v>
      </c>
    </row>
    <row r="81" spans="1:9" ht="16.2" thickBot="1" x14ac:dyDescent="0.35">
      <c r="A81" s="803"/>
      <c r="B81" s="802"/>
      <c r="C81" s="802"/>
      <c r="D81" s="801"/>
      <c r="E81" s="800"/>
      <c r="F81" s="800"/>
      <c r="G81" s="800"/>
      <c r="H81" s="800"/>
      <c r="I81" s="800"/>
    </row>
    <row r="82" spans="1:9" s="787" customFormat="1" x14ac:dyDescent="0.3">
      <c r="A82" s="3666" t="s">
        <v>1</v>
      </c>
      <c r="B82" s="3667"/>
      <c r="C82" s="3667"/>
      <c r="D82" s="3667"/>
      <c r="E82" s="3667"/>
      <c r="F82" s="3667"/>
      <c r="G82" s="3667"/>
      <c r="H82" s="3667"/>
      <c r="I82" s="3668"/>
    </row>
    <row r="83" spans="1:9" s="787" customFormat="1" x14ac:dyDescent="0.3">
      <c r="A83" s="3663" t="s">
        <v>95</v>
      </c>
      <c r="B83" s="3664"/>
      <c r="C83" s="3664"/>
      <c r="D83" s="3664"/>
      <c r="E83" s="3664"/>
      <c r="F83" s="3664"/>
      <c r="G83" s="3664"/>
      <c r="H83" s="3664"/>
      <c r="I83" s="3665"/>
    </row>
    <row r="84" spans="1:9" x14ac:dyDescent="0.3">
      <c r="A84" s="741" t="s">
        <v>0</v>
      </c>
      <c r="I84" s="735"/>
    </row>
    <row r="85" spans="1:9" ht="3.75" customHeight="1" x14ac:dyDescent="0.3">
      <c r="A85" s="738"/>
      <c r="I85" s="786"/>
    </row>
    <row r="86" spans="1:9" ht="15" thickBot="1" x14ac:dyDescent="0.35">
      <c r="A86" s="738" t="s">
        <v>96</v>
      </c>
      <c r="D86" s="728" t="s">
        <v>4</v>
      </c>
      <c r="F86" s="727" t="str">
        <f>F54</f>
        <v>MES:</v>
      </c>
      <c r="G86" s="727" t="str">
        <f>G7</f>
        <v>ABRIL</v>
      </c>
      <c r="H86" s="727" t="str">
        <f>H54</f>
        <v xml:space="preserve">                                VIGENCIA FISCAL:      2018</v>
      </c>
      <c r="I86" s="735"/>
    </row>
    <row r="87" spans="1:9" ht="6.75" hidden="1" customHeight="1" thickBot="1" x14ac:dyDescent="0.35">
      <c r="A87" s="738"/>
      <c r="I87" s="735"/>
    </row>
    <row r="88" spans="1:9" ht="15" thickBot="1" x14ac:dyDescent="0.35">
      <c r="A88" s="785"/>
      <c r="B88" s="784"/>
      <c r="C88" s="784"/>
      <c r="D88" s="783"/>
      <c r="E88" s="782"/>
      <c r="F88" s="782"/>
      <c r="G88" s="782"/>
      <c r="H88" s="782"/>
      <c r="I88" s="781"/>
    </row>
    <row r="89" spans="1:9" ht="36" customHeight="1" thickBot="1" x14ac:dyDescent="0.35">
      <c r="A89" s="780" t="s">
        <v>228</v>
      </c>
      <c r="B89" s="779" t="s">
        <v>227</v>
      </c>
      <c r="C89" s="779" t="s">
        <v>226</v>
      </c>
      <c r="D89" s="779" t="s">
        <v>225</v>
      </c>
      <c r="E89" s="778" t="s">
        <v>224</v>
      </c>
      <c r="F89" s="778" t="s">
        <v>101</v>
      </c>
      <c r="G89" s="778" t="s">
        <v>102</v>
      </c>
      <c r="H89" s="778" t="s">
        <v>103</v>
      </c>
      <c r="I89" s="777" t="s">
        <v>195</v>
      </c>
    </row>
    <row r="90" spans="1:9" ht="18.75" customHeight="1" x14ac:dyDescent="0.3">
      <c r="A90" s="775" t="s">
        <v>287</v>
      </c>
      <c r="B90" s="773"/>
      <c r="C90" s="773"/>
      <c r="D90" s="772" t="s">
        <v>55</v>
      </c>
      <c r="E90" s="771">
        <f>+E92+E93+E91</f>
        <v>46491949</v>
      </c>
      <c r="F90" s="771">
        <f>+F92+F93+F91</f>
        <v>45704697.960000001</v>
      </c>
      <c r="G90" s="771">
        <f>+G92+G93+G91</f>
        <v>15704697.960000001</v>
      </c>
      <c r="H90" s="771">
        <f>+H92+H93+H91</f>
        <v>8076593.1100000003</v>
      </c>
      <c r="I90" s="770">
        <f>+I92+I93+I91</f>
        <v>8076593.1100000003</v>
      </c>
    </row>
    <row r="91" spans="1:9" ht="18.75" customHeight="1" x14ac:dyDescent="0.3">
      <c r="A91" s="769" t="s">
        <v>286</v>
      </c>
      <c r="B91" s="768">
        <v>20</v>
      </c>
      <c r="C91" s="768" t="s">
        <v>217</v>
      </c>
      <c r="D91" s="767" t="s">
        <v>56</v>
      </c>
      <c r="E91" s="766">
        <v>30000000</v>
      </c>
      <c r="F91" s="766">
        <v>30000000</v>
      </c>
      <c r="G91" s="766">
        <v>0</v>
      </c>
      <c r="H91" s="766">
        <v>0</v>
      </c>
      <c r="I91" s="765">
        <v>0</v>
      </c>
    </row>
    <row r="92" spans="1:9" ht="18.75" customHeight="1" x14ac:dyDescent="0.3">
      <c r="A92" s="769" t="s">
        <v>285</v>
      </c>
      <c r="B92" s="768">
        <v>20</v>
      </c>
      <c r="C92" s="768" t="s">
        <v>217</v>
      </c>
      <c r="D92" s="767" t="s">
        <v>57</v>
      </c>
      <c r="E92" s="766">
        <v>15491949</v>
      </c>
      <c r="F92" s="766">
        <v>15491948.960000001</v>
      </c>
      <c r="G92" s="766">
        <v>15491948.960000001</v>
      </c>
      <c r="H92" s="766">
        <v>7944164.1100000003</v>
      </c>
      <c r="I92" s="765">
        <v>7944164.1100000003</v>
      </c>
    </row>
    <row r="93" spans="1:9" ht="18.75" customHeight="1" x14ac:dyDescent="0.3">
      <c r="A93" s="769" t="s">
        <v>284</v>
      </c>
      <c r="B93" s="768">
        <v>20</v>
      </c>
      <c r="C93" s="768" t="s">
        <v>217</v>
      </c>
      <c r="D93" s="767" t="s">
        <v>126</v>
      </c>
      <c r="E93" s="766">
        <v>1000000</v>
      </c>
      <c r="F93" s="766">
        <v>212749</v>
      </c>
      <c r="G93" s="766">
        <v>212749</v>
      </c>
      <c r="H93" s="766">
        <v>132429</v>
      </c>
      <c r="I93" s="765">
        <v>132429</v>
      </c>
    </row>
    <row r="94" spans="1:9" ht="18.75" customHeight="1" x14ac:dyDescent="0.3">
      <c r="A94" s="775" t="s">
        <v>283</v>
      </c>
      <c r="B94" s="773"/>
      <c r="C94" s="773"/>
      <c r="D94" s="772" t="s">
        <v>58</v>
      </c>
      <c r="E94" s="771">
        <f>+E95</f>
        <v>58000001</v>
      </c>
      <c r="F94" s="771">
        <f>+F95</f>
        <v>49787283</v>
      </c>
      <c r="G94" s="771">
        <f>+G95</f>
        <v>19787283</v>
      </c>
      <c r="H94" s="771">
        <f>+H95</f>
        <v>9649935</v>
      </c>
      <c r="I94" s="770">
        <f>+I95</f>
        <v>9649935</v>
      </c>
    </row>
    <row r="95" spans="1:9" ht="18.75" customHeight="1" x14ac:dyDescent="0.3">
      <c r="A95" s="769" t="s">
        <v>282</v>
      </c>
      <c r="B95" s="768">
        <v>20</v>
      </c>
      <c r="C95" s="768" t="s">
        <v>217</v>
      </c>
      <c r="D95" s="767" t="s">
        <v>59</v>
      </c>
      <c r="E95" s="766">
        <v>58000001</v>
      </c>
      <c r="F95" s="766">
        <v>49787283</v>
      </c>
      <c r="G95" s="766">
        <v>19787283</v>
      </c>
      <c r="H95" s="766">
        <v>9649935</v>
      </c>
      <c r="I95" s="765">
        <v>9649935</v>
      </c>
    </row>
    <row r="96" spans="1:9" ht="18.75" customHeight="1" x14ac:dyDescent="0.3">
      <c r="A96" s="775" t="s">
        <v>281</v>
      </c>
      <c r="B96" s="773"/>
      <c r="C96" s="773"/>
      <c r="D96" s="772" t="s">
        <v>60</v>
      </c>
      <c r="E96" s="771">
        <f>SUM(E97:E100)</f>
        <v>399500001</v>
      </c>
      <c r="F96" s="771">
        <f>SUM(F97:F100)</f>
        <v>322062731.14999998</v>
      </c>
      <c r="G96" s="771">
        <f>SUM(G97:G100)</f>
        <v>146340571.15000001</v>
      </c>
      <c r="H96" s="771">
        <f>SUM(H97:H100)</f>
        <v>146340571.15000001</v>
      </c>
      <c r="I96" s="770">
        <f>SUM(I97:I100)</f>
        <v>146340571.15000001</v>
      </c>
    </row>
    <row r="97" spans="1:9" ht="18.75" customHeight="1" x14ac:dyDescent="0.3">
      <c r="A97" s="769" t="s">
        <v>280</v>
      </c>
      <c r="B97" s="768">
        <v>20</v>
      </c>
      <c r="C97" s="768" t="s">
        <v>217</v>
      </c>
      <c r="D97" s="767" t="s">
        <v>127</v>
      </c>
      <c r="E97" s="766">
        <v>5000000</v>
      </c>
      <c r="F97" s="766">
        <v>744976</v>
      </c>
      <c r="G97" s="766">
        <v>744976</v>
      </c>
      <c r="H97" s="766">
        <v>744976</v>
      </c>
      <c r="I97" s="765">
        <v>744976</v>
      </c>
    </row>
    <row r="98" spans="1:9" ht="18.75" customHeight="1" x14ac:dyDescent="0.3">
      <c r="A98" s="769" t="s">
        <v>279</v>
      </c>
      <c r="B98" s="768">
        <v>20</v>
      </c>
      <c r="C98" s="768" t="s">
        <v>217</v>
      </c>
      <c r="D98" s="767" t="s">
        <v>128</v>
      </c>
      <c r="E98" s="766">
        <v>318500000</v>
      </c>
      <c r="F98" s="766">
        <v>300000000</v>
      </c>
      <c r="G98" s="766">
        <v>124277840</v>
      </c>
      <c r="H98" s="766">
        <v>124277840</v>
      </c>
      <c r="I98" s="765">
        <v>124277840</v>
      </c>
    </row>
    <row r="99" spans="1:9" ht="18.75" customHeight="1" x14ac:dyDescent="0.3">
      <c r="A99" s="769" t="s">
        <v>278</v>
      </c>
      <c r="B99" s="768">
        <v>20</v>
      </c>
      <c r="C99" s="768" t="s">
        <v>217</v>
      </c>
      <c r="D99" s="767" t="s">
        <v>129</v>
      </c>
      <c r="E99" s="766">
        <v>16000000</v>
      </c>
      <c r="F99" s="766">
        <v>3772803.15</v>
      </c>
      <c r="G99" s="766">
        <v>3772803.15</v>
      </c>
      <c r="H99" s="766">
        <v>3772803.15</v>
      </c>
      <c r="I99" s="765">
        <v>3772803.15</v>
      </c>
    </row>
    <row r="100" spans="1:9" ht="18.75" customHeight="1" x14ac:dyDescent="0.3">
      <c r="A100" s="769" t="s">
        <v>277</v>
      </c>
      <c r="B100" s="768">
        <v>20</v>
      </c>
      <c r="C100" s="768" t="s">
        <v>217</v>
      </c>
      <c r="D100" s="767" t="s">
        <v>61</v>
      </c>
      <c r="E100" s="766">
        <v>60000001</v>
      </c>
      <c r="F100" s="766">
        <v>17544952</v>
      </c>
      <c r="G100" s="766">
        <v>17544952</v>
      </c>
      <c r="H100" s="766">
        <v>17544952</v>
      </c>
      <c r="I100" s="765">
        <v>17544952</v>
      </c>
    </row>
    <row r="101" spans="1:9" ht="18.75" customHeight="1" x14ac:dyDescent="0.3">
      <c r="A101" s="775" t="s">
        <v>276</v>
      </c>
      <c r="B101" s="773"/>
      <c r="C101" s="773"/>
      <c r="D101" s="772" t="s">
        <v>62</v>
      </c>
      <c r="E101" s="771">
        <f>SUM(E102:E104)</f>
        <v>2236000000</v>
      </c>
      <c r="F101" s="771">
        <f>SUM(F102:F104)</f>
        <v>967454376</v>
      </c>
      <c r="G101" s="771">
        <f>SUM(G102:G104)</f>
        <v>729137821</v>
      </c>
      <c r="H101" s="771">
        <f>SUM(H102:H104)</f>
        <v>709145400</v>
      </c>
      <c r="I101" s="770">
        <f>SUM(I102:I104)</f>
        <v>709145400</v>
      </c>
    </row>
    <row r="102" spans="1:9" ht="18.75" customHeight="1" x14ac:dyDescent="0.3">
      <c r="A102" s="769" t="s">
        <v>275</v>
      </c>
      <c r="B102" s="768">
        <v>20</v>
      </c>
      <c r="C102" s="768" t="s">
        <v>217</v>
      </c>
      <c r="D102" s="767" t="s">
        <v>130</v>
      </c>
      <c r="E102" s="766">
        <v>90000000</v>
      </c>
      <c r="F102" s="766">
        <v>88308975</v>
      </c>
      <c r="G102" s="766">
        <v>0</v>
      </c>
      <c r="H102" s="766">
        <v>0</v>
      </c>
      <c r="I102" s="765">
        <v>0</v>
      </c>
    </row>
    <row r="103" spans="1:9" ht="18.75" customHeight="1" x14ac:dyDescent="0.3">
      <c r="A103" s="769" t="s">
        <v>274</v>
      </c>
      <c r="B103" s="768">
        <v>20</v>
      </c>
      <c r="C103" s="768" t="s">
        <v>217</v>
      </c>
      <c r="D103" s="767" t="s">
        <v>131</v>
      </c>
      <c r="E103" s="766">
        <v>318000000</v>
      </c>
      <c r="F103" s="797">
        <v>251939606</v>
      </c>
      <c r="G103" s="766">
        <v>101932026</v>
      </c>
      <c r="H103" s="766">
        <v>81939605</v>
      </c>
      <c r="I103" s="765">
        <v>81939605</v>
      </c>
    </row>
    <row r="104" spans="1:9" ht="18.75" customHeight="1" x14ac:dyDescent="0.3">
      <c r="A104" s="769" t="s">
        <v>273</v>
      </c>
      <c r="B104" s="768">
        <v>20</v>
      </c>
      <c r="C104" s="768" t="s">
        <v>217</v>
      </c>
      <c r="D104" s="767" t="s">
        <v>132</v>
      </c>
      <c r="E104" s="766">
        <v>1828000000</v>
      </c>
      <c r="F104" s="766">
        <v>627205795</v>
      </c>
      <c r="G104" s="766">
        <v>627205795</v>
      </c>
      <c r="H104" s="766">
        <v>627205795</v>
      </c>
      <c r="I104" s="765">
        <v>627205795</v>
      </c>
    </row>
    <row r="105" spans="1:9" ht="18.75" customHeight="1" x14ac:dyDescent="0.3">
      <c r="A105" s="775" t="s">
        <v>272</v>
      </c>
      <c r="B105" s="773"/>
      <c r="C105" s="773"/>
      <c r="D105" s="772" t="s">
        <v>133</v>
      </c>
      <c r="E105" s="771">
        <f>+E106</f>
        <v>5591474388</v>
      </c>
      <c r="F105" s="771">
        <f>+F106</f>
        <v>3106210000</v>
      </c>
      <c r="G105" s="771">
        <f>+G106</f>
        <v>3106210000</v>
      </c>
      <c r="H105" s="771">
        <f>+H106</f>
        <v>1970807262</v>
      </c>
      <c r="I105" s="770">
        <f>+I106</f>
        <v>1970807262</v>
      </c>
    </row>
    <row r="106" spans="1:9" ht="18.75" customHeight="1" x14ac:dyDescent="0.3">
      <c r="A106" s="769" t="s">
        <v>271</v>
      </c>
      <c r="B106" s="768">
        <v>20</v>
      </c>
      <c r="C106" s="768" t="s">
        <v>217</v>
      </c>
      <c r="D106" s="767" t="s">
        <v>134</v>
      </c>
      <c r="E106" s="766">
        <v>5591474388</v>
      </c>
      <c r="F106" s="766">
        <v>3106210000</v>
      </c>
      <c r="G106" s="766">
        <v>3106210000</v>
      </c>
      <c r="H106" s="766">
        <v>1970807262</v>
      </c>
      <c r="I106" s="765">
        <v>1970807262</v>
      </c>
    </row>
    <row r="107" spans="1:9" ht="18.75" customHeight="1" x14ac:dyDescent="0.3">
      <c r="A107" s="775" t="s">
        <v>270</v>
      </c>
      <c r="B107" s="773"/>
      <c r="C107" s="773"/>
      <c r="D107" s="772" t="s">
        <v>135</v>
      </c>
      <c r="E107" s="771">
        <f>+E108+E109</f>
        <v>40000001</v>
      </c>
      <c r="F107" s="771">
        <f>+F108+F109</f>
        <v>3000000</v>
      </c>
      <c r="G107" s="771">
        <f>+G108+G109</f>
        <v>0</v>
      </c>
      <c r="H107" s="771">
        <f>+H108+H109</f>
        <v>0</v>
      </c>
      <c r="I107" s="770">
        <f>+I108+I109</f>
        <v>0</v>
      </c>
    </row>
    <row r="108" spans="1:9" ht="18.75" customHeight="1" x14ac:dyDescent="0.3">
      <c r="A108" s="769" t="s">
        <v>269</v>
      </c>
      <c r="B108" s="768">
        <v>20</v>
      </c>
      <c r="C108" s="768" t="s">
        <v>217</v>
      </c>
      <c r="D108" s="767" t="s">
        <v>136</v>
      </c>
      <c r="E108" s="766">
        <v>20000001</v>
      </c>
      <c r="F108" s="766">
        <v>0</v>
      </c>
      <c r="G108" s="766">
        <v>0</v>
      </c>
      <c r="H108" s="766">
        <v>0</v>
      </c>
      <c r="I108" s="765">
        <v>0</v>
      </c>
    </row>
    <row r="109" spans="1:9" ht="18.75" customHeight="1" x14ac:dyDescent="0.3">
      <c r="A109" s="769" t="s">
        <v>268</v>
      </c>
      <c r="B109" s="768">
        <v>20</v>
      </c>
      <c r="C109" s="768" t="s">
        <v>217</v>
      </c>
      <c r="D109" s="767" t="s">
        <v>137</v>
      </c>
      <c r="E109" s="766">
        <v>20000000</v>
      </c>
      <c r="F109" s="766">
        <v>3000000</v>
      </c>
      <c r="G109" s="766">
        <v>0</v>
      </c>
      <c r="H109" s="766">
        <v>0</v>
      </c>
      <c r="I109" s="765">
        <v>0</v>
      </c>
    </row>
    <row r="110" spans="1:9" ht="18.75" customHeight="1" x14ac:dyDescent="0.3">
      <c r="A110" s="769" t="s">
        <v>267</v>
      </c>
      <c r="B110" s="768">
        <v>20</v>
      </c>
      <c r="C110" s="768" t="s">
        <v>217</v>
      </c>
      <c r="D110" s="772" t="s">
        <v>63</v>
      </c>
      <c r="E110" s="771">
        <v>5000000</v>
      </c>
      <c r="F110" s="771">
        <v>2500000</v>
      </c>
      <c r="G110" s="771">
        <v>0</v>
      </c>
      <c r="H110" s="771">
        <v>0</v>
      </c>
      <c r="I110" s="770">
        <v>0</v>
      </c>
    </row>
    <row r="111" spans="1:9" ht="18.75" customHeight="1" x14ac:dyDescent="0.3">
      <c r="A111" s="775" t="s">
        <v>266</v>
      </c>
      <c r="B111" s="773"/>
      <c r="C111" s="773"/>
      <c r="D111" s="772" t="s">
        <v>138</v>
      </c>
      <c r="E111" s="771">
        <f>+E112</f>
        <v>67820000</v>
      </c>
      <c r="F111" s="771">
        <f>+F112</f>
        <v>20000000</v>
      </c>
      <c r="G111" s="771">
        <f>+G112</f>
        <v>20000000</v>
      </c>
      <c r="H111" s="771">
        <f>+H112</f>
        <v>0</v>
      </c>
      <c r="I111" s="770">
        <f>+I112</f>
        <v>0</v>
      </c>
    </row>
    <row r="112" spans="1:9" ht="18.75" customHeight="1" x14ac:dyDescent="0.3">
      <c r="A112" s="769" t="s">
        <v>265</v>
      </c>
      <c r="B112" s="768">
        <v>20</v>
      </c>
      <c r="C112" s="768" t="s">
        <v>217</v>
      </c>
      <c r="D112" s="767" t="s">
        <v>65</v>
      </c>
      <c r="E112" s="766">
        <v>67820000</v>
      </c>
      <c r="F112" s="766">
        <v>20000000</v>
      </c>
      <c r="G112" s="766">
        <v>20000000</v>
      </c>
      <c r="H112" s="766">
        <v>0</v>
      </c>
      <c r="I112" s="765">
        <v>0</v>
      </c>
    </row>
    <row r="113" spans="1:9" ht="18.75" customHeight="1" x14ac:dyDescent="0.3">
      <c r="A113" s="775" t="s">
        <v>264</v>
      </c>
      <c r="B113" s="773"/>
      <c r="C113" s="773"/>
      <c r="D113" s="772" t="s">
        <v>66</v>
      </c>
      <c r="E113" s="771">
        <f>+E114</f>
        <v>1099420347</v>
      </c>
      <c r="F113" s="771">
        <f>+F114</f>
        <v>875249196</v>
      </c>
      <c r="G113" s="771">
        <f>+G114</f>
        <v>807308214</v>
      </c>
      <c r="H113" s="771">
        <f>+H114</f>
        <v>445915513</v>
      </c>
      <c r="I113" s="770">
        <f>+I114</f>
        <v>445915513</v>
      </c>
    </row>
    <row r="114" spans="1:9" ht="18.75" customHeight="1" x14ac:dyDescent="0.3">
      <c r="A114" s="769" t="s">
        <v>263</v>
      </c>
      <c r="B114" s="768">
        <v>20</v>
      </c>
      <c r="C114" s="768" t="s">
        <v>217</v>
      </c>
      <c r="D114" s="767" t="s">
        <v>66</v>
      </c>
      <c r="E114" s="766">
        <v>1099420347</v>
      </c>
      <c r="F114" s="766">
        <v>875249196</v>
      </c>
      <c r="G114" s="766">
        <v>807308214</v>
      </c>
      <c r="H114" s="766">
        <v>445915513</v>
      </c>
      <c r="I114" s="765">
        <v>445915513</v>
      </c>
    </row>
    <row r="115" spans="1:9" ht="18.75" customHeight="1" x14ac:dyDescent="0.3">
      <c r="A115" s="775">
        <v>3</v>
      </c>
      <c r="B115" s="773"/>
      <c r="C115" s="773"/>
      <c r="D115" s="772" t="s">
        <v>67</v>
      </c>
      <c r="E115" s="771">
        <f>+E116+E119</f>
        <v>11739402503</v>
      </c>
      <c r="F115" s="771">
        <f>+F116+F119</f>
        <v>2552557476.1700001</v>
      </c>
      <c r="G115" s="771">
        <f>+G116+G119</f>
        <v>2512108568.1700001</v>
      </c>
      <c r="H115" s="771">
        <f>+H116+H119</f>
        <v>2512108568.1700001</v>
      </c>
      <c r="I115" s="770">
        <f>+I116+I119</f>
        <v>2512108568.1700001</v>
      </c>
    </row>
    <row r="116" spans="1:9" ht="18.75" customHeight="1" x14ac:dyDescent="0.3">
      <c r="A116" s="775" t="s">
        <v>262</v>
      </c>
      <c r="B116" s="773"/>
      <c r="C116" s="773"/>
      <c r="D116" s="772" t="s">
        <v>140</v>
      </c>
      <c r="E116" s="771">
        <f t="shared" ref="E116:I117" si="1">+E117</f>
        <v>3471400000</v>
      </c>
      <c r="F116" s="771">
        <f t="shared" si="1"/>
        <v>0</v>
      </c>
      <c r="G116" s="771">
        <f t="shared" si="1"/>
        <v>0</v>
      </c>
      <c r="H116" s="771">
        <f t="shared" si="1"/>
        <v>0</v>
      </c>
      <c r="I116" s="770">
        <f t="shared" si="1"/>
        <v>0</v>
      </c>
    </row>
    <row r="117" spans="1:9" ht="18.75" customHeight="1" x14ac:dyDescent="0.3">
      <c r="A117" s="775" t="s">
        <v>261</v>
      </c>
      <c r="B117" s="773"/>
      <c r="C117" s="773"/>
      <c r="D117" s="772" t="s">
        <v>141</v>
      </c>
      <c r="E117" s="771">
        <f t="shared" si="1"/>
        <v>3471400000</v>
      </c>
      <c r="F117" s="771">
        <f t="shared" si="1"/>
        <v>0</v>
      </c>
      <c r="G117" s="771">
        <f t="shared" si="1"/>
        <v>0</v>
      </c>
      <c r="H117" s="771">
        <f t="shared" si="1"/>
        <v>0</v>
      </c>
      <c r="I117" s="770">
        <f t="shared" si="1"/>
        <v>0</v>
      </c>
    </row>
    <row r="118" spans="1:9" ht="18.75" customHeight="1" x14ac:dyDescent="0.3">
      <c r="A118" s="769" t="s">
        <v>260</v>
      </c>
      <c r="B118" s="768">
        <v>20</v>
      </c>
      <c r="C118" s="768" t="s">
        <v>217</v>
      </c>
      <c r="D118" s="767" t="s">
        <v>142</v>
      </c>
      <c r="E118" s="766">
        <v>3471400000</v>
      </c>
      <c r="F118" s="766">
        <v>0</v>
      </c>
      <c r="G118" s="766">
        <v>0</v>
      </c>
      <c r="H118" s="766">
        <v>0</v>
      </c>
      <c r="I118" s="765">
        <v>0</v>
      </c>
    </row>
    <row r="119" spans="1:9" ht="18.75" customHeight="1" thickBot="1" x14ac:dyDescent="0.35">
      <c r="A119" s="794" t="s">
        <v>259</v>
      </c>
      <c r="B119" s="836"/>
      <c r="C119" s="836"/>
      <c r="D119" s="792" t="s">
        <v>68</v>
      </c>
      <c r="E119" s="791">
        <f>+E130</f>
        <v>8268002503</v>
      </c>
      <c r="F119" s="791">
        <f>+F130</f>
        <v>2552557476.1700001</v>
      </c>
      <c r="G119" s="791">
        <f>+G130</f>
        <v>2512108568.1700001</v>
      </c>
      <c r="H119" s="791">
        <f>+H130</f>
        <v>2512108568.1700001</v>
      </c>
      <c r="I119" s="790">
        <f>+I130</f>
        <v>2512108568.1700001</v>
      </c>
    </row>
    <row r="120" spans="1:9" ht="16.2" thickBot="1" x14ac:dyDescent="0.35">
      <c r="A120" s="803"/>
      <c r="B120" s="802"/>
      <c r="C120" s="802"/>
      <c r="D120" s="801"/>
      <c r="E120" s="835"/>
      <c r="F120" s="835"/>
      <c r="G120" s="835"/>
      <c r="H120" s="835"/>
      <c r="I120" s="835"/>
    </row>
    <row r="121" spans="1:9" s="787" customFormat="1" x14ac:dyDescent="0.3">
      <c r="A121" s="3666" t="s">
        <v>1</v>
      </c>
      <c r="B121" s="3667"/>
      <c r="C121" s="3667"/>
      <c r="D121" s="3667"/>
      <c r="E121" s="3667"/>
      <c r="F121" s="3667"/>
      <c r="G121" s="3667"/>
      <c r="H121" s="3667"/>
      <c r="I121" s="3668"/>
    </row>
    <row r="122" spans="1:9" s="787" customFormat="1" ht="12" customHeight="1" x14ac:dyDescent="0.3">
      <c r="A122" s="3663" t="s">
        <v>95</v>
      </c>
      <c r="B122" s="3664"/>
      <c r="C122" s="3664"/>
      <c r="D122" s="3664"/>
      <c r="E122" s="3664"/>
      <c r="F122" s="3664"/>
      <c r="G122" s="3664"/>
      <c r="H122" s="3664"/>
      <c r="I122" s="3665"/>
    </row>
    <row r="123" spans="1:9" ht="3" hidden="1" customHeight="1" x14ac:dyDescent="0.3">
      <c r="A123" s="738"/>
      <c r="I123" s="735"/>
    </row>
    <row r="124" spans="1:9" ht="14.25" customHeight="1" x14ac:dyDescent="0.3">
      <c r="A124" s="741" t="s">
        <v>0</v>
      </c>
      <c r="I124" s="735"/>
    </row>
    <row r="125" spans="1:9" ht="9.75" hidden="1" customHeight="1" x14ac:dyDescent="0.3">
      <c r="A125" s="738"/>
      <c r="I125" s="786"/>
    </row>
    <row r="126" spans="1:9" x14ac:dyDescent="0.3">
      <c r="A126" s="738" t="s">
        <v>96</v>
      </c>
      <c r="D126" s="728" t="s">
        <v>4</v>
      </c>
      <c r="F126" s="727" t="str">
        <f>F86</f>
        <v>MES:</v>
      </c>
      <c r="G126" s="727" t="str">
        <f>G7</f>
        <v>ABRIL</v>
      </c>
      <c r="H126" s="727" t="str">
        <f>H86:I86</f>
        <v xml:space="preserve">                                VIGENCIA FISCAL:      2018</v>
      </c>
      <c r="I126" s="735"/>
    </row>
    <row r="127" spans="1:9" ht="1.5" customHeight="1" thickBot="1" x14ac:dyDescent="0.35">
      <c r="A127" s="738"/>
      <c r="I127" s="735"/>
    </row>
    <row r="128" spans="1:9" ht="15" thickBot="1" x14ac:dyDescent="0.35">
      <c r="A128" s="785"/>
      <c r="B128" s="784"/>
      <c r="C128" s="784"/>
      <c r="D128" s="783"/>
      <c r="E128" s="782"/>
      <c r="F128" s="782"/>
      <c r="G128" s="782"/>
      <c r="H128" s="782"/>
      <c r="I128" s="781"/>
    </row>
    <row r="129" spans="1:10" ht="27" customHeight="1" thickBot="1" x14ac:dyDescent="0.35">
      <c r="A129" s="780" t="s">
        <v>228</v>
      </c>
      <c r="B129" s="779" t="s">
        <v>227</v>
      </c>
      <c r="C129" s="779" t="s">
        <v>226</v>
      </c>
      <c r="D129" s="779" t="s">
        <v>225</v>
      </c>
      <c r="E129" s="778" t="s">
        <v>224</v>
      </c>
      <c r="F129" s="778" t="s">
        <v>101</v>
      </c>
      <c r="G129" s="778" t="s">
        <v>102</v>
      </c>
      <c r="H129" s="778" t="s">
        <v>103</v>
      </c>
      <c r="I129" s="777" t="s">
        <v>195</v>
      </c>
    </row>
    <row r="130" spans="1:10" ht="15.6" x14ac:dyDescent="0.3">
      <c r="A130" s="775" t="s">
        <v>258</v>
      </c>
      <c r="B130" s="773"/>
      <c r="C130" s="773"/>
      <c r="D130" s="813" t="s">
        <v>69</v>
      </c>
      <c r="E130" s="827">
        <f>+E131+E132</f>
        <v>8268002503</v>
      </c>
      <c r="F130" s="827">
        <f>+F131+F132</f>
        <v>2552557476.1700001</v>
      </c>
      <c r="G130" s="827">
        <f>+G131+G132</f>
        <v>2512108568.1700001</v>
      </c>
      <c r="H130" s="827">
        <f>+H131+H132</f>
        <v>2512108568.1700001</v>
      </c>
      <c r="I130" s="826">
        <f>+I131+I132</f>
        <v>2512108568.1700001</v>
      </c>
    </row>
    <row r="131" spans="1:10" ht="15.6" x14ac:dyDescent="0.3">
      <c r="A131" s="769" t="s">
        <v>257</v>
      </c>
      <c r="B131" s="768">
        <v>10</v>
      </c>
      <c r="C131" s="768" t="s">
        <v>148</v>
      </c>
      <c r="D131" s="830" t="s">
        <v>69</v>
      </c>
      <c r="E131" s="829">
        <f t="shared" ref="E131:I132" si="2">+E133+E135</f>
        <v>1741080189</v>
      </c>
      <c r="F131" s="829">
        <f t="shared" si="2"/>
        <v>1200000000</v>
      </c>
      <c r="G131" s="829">
        <f t="shared" si="2"/>
        <v>1200000000</v>
      </c>
      <c r="H131" s="829">
        <f t="shared" si="2"/>
        <v>1200000000</v>
      </c>
      <c r="I131" s="828">
        <f t="shared" si="2"/>
        <v>1200000000</v>
      </c>
    </row>
    <row r="132" spans="1:10" ht="15.6" x14ac:dyDescent="0.3">
      <c r="A132" s="769" t="s">
        <v>257</v>
      </c>
      <c r="B132" s="768">
        <v>20</v>
      </c>
      <c r="C132" s="768" t="s">
        <v>217</v>
      </c>
      <c r="D132" s="767" t="s">
        <v>69</v>
      </c>
      <c r="E132" s="834">
        <f t="shared" si="2"/>
        <v>6526922314</v>
      </c>
      <c r="F132" s="834">
        <f t="shared" si="2"/>
        <v>1352557476.1700001</v>
      </c>
      <c r="G132" s="834">
        <f t="shared" si="2"/>
        <v>1312108568.1700001</v>
      </c>
      <c r="H132" s="834">
        <f t="shared" si="2"/>
        <v>1312108568.1700001</v>
      </c>
      <c r="I132" s="833">
        <f t="shared" si="2"/>
        <v>1312108568.1700001</v>
      </c>
    </row>
    <row r="133" spans="1:10" ht="15.6" x14ac:dyDescent="0.3">
      <c r="A133" s="769" t="s">
        <v>256</v>
      </c>
      <c r="B133" s="768">
        <v>10</v>
      </c>
      <c r="C133" s="831" t="s">
        <v>148</v>
      </c>
      <c r="D133" s="767" t="s">
        <v>143</v>
      </c>
      <c r="E133" s="834">
        <v>541080189</v>
      </c>
      <c r="F133" s="834">
        <v>0</v>
      </c>
      <c r="G133" s="834">
        <v>0</v>
      </c>
      <c r="H133" s="834">
        <v>0</v>
      </c>
      <c r="I133" s="833">
        <v>0</v>
      </c>
    </row>
    <row r="134" spans="1:10" ht="15.6" x14ac:dyDescent="0.3">
      <c r="A134" s="769" t="s">
        <v>255</v>
      </c>
      <c r="B134" s="768">
        <v>20</v>
      </c>
      <c r="C134" s="768" t="s">
        <v>217</v>
      </c>
      <c r="D134" s="767" t="s">
        <v>144</v>
      </c>
      <c r="E134" s="834">
        <v>1526922314</v>
      </c>
      <c r="F134" s="834">
        <v>40448908</v>
      </c>
      <c r="G134" s="834">
        <v>0</v>
      </c>
      <c r="H134" s="834">
        <v>0</v>
      </c>
      <c r="I134" s="833">
        <v>0</v>
      </c>
    </row>
    <row r="135" spans="1:10" ht="15.6" x14ac:dyDescent="0.3">
      <c r="A135" s="769" t="s">
        <v>254</v>
      </c>
      <c r="B135" s="768">
        <v>10</v>
      </c>
      <c r="C135" s="831" t="s">
        <v>148</v>
      </c>
      <c r="D135" s="767" t="s">
        <v>70</v>
      </c>
      <c r="E135" s="834">
        <v>1200000000</v>
      </c>
      <c r="F135" s="834">
        <v>1200000000</v>
      </c>
      <c r="G135" s="834">
        <v>1200000000</v>
      </c>
      <c r="H135" s="834">
        <v>1200000000</v>
      </c>
      <c r="I135" s="833">
        <v>1200000000</v>
      </c>
    </row>
    <row r="136" spans="1:10" ht="16.2" thickBot="1" x14ac:dyDescent="0.35">
      <c r="A136" s="832" t="s">
        <v>254</v>
      </c>
      <c r="B136" s="831">
        <v>20</v>
      </c>
      <c r="C136" s="768" t="s">
        <v>217</v>
      </c>
      <c r="D136" s="830" t="s">
        <v>70</v>
      </c>
      <c r="E136" s="829">
        <v>5000000000</v>
      </c>
      <c r="F136" s="829">
        <v>1312108568.1700001</v>
      </c>
      <c r="G136" s="829">
        <v>1312108568.1700001</v>
      </c>
      <c r="H136" s="829">
        <v>1312108568.1700001</v>
      </c>
      <c r="I136" s="828">
        <v>1312108568.1700001</v>
      </c>
    </row>
    <row r="137" spans="1:10" ht="16.5" customHeight="1" thickBot="1" x14ac:dyDescent="0.35">
      <c r="A137" s="820" t="s">
        <v>145</v>
      </c>
      <c r="B137" s="819"/>
      <c r="C137" s="819"/>
      <c r="D137" s="818" t="s">
        <v>146</v>
      </c>
      <c r="E137" s="817">
        <f t="shared" ref="E137:I139" si="3">+E138</f>
        <v>666693528550</v>
      </c>
      <c r="F137" s="817">
        <f t="shared" si="3"/>
        <v>284938138382</v>
      </c>
      <c r="G137" s="817">
        <f t="shared" si="3"/>
        <v>284938138382</v>
      </c>
      <c r="H137" s="817">
        <f t="shared" si="3"/>
        <v>284938138382</v>
      </c>
      <c r="I137" s="816">
        <f t="shared" si="3"/>
        <v>255012606563</v>
      </c>
    </row>
    <row r="138" spans="1:10" ht="15.6" x14ac:dyDescent="0.3">
      <c r="A138" s="815">
        <v>7</v>
      </c>
      <c r="B138" s="814"/>
      <c r="C138" s="814"/>
      <c r="D138" s="813" t="s">
        <v>146</v>
      </c>
      <c r="E138" s="827">
        <f t="shared" si="3"/>
        <v>666693528550</v>
      </c>
      <c r="F138" s="827">
        <f t="shared" si="3"/>
        <v>284938138382</v>
      </c>
      <c r="G138" s="827">
        <f t="shared" si="3"/>
        <v>284938138382</v>
      </c>
      <c r="H138" s="827">
        <f t="shared" si="3"/>
        <v>284938138382</v>
      </c>
      <c r="I138" s="826">
        <f t="shared" si="3"/>
        <v>255012606563</v>
      </c>
    </row>
    <row r="139" spans="1:10" ht="15.6" x14ac:dyDescent="0.3">
      <c r="A139" s="775" t="s">
        <v>253</v>
      </c>
      <c r="B139" s="773"/>
      <c r="C139" s="773"/>
      <c r="D139" s="772" t="s">
        <v>147</v>
      </c>
      <c r="E139" s="825">
        <f t="shared" si="3"/>
        <v>666693528550</v>
      </c>
      <c r="F139" s="825">
        <f t="shared" si="3"/>
        <v>284938138382</v>
      </c>
      <c r="G139" s="825">
        <f t="shared" si="3"/>
        <v>284938138382</v>
      </c>
      <c r="H139" s="825">
        <f t="shared" si="3"/>
        <v>284938138382</v>
      </c>
      <c r="I139" s="824">
        <f t="shared" si="3"/>
        <v>255012606563</v>
      </c>
    </row>
    <row r="140" spans="1:10" ht="16.5" customHeight="1" thickBot="1" x14ac:dyDescent="0.35">
      <c r="A140" s="808" t="s">
        <v>252</v>
      </c>
      <c r="B140" s="807">
        <v>11</v>
      </c>
      <c r="C140" s="807" t="s">
        <v>148</v>
      </c>
      <c r="D140" s="806" t="s">
        <v>148</v>
      </c>
      <c r="E140" s="823">
        <f>549000000000+117693528550</f>
        <v>666693528550</v>
      </c>
      <c r="F140" s="823">
        <v>284938138382</v>
      </c>
      <c r="G140" s="823">
        <v>284938138382</v>
      </c>
      <c r="H140" s="823">
        <v>284938138382</v>
      </c>
      <c r="I140" s="822">
        <v>255012606563</v>
      </c>
      <c r="J140" s="821"/>
    </row>
    <row r="141" spans="1:10" ht="16.2" customHeight="1" thickBot="1" x14ac:dyDescent="0.35">
      <c r="A141" s="820" t="s">
        <v>71</v>
      </c>
      <c r="B141" s="819"/>
      <c r="C141" s="819"/>
      <c r="D141" s="818" t="s">
        <v>72</v>
      </c>
      <c r="E141" s="817">
        <f>+E142+E175+E179+E192</f>
        <v>1505964091635</v>
      </c>
      <c r="F141" s="817">
        <f>+F142+F175+F179+F192</f>
        <v>1397987600912.21</v>
      </c>
      <c r="G141" s="817">
        <f>+G142+G175+G179+G192</f>
        <v>1265164596232.7698</v>
      </c>
      <c r="H141" s="817">
        <f>+H142+H175+H179+H192</f>
        <v>31745455329.330002</v>
      </c>
      <c r="I141" s="816">
        <f>+I142+I175+I179+I192</f>
        <v>31745455329.330002</v>
      </c>
    </row>
    <row r="142" spans="1:10" ht="21.75" customHeight="1" x14ac:dyDescent="0.3">
      <c r="A142" s="815">
        <v>2401</v>
      </c>
      <c r="B142" s="814"/>
      <c r="C142" s="814"/>
      <c r="D142" s="813" t="s">
        <v>149</v>
      </c>
      <c r="E142" s="771">
        <f>+E143</f>
        <v>1304760244384</v>
      </c>
      <c r="F142" s="771">
        <f>+F143</f>
        <v>1257369272057.78</v>
      </c>
      <c r="G142" s="771">
        <f>+G143</f>
        <v>1129402786129.3398</v>
      </c>
      <c r="H142" s="771">
        <f>+H143</f>
        <v>729918347.26999998</v>
      </c>
      <c r="I142" s="770">
        <f>+I143</f>
        <v>729918347.26999998</v>
      </c>
    </row>
    <row r="143" spans="1:10" ht="15.6" x14ac:dyDescent="0.3">
      <c r="A143" s="775" t="s">
        <v>251</v>
      </c>
      <c r="B143" s="773"/>
      <c r="C143" s="773"/>
      <c r="D143" s="772" t="s">
        <v>73</v>
      </c>
      <c r="E143" s="771">
        <f>+E144+E145+E146+E147+E148+E149+E150+E151+E152+E153+E163+E164+E165+E166+E167+E168+E169+E170+E171+E172+E173+E174</f>
        <v>1304760244384</v>
      </c>
      <c r="F143" s="771">
        <f>+F144+F145+F146+F147+F148+F149+F150+F151+F152+F153+F163+F164+F165+F166+F167+F168+F169+F170+F171+F172+F173+F174</f>
        <v>1257369272057.78</v>
      </c>
      <c r="G143" s="771">
        <f>+G144+G145+G146+G147+G148+G149+G150+G151+G152+G153+G163+G164+G165+G166+G167+G168+G169+G170+G171+G172+G173+G174</f>
        <v>1129402786129.3398</v>
      </c>
      <c r="H143" s="771">
        <f>+H144+H145+H146+H147+H148+H149+H150+H151+H152+H153+H163+H164+H165+H166+H167+H168+H169+H170+H171+H172+H173+H174</f>
        <v>729918347.26999998</v>
      </c>
      <c r="I143" s="770">
        <f>+I144+I145+I146+I147+I148+I149+I150+I151+I152+I153+I163+I164+I165+I166+I167+I168+I169+I170+I171+I172+I173+I174</f>
        <v>729918347.26999998</v>
      </c>
    </row>
    <row r="144" spans="1:10" ht="31.5" customHeight="1" x14ac:dyDescent="0.3">
      <c r="A144" s="769" t="s">
        <v>250</v>
      </c>
      <c r="B144" s="768">
        <v>10</v>
      </c>
      <c r="C144" s="768" t="s">
        <v>148</v>
      </c>
      <c r="D144" s="767" t="s">
        <v>150</v>
      </c>
      <c r="E144" s="766">
        <v>5000000000</v>
      </c>
      <c r="F144" s="766">
        <v>5000000000</v>
      </c>
      <c r="G144" s="766">
        <v>5000000000</v>
      </c>
      <c r="H144" s="766">
        <v>0</v>
      </c>
      <c r="I144" s="765">
        <v>0</v>
      </c>
    </row>
    <row r="145" spans="1:187" ht="46.5" customHeight="1" x14ac:dyDescent="0.3">
      <c r="A145" s="769" t="s">
        <v>249</v>
      </c>
      <c r="B145" s="768">
        <v>10</v>
      </c>
      <c r="C145" s="768" t="s">
        <v>148</v>
      </c>
      <c r="D145" s="767" t="s">
        <v>81</v>
      </c>
      <c r="E145" s="766">
        <v>38623567574</v>
      </c>
      <c r="F145" s="766">
        <v>36907553256.779999</v>
      </c>
      <c r="G145" s="766">
        <v>36866126779.339996</v>
      </c>
      <c r="H145" s="766">
        <v>729918347.26999998</v>
      </c>
      <c r="I145" s="765">
        <v>729918347.26999998</v>
      </c>
    </row>
    <row r="146" spans="1:187" ht="47.25" customHeight="1" x14ac:dyDescent="0.3">
      <c r="A146" s="812" t="s">
        <v>249</v>
      </c>
      <c r="B146" s="811">
        <v>11</v>
      </c>
      <c r="C146" s="811" t="s">
        <v>148</v>
      </c>
      <c r="D146" s="810" t="s">
        <v>81</v>
      </c>
      <c r="E146" s="797">
        <v>10500000000</v>
      </c>
      <c r="F146" s="797">
        <v>2876336493</v>
      </c>
      <c r="G146" s="797">
        <v>0</v>
      </c>
      <c r="H146" s="797">
        <v>0</v>
      </c>
      <c r="I146" s="796">
        <v>0</v>
      </c>
    </row>
    <row r="147" spans="1:187" ht="45" customHeight="1" x14ac:dyDescent="0.3">
      <c r="A147" s="812" t="s">
        <v>249</v>
      </c>
      <c r="B147" s="811">
        <v>20</v>
      </c>
      <c r="C147" s="811" t="s">
        <v>217</v>
      </c>
      <c r="D147" s="810" t="s">
        <v>81</v>
      </c>
      <c r="E147" s="766">
        <v>1236952000</v>
      </c>
      <c r="F147" s="766">
        <v>1231657498</v>
      </c>
      <c r="G147" s="766">
        <v>1231657498</v>
      </c>
      <c r="H147" s="766">
        <v>0</v>
      </c>
      <c r="I147" s="765">
        <v>0</v>
      </c>
    </row>
    <row r="148" spans="1:187" ht="31.5" customHeight="1" x14ac:dyDescent="0.3">
      <c r="A148" s="769" t="s">
        <v>248</v>
      </c>
      <c r="B148" s="768">
        <v>10</v>
      </c>
      <c r="C148" s="768" t="s">
        <v>148</v>
      </c>
      <c r="D148" s="767" t="s">
        <v>74</v>
      </c>
      <c r="E148" s="766">
        <v>2361342060</v>
      </c>
      <c r="F148" s="766">
        <v>2361342060</v>
      </c>
      <c r="G148" s="766">
        <v>2361342060</v>
      </c>
      <c r="H148" s="766">
        <v>0</v>
      </c>
      <c r="I148" s="765">
        <v>0</v>
      </c>
      <c r="J148" s="809"/>
    </row>
    <row r="149" spans="1:187" ht="35.25" customHeight="1" x14ac:dyDescent="0.3">
      <c r="A149" s="769" t="s">
        <v>247</v>
      </c>
      <c r="B149" s="768">
        <v>10</v>
      </c>
      <c r="C149" s="768" t="s">
        <v>148</v>
      </c>
      <c r="D149" s="767" t="s">
        <v>151</v>
      </c>
      <c r="E149" s="766">
        <v>179597709468</v>
      </c>
      <c r="F149" s="766">
        <v>179597709468</v>
      </c>
      <c r="G149" s="766">
        <v>179597709468</v>
      </c>
      <c r="H149" s="766">
        <v>0</v>
      </c>
      <c r="I149" s="765">
        <v>0</v>
      </c>
    </row>
    <row r="150" spans="1:187" ht="60.75" customHeight="1" x14ac:dyDescent="0.3">
      <c r="A150" s="769" t="s">
        <v>246</v>
      </c>
      <c r="B150" s="768">
        <v>10</v>
      </c>
      <c r="C150" s="768" t="s">
        <v>148</v>
      </c>
      <c r="D150" s="767" t="s">
        <v>152</v>
      </c>
      <c r="E150" s="766">
        <v>110755182462</v>
      </c>
      <c r="F150" s="766">
        <v>110755182462</v>
      </c>
      <c r="G150" s="766">
        <v>110755182462</v>
      </c>
      <c r="H150" s="766">
        <v>0</v>
      </c>
      <c r="I150" s="765">
        <v>0</v>
      </c>
    </row>
    <row r="151" spans="1:187" ht="45.75" customHeight="1" x14ac:dyDescent="0.3">
      <c r="A151" s="769" t="s">
        <v>245</v>
      </c>
      <c r="B151" s="768">
        <v>10</v>
      </c>
      <c r="C151" s="768" t="s">
        <v>148</v>
      </c>
      <c r="D151" s="767" t="s">
        <v>201</v>
      </c>
      <c r="E151" s="766">
        <v>47858530962</v>
      </c>
      <c r="F151" s="766">
        <v>47858530962</v>
      </c>
      <c r="G151" s="766">
        <v>47858530962</v>
      </c>
      <c r="H151" s="766">
        <v>0</v>
      </c>
      <c r="I151" s="765">
        <v>0</v>
      </c>
    </row>
    <row r="152" spans="1:187" ht="62.25" customHeight="1" x14ac:dyDescent="0.3">
      <c r="A152" s="769" t="s">
        <v>244</v>
      </c>
      <c r="B152" s="768">
        <v>10</v>
      </c>
      <c r="C152" s="768" t="s">
        <v>148</v>
      </c>
      <c r="D152" s="767" t="s">
        <v>153</v>
      </c>
      <c r="E152" s="766">
        <v>10125416669</v>
      </c>
      <c r="F152" s="766">
        <v>10125416669</v>
      </c>
      <c r="G152" s="766">
        <v>10125416669</v>
      </c>
      <c r="H152" s="766">
        <v>0</v>
      </c>
      <c r="I152" s="765">
        <v>0</v>
      </c>
    </row>
    <row r="153" spans="1:187" ht="96.75" customHeight="1" thickBot="1" x14ac:dyDescent="0.35">
      <c r="A153" s="808" t="s">
        <v>243</v>
      </c>
      <c r="B153" s="807">
        <v>11</v>
      </c>
      <c r="C153" s="807" t="s">
        <v>148</v>
      </c>
      <c r="D153" s="806" t="s">
        <v>154</v>
      </c>
      <c r="E153" s="805">
        <v>138954184228</v>
      </c>
      <c r="F153" s="805">
        <v>138954184228</v>
      </c>
      <c r="G153" s="805">
        <v>138954184228</v>
      </c>
      <c r="H153" s="805">
        <v>0</v>
      </c>
      <c r="I153" s="804">
        <v>0</v>
      </c>
    </row>
    <row r="154" spans="1:187" ht="8.25" customHeight="1" thickBot="1" x14ac:dyDescent="0.35">
      <c r="A154" s="803"/>
      <c r="B154" s="802"/>
      <c r="C154" s="802"/>
      <c r="D154" s="801"/>
      <c r="E154" s="800"/>
      <c r="F154" s="800"/>
      <c r="G154" s="800"/>
      <c r="H154" s="800"/>
      <c r="I154" s="800"/>
    </row>
    <row r="155" spans="1:187" s="787" customFormat="1" x14ac:dyDescent="0.3">
      <c r="A155" s="3666" t="s">
        <v>1</v>
      </c>
      <c r="B155" s="3667"/>
      <c r="C155" s="3667"/>
      <c r="D155" s="3667"/>
      <c r="E155" s="3667"/>
      <c r="F155" s="3667"/>
      <c r="G155" s="3667"/>
      <c r="H155" s="3667"/>
      <c r="I155" s="3668"/>
    </row>
    <row r="156" spans="1:187" s="787" customFormat="1" ht="14.25" customHeight="1" x14ac:dyDescent="0.3">
      <c r="A156" s="3663" t="s">
        <v>95</v>
      </c>
      <c r="B156" s="3664"/>
      <c r="C156" s="3664"/>
      <c r="D156" s="3664"/>
      <c r="E156" s="3664"/>
      <c r="F156" s="3664"/>
      <c r="G156" s="3664"/>
      <c r="H156" s="3664"/>
      <c r="I156" s="3665"/>
      <c r="J156" s="799"/>
      <c r="K156" s="799"/>
      <c r="L156" s="3664"/>
      <c r="M156" s="3664"/>
      <c r="N156" s="3664"/>
      <c r="O156" s="3664"/>
      <c r="P156" s="3664"/>
      <c r="Q156" s="3664"/>
      <c r="R156" s="3664"/>
      <c r="S156" s="3664"/>
      <c r="T156" s="3664"/>
      <c r="U156" s="3664"/>
      <c r="V156" s="3664"/>
      <c r="W156" s="3664"/>
      <c r="X156" s="3664"/>
      <c r="Y156" s="3664"/>
      <c r="Z156" s="3664"/>
      <c r="AA156" s="3665"/>
      <c r="AB156" s="3663"/>
      <c r="AC156" s="3664"/>
      <c r="AD156" s="3664"/>
      <c r="AE156" s="3664"/>
      <c r="AF156" s="3664"/>
      <c r="AG156" s="3664"/>
      <c r="AH156" s="3664"/>
      <c r="AI156" s="3665"/>
      <c r="AJ156" s="3663"/>
      <c r="AK156" s="3664"/>
      <c r="AL156" s="3664"/>
      <c r="AM156" s="3664"/>
      <c r="AN156" s="3664"/>
      <c r="AO156" s="3664"/>
      <c r="AP156" s="3664"/>
      <c r="AQ156" s="3665"/>
      <c r="AR156" s="3663"/>
      <c r="AS156" s="3664"/>
      <c r="AT156" s="3664"/>
      <c r="AU156" s="3664"/>
      <c r="AV156" s="3664"/>
      <c r="AW156" s="3664"/>
      <c r="AX156" s="3664"/>
      <c r="AY156" s="3665"/>
      <c r="AZ156" s="3663"/>
      <c r="BA156" s="3664"/>
      <c r="BB156" s="3664"/>
      <c r="BC156" s="3664"/>
      <c r="BD156" s="3664"/>
      <c r="BE156" s="3664"/>
      <c r="BF156" s="3664"/>
      <c r="BG156" s="3665"/>
      <c r="BH156" s="3663"/>
      <c r="BI156" s="3664"/>
      <c r="BJ156" s="3664"/>
      <c r="BK156" s="3664"/>
      <c r="BL156" s="3664"/>
      <c r="BM156" s="3664"/>
      <c r="BN156" s="3664"/>
      <c r="BO156" s="3665"/>
      <c r="BP156" s="3663"/>
      <c r="BQ156" s="3664"/>
      <c r="BR156" s="3664"/>
      <c r="BS156" s="3664"/>
      <c r="BT156" s="3664"/>
      <c r="BU156" s="3664"/>
      <c r="BV156" s="3664"/>
      <c r="BW156" s="3665"/>
      <c r="BX156" s="3663"/>
      <c r="BY156" s="3664"/>
      <c r="BZ156" s="3664"/>
      <c r="CA156" s="3664"/>
      <c r="CB156" s="3664"/>
      <c r="CC156" s="3664"/>
      <c r="CD156" s="3664"/>
      <c r="CE156" s="3665"/>
      <c r="CF156" s="3663"/>
      <c r="CG156" s="3664"/>
      <c r="CH156" s="3664"/>
      <c r="CI156" s="3664"/>
      <c r="CJ156" s="3664"/>
      <c r="CK156" s="3664"/>
      <c r="CL156" s="3664"/>
      <c r="CM156" s="3665"/>
      <c r="CN156" s="3663"/>
      <c r="CO156" s="3664"/>
      <c r="CP156" s="3664"/>
      <c r="CQ156" s="3664"/>
      <c r="CR156" s="3664"/>
      <c r="CS156" s="3664"/>
      <c r="CT156" s="3664"/>
      <c r="CU156" s="3665"/>
      <c r="CV156" s="3663"/>
      <c r="CW156" s="3664"/>
      <c r="CX156" s="3664"/>
      <c r="CY156" s="3664"/>
      <c r="CZ156" s="3664"/>
      <c r="DA156" s="3664"/>
      <c r="DB156" s="3664"/>
      <c r="DC156" s="3665"/>
      <c r="DD156" s="3663"/>
      <c r="DE156" s="3664"/>
      <c r="DF156" s="3664"/>
      <c r="DG156" s="3664"/>
      <c r="DH156" s="3664"/>
      <c r="DI156" s="3664"/>
      <c r="DJ156" s="3664"/>
      <c r="DK156" s="3665"/>
      <c r="DL156" s="3663"/>
      <c r="DM156" s="3664"/>
      <c r="DN156" s="3664"/>
      <c r="DO156" s="3664"/>
      <c r="DP156" s="3664"/>
      <c r="DQ156" s="3664"/>
      <c r="DR156" s="3664"/>
      <c r="DS156" s="3665"/>
      <c r="DT156" s="3663"/>
      <c r="DU156" s="3664"/>
      <c r="DV156" s="3664"/>
      <c r="DW156" s="3664"/>
      <c r="DX156" s="3664"/>
      <c r="DY156" s="3664"/>
      <c r="DZ156" s="3664"/>
      <c r="EA156" s="3665"/>
      <c r="EB156" s="3663"/>
      <c r="EC156" s="3664"/>
      <c r="ED156" s="3664"/>
      <c r="EE156" s="3664"/>
      <c r="EF156" s="3664"/>
      <c r="EG156" s="3664"/>
      <c r="EH156" s="3664"/>
      <c r="EI156" s="3665"/>
      <c r="EJ156" s="3663"/>
      <c r="EK156" s="3664"/>
      <c r="EL156" s="3664"/>
      <c r="EM156" s="3664"/>
      <c r="EN156" s="3664"/>
      <c r="EO156" s="3664"/>
      <c r="EP156" s="3664"/>
      <c r="EQ156" s="3665"/>
      <c r="ER156" s="3663"/>
      <c r="ES156" s="3664"/>
      <c r="ET156" s="3664"/>
      <c r="EU156" s="3664"/>
      <c r="EV156" s="3664"/>
      <c r="EW156" s="3664"/>
      <c r="EX156" s="3664"/>
      <c r="EY156" s="3665"/>
      <c r="EZ156" s="3663"/>
      <c r="FA156" s="3664"/>
      <c r="FB156" s="3664"/>
      <c r="FC156" s="3664"/>
      <c r="FD156" s="3664"/>
      <c r="FE156" s="3664"/>
      <c r="FF156" s="3664"/>
      <c r="FG156" s="3665"/>
      <c r="FH156" s="3663"/>
      <c r="FI156" s="3664"/>
      <c r="FJ156" s="3664"/>
      <c r="FK156" s="3664"/>
      <c r="FL156" s="3664"/>
      <c r="FM156" s="3664"/>
      <c r="FN156" s="3664"/>
      <c r="FO156" s="3665"/>
      <c r="FP156" s="3663"/>
      <c r="FQ156" s="3664"/>
      <c r="FR156" s="3664"/>
      <c r="FS156" s="3664"/>
      <c r="FT156" s="3664"/>
      <c r="FU156" s="3664"/>
      <c r="FV156" s="3664"/>
      <c r="FW156" s="3665"/>
      <c r="FX156" s="3663"/>
      <c r="FY156" s="3664"/>
      <c r="FZ156" s="3664"/>
      <c r="GA156" s="3664"/>
      <c r="GB156" s="3664"/>
      <c r="GC156" s="3664"/>
      <c r="GD156" s="3664"/>
      <c r="GE156" s="3665"/>
    </row>
    <row r="157" spans="1:187" ht="3.75" customHeight="1" x14ac:dyDescent="0.3">
      <c r="A157" s="738"/>
      <c r="I157" s="735"/>
      <c r="K157" s="727"/>
      <c r="N157" s="728"/>
      <c r="O157" s="727"/>
      <c r="P157" s="727"/>
      <c r="Q157" s="727"/>
      <c r="R157" s="727"/>
      <c r="S157" s="727"/>
      <c r="V157" s="728"/>
      <c r="W157" s="727"/>
      <c r="X157" s="727"/>
      <c r="Y157" s="727"/>
      <c r="Z157" s="727"/>
      <c r="AA157" s="735"/>
      <c r="AB157" s="738"/>
      <c r="AD157" s="728"/>
      <c r="AE157" s="727"/>
      <c r="AF157" s="727"/>
      <c r="AG157" s="727"/>
      <c r="AH157" s="727"/>
      <c r="AI157" s="735"/>
      <c r="AJ157" s="738"/>
      <c r="AL157" s="728"/>
      <c r="AM157" s="727"/>
      <c r="AN157" s="727"/>
      <c r="AO157" s="727"/>
      <c r="AP157" s="727"/>
      <c r="AQ157" s="735"/>
      <c r="AR157" s="738"/>
      <c r="AT157" s="728"/>
      <c r="AU157" s="727"/>
      <c r="AV157" s="727"/>
      <c r="AW157" s="727"/>
      <c r="AX157" s="727"/>
      <c r="AY157" s="735"/>
      <c r="AZ157" s="738"/>
      <c r="BB157" s="728"/>
      <c r="BC157" s="727"/>
      <c r="BD157" s="727"/>
      <c r="BE157" s="727"/>
      <c r="BF157" s="727"/>
      <c r="BG157" s="735"/>
      <c r="BH157" s="738"/>
      <c r="BJ157" s="728"/>
      <c r="BK157" s="727"/>
      <c r="BL157" s="727"/>
      <c r="BM157" s="727"/>
      <c r="BN157" s="727"/>
      <c r="BO157" s="735"/>
      <c r="BP157" s="738"/>
      <c r="BR157" s="728"/>
      <c r="BS157" s="727"/>
      <c r="BT157" s="727"/>
      <c r="BU157" s="727"/>
      <c r="BV157" s="727"/>
      <c r="BW157" s="735"/>
      <c r="BX157" s="738"/>
      <c r="BZ157" s="728"/>
      <c r="CA157" s="727"/>
      <c r="CB157" s="727"/>
      <c r="CC157" s="727"/>
      <c r="CD157" s="727"/>
      <c r="CE157" s="735"/>
      <c r="CF157" s="738"/>
      <c r="CH157" s="728"/>
      <c r="CI157" s="727"/>
      <c r="CJ157" s="727"/>
      <c r="CK157" s="727"/>
      <c r="CL157" s="727"/>
      <c r="CM157" s="735"/>
      <c r="CN157" s="738"/>
      <c r="CP157" s="728"/>
      <c r="CQ157" s="727"/>
      <c r="CR157" s="727"/>
      <c r="CS157" s="727"/>
      <c r="CT157" s="727"/>
      <c r="CU157" s="735"/>
      <c r="CV157" s="738"/>
      <c r="CX157" s="728"/>
      <c r="CY157" s="727"/>
      <c r="CZ157" s="727"/>
      <c r="DA157" s="727"/>
      <c r="DB157" s="727"/>
      <c r="DC157" s="735"/>
      <c r="DD157" s="738"/>
      <c r="DF157" s="728"/>
      <c r="DG157" s="727"/>
      <c r="DH157" s="727"/>
      <c r="DI157" s="727"/>
      <c r="DJ157" s="727"/>
      <c r="DK157" s="735"/>
      <c r="DL157" s="738"/>
      <c r="DN157" s="728"/>
      <c r="DO157" s="727"/>
      <c r="DP157" s="727"/>
      <c r="DQ157" s="727"/>
      <c r="DR157" s="727"/>
      <c r="DS157" s="735"/>
      <c r="DT157" s="738"/>
      <c r="DV157" s="728"/>
      <c r="DW157" s="727"/>
      <c r="DX157" s="727"/>
      <c r="DY157" s="727"/>
      <c r="DZ157" s="727"/>
      <c r="EA157" s="735"/>
      <c r="EB157" s="738"/>
      <c r="ED157" s="728"/>
      <c r="EE157" s="727"/>
      <c r="EF157" s="727"/>
      <c r="EG157" s="727"/>
      <c r="EH157" s="727"/>
      <c r="EI157" s="735"/>
      <c r="EJ157" s="738"/>
      <c r="EL157" s="728"/>
      <c r="EM157" s="727"/>
      <c r="EN157" s="727"/>
      <c r="EO157" s="727"/>
      <c r="EP157" s="727"/>
      <c r="EQ157" s="735"/>
      <c r="ER157" s="738"/>
      <c r="ET157" s="728"/>
      <c r="EU157" s="727"/>
      <c r="EV157" s="727"/>
      <c r="EW157" s="727"/>
      <c r="EX157" s="727"/>
      <c r="EY157" s="735"/>
      <c r="EZ157" s="738"/>
      <c r="FB157" s="728"/>
      <c r="FC157" s="727"/>
      <c r="FD157" s="727"/>
      <c r="FE157" s="727"/>
      <c r="FF157" s="727"/>
      <c r="FG157" s="735"/>
      <c r="FH157" s="738"/>
      <c r="FJ157" s="728"/>
      <c r="FK157" s="727"/>
      <c r="FL157" s="727"/>
      <c r="FM157" s="727"/>
      <c r="FN157" s="727"/>
      <c r="FO157" s="735"/>
      <c r="FP157" s="738"/>
      <c r="FR157" s="728"/>
      <c r="FS157" s="727"/>
      <c r="FT157" s="727"/>
      <c r="FU157" s="727"/>
      <c r="FV157" s="727"/>
      <c r="FW157" s="735"/>
      <c r="FX157" s="738"/>
      <c r="FZ157" s="728"/>
      <c r="GA157" s="727"/>
      <c r="GB157" s="727"/>
      <c r="GC157" s="727"/>
      <c r="GD157" s="727"/>
      <c r="GE157" s="735"/>
    </row>
    <row r="158" spans="1:187" ht="11.25" customHeight="1" x14ac:dyDescent="0.3">
      <c r="A158" s="741" t="s">
        <v>0</v>
      </c>
      <c r="I158" s="735"/>
      <c r="J158" s="787"/>
      <c r="K158" s="727"/>
      <c r="L158" s="787"/>
      <c r="N158" s="728"/>
      <c r="O158" s="727"/>
      <c r="P158" s="727"/>
      <c r="Q158" s="727"/>
      <c r="R158" s="727"/>
      <c r="S158" s="727"/>
      <c r="T158" s="787"/>
      <c r="V158" s="728"/>
      <c r="W158" s="727"/>
      <c r="X158" s="727"/>
      <c r="Y158" s="727"/>
      <c r="Z158" s="727"/>
      <c r="AA158" s="735"/>
      <c r="AB158" s="741"/>
      <c r="AD158" s="728"/>
      <c r="AE158" s="727"/>
      <c r="AF158" s="727"/>
      <c r="AG158" s="727"/>
      <c r="AH158" s="727"/>
      <c r="AI158" s="735"/>
      <c r="AJ158" s="741"/>
      <c r="AL158" s="728"/>
      <c r="AM158" s="727"/>
      <c r="AN158" s="727"/>
      <c r="AO158" s="727"/>
      <c r="AP158" s="727"/>
      <c r="AQ158" s="735"/>
      <c r="AR158" s="741"/>
      <c r="AT158" s="728"/>
      <c r="AU158" s="727"/>
      <c r="AV158" s="727"/>
      <c r="AW158" s="727"/>
      <c r="AX158" s="727"/>
      <c r="AY158" s="735"/>
      <c r="AZ158" s="741"/>
      <c r="BB158" s="728"/>
      <c r="BC158" s="727"/>
      <c r="BD158" s="727"/>
      <c r="BE158" s="727"/>
      <c r="BF158" s="727"/>
      <c r="BG158" s="735"/>
      <c r="BH158" s="741"/>
      <c r="BJ158" s="728"/>
      <c r="BK158" s="727"/>
      <c r="BL158" s="727"/>
      <c r="BM158" s="727"/>
      <c r="BN158" s="727"/>
      <c r="BO158" s="735"/>
      <c r="BP158" s="741"/>
      <c r="BR158" s="728"/>
      <c r="BS158" s="727"/>
      <c r="BT158" s="727"/>
      <c r="BU158" s="727"/>
      <c r="BV158" s="727"/>
      <c r="BW158" s="735"/>
      <c r="BX158" s="741"/>
      <c r="BZ158" s="728"/>
      <c r="CA158" s="727"/>
      <c r="CB158" s="727"/>
      <c r="CC158" s="727"/>
      <c r="CD158" s="727"/>
      <c r="CE158" s="735"/>
      <c r="CF158" s="741"/>
      <c r="CH158" s="728"/>
      <c r="CI158" s="727"/>
      <c r="CJ158" s="727"/>
      <c r="CK158" s="727"/>
      <c r="CL158" s="727"/>
      <c r="CM158" s="735"/>
      <c r="CN158" s="741"/>
      <c r="CP158" s="728"/>
      <c r="CQ158" s="727"/>
      <c r="CR158" s="727"/>
      <c r="CS158" s="727"/>
      <c r="CT158" s="727"/>
      <c r="CU158" s="735"/>
      <c r="CV158" s="741"/>
      <c r="CX158" s="728"/>
      <c r="CY158" s="727"/>
      <c r="CZ158" s="727"/>
      <c r="DA158" s="727"/>
      <c r="DB158" s="727"/>
      <c r="DC158" s="735"/>
      <c r="DD158" s="741"/>
      <c r="DF158" s="728"/>
      <c r="DG158" s="727"/>
      <c r="DH158" s="727"/>
      <c r="DI158" s="727"/>
      <c r="DJ158" s="727"/>
      <c r="DK158" s="735"/>
      <c r="DL158" s="741"/>
      <c r="DN158" s="728"/>
      <c r="DO158" s="727"/>
      <c r="DP158" s="727"/>
      <c r="DQ158" s="727"/>
      <c r="DR158" s="727"/>
      <c r="DS158" s="735"/>
      <c r="DT158" s="741"/>
      <c r="DV158" s="728"/>
      <c r="DW158" s="727"/>
      <c r="DX158" s="727"/>
      <c r="DY158" s="727"/>
      <c r="DZ158" s="727"/>
      <c r="EA158" s="735"/>
      <c r="EB158" s="741"/>
      <c r="ED158" s="728"/>
      <c r="EE158" s="727"/>
      <c r="EF158" s="727"/>
      <c r="EG158" s="727"/>
      <c r="EH158" s="727"/>
      <c r="EI158" s="735"/>
      <c r="EJ158" s="741"/>
      <c r="EL158" s="728"/>
      <c r="EM158" s="727"/>
      <c r="EN158" s="727"/>
      <c r="EO158" s="727"/>
      <c r="EP158" s="727"/>
      <c r="EQ158" s="735"/>
      <c r="ER158" s="741"/>
      <c r="ET158" s="728"/>
      <c r="EU158" s="727"/>
      <c r="EV158" s="727"/>
      <c r="EW158" s="727"/>
      <c r="EX158" s="727"/>
      <c r="EY158" s="735"/>
      <c r="EZ158" s="741"/>
      <c r="FB158" s="728"/>
      <c r="FC158" s="727"/>
      <c r="FD158" s="727"/>
      <c r="FE158" s="727"/>
      <c r="FF158" s="727"/>
      <c r="FG158" s="735"/>
      <c r="FH158" s="741"/>
      <c r="FJ158" s="728"/>
      <c r="FK158" s="727"/>
      <c r="FL158" s="727"/>
      <c r="FM158" s="727"/>
      <c r="FN158" s="727"/>
      <c r="FO158" s="735"/>
      <c r="FP158" s="741"/>
      <c r="FR158" s="728"/>
      <c r="FS158" s="727"/>
      <c r="FT158" s="727"/>
      <c r="FU158" s="727"/>
      <c r="FV158" s="727"/>
      <c r="FW158" s="735"/>
      <c r="FX158" s="741"/>
      <c r="FZ158" s="728"/>
      <c r="GA158" s="727"/>
      <c r="GB158" s="727"/>
      <c r="GC158" s="727"/>
      <c r="GD158" s="727"/>
      <c r="GE158" s="735"/>
    </row>
    <row r="159" spans="1:187" ht="3.75" customHeight="1" x14ac:dyDescent="0.3">
      <c r="A159" s="738"/>
      <c r="I159" s="786"/>
      <c r="K159" s="798"/>
      <c r="N159" s="728"/>
      <c r="O159" s="727"/>
      <c r="P159" s="727"/>
      <c r="Q159" s="727"/>
      <c r="R159" s="727"/>
      <c r="S159" s="798"/>
      <c r="V159" s="728"/>
      <c r="W159" s="727"/>
      <c r="X159" s="727"/>
      <c r="Y159" s="727"/>
      <c r="Z159" s="727"/>
      <c r="AA159" s="786"/>
      <c r="AB159" s="738"/>
      <c r="AD159" s="728"/>
      <c r="AE159" s="727"/>
      <c r="AF159" s="727"/>
      <c r="AG159" s="727"/>
      <c r="AH159" s="727"/>
      <c r="AI159" s="786"/>
      <c r="AJ159" s="738"/>
      <c r="AL159" s="728"/>
      <c r="AM159" s="727"/>
      <c r="AN159" s="727"/>
      <c r="AO159" s="727"/>
      <c r="AP159" s="727"/>
      <c r="AQ159" s="786"/>
      <c r="AR159" s="738"/>
      <c r="AT159" s="728"/>
      <c r="AU159" s="727"/>
      <c r="AV159" s="727"/>
      <c r="AW159" s="727"/>
      <c r="AX159" s="727"/>
      <c r="AY159" s="786"/>
      <c r="AZ159" s="738"/>
      <c r="BB159" s="728"/>
      <c r="BC159" s="727"/>
      <c r="BD159" s="727"/>
      <c r="BE159" s="727"/>
      <c r="BF159" s="727"/>
      <c r="BG159" s="786"/>
      <c r="BH159" s="738"/>
      <c r="BJ159" s="728"/>
      <c r="BK159" s="727"/>
      <c r="BL159" s="727"/>
      <c r="BM159" s="727"/>
      <c r="BN159" s="727"/>
      <c r="BO159" s="786"/>
      <c r="BP159" s="738"/>
      <c r="BR159" s="728"/>
      <c r="BS159" s="727"/>
      <c r="BT159" s="727"/>
      <c r="BU159" s="727"/>
      <c r="BV159" s="727"/>
      <c r="BW159" s="786"/>
      <c r="BX159" s="738"/>
      <c r="BZ159" s="728"/>
      <c r="CA159" s="727"/>
      <c r="CB159" s="727"/>
      <c r="CC159" s="727"/>
      <c r="CD159" s="727"/>
      <c r="CE159" s="786"/>
      <c r="CF159" s="738"/>
      <c r="CH159" s="728"/>
      <c r="CI159" s="727"/>
      <c r="CJ159" s="727"/>
      <c r="CK159" s="727"/>
      <c r="CL159" s="727"/>
      <c r="CM159" s="786"/>
      <c r="CN159" s="738"/>
      <c r="CP159" s="728"/>
      <c r="CQ159" s="727"/>
      <c r="CR159" s="727"/>
      <c r="CS159" s="727"/>
      <c r="CT159" s="727"/>
      <c r="CU159" s="786"/>
      <c r="CV159" s="738"/>
      <c r="CX159" s="728"/>
      <c r="CY159" s="727"/>
      <c r="CZ159" s="727"/>
      <c r="DA159" s="727"/>
      <c r="DB159" s="727"/>
      <c r="DC159" s="786"/>
      <c r="DD159" s="738"/>
      <c r="DF159" s="728"/>
      <c r="DG159" s="727"/>
      <c r="DH159" s="727"/>
      <c r="DI159" s="727"/>
      <c r="DJ159" s="727"/>
      <c r="DK159" s="786"/>
      <c r="DL159" s="738"/>
      <c r="DN159" s="728"/>
      <c r="DO159" s="727"/>
      <c r="DP159" s="727"/>
      <c r="DQ159" s="727"/>
      <c r="DR159" s="727"/>
      <c r="DS159" s="786"/>
      <c r="DT159" s="738"/>
      <c r="DV159" s="728"/>
      <c r="DW159" s="727"/>
      <c r="DX159" s="727"/>
      <c r="DY159" s="727"/>
      <c r="DZ159" s="727"/>
      <c r="EA159" s="786"/>
      <c r="EB159" s="738"/>
      <c r="ED159" s="728"/>
      <c r="EE159" s="727"/>
      <c r="EF159" s="727"/>
      <c r="EG159" s="727"/>
      <c r="EH159" s="727"/>
      <c r="EI159" s="786"/>
      <c r="EJ159" s="738"/>
      <c r="EL159" s="728"/>
      <c r="EM159" s="727"/>
      <c r="EN159" s="727"/>
      <c r="EO159" s="727"/>
      <c r="EP159" s="727"/>
      <c r="EQ159" s="786"/>
      <c r="ER159" s="738"/>
      <c r="ET159" s="728"/>
      <c r="EU159" s="727"/>
      <c r="EV159" s="727"/>
      <c r="EW159" s="727"/>
      <c r="EX159" s="727"/>
      <c r="EY159" s="786"/>
      <c r="EZ159" s="738"/>
      <c r="FB159" s="728"/>
      <c r="FC159" s="727"/>
      <c r="FD159" s="727"/>
      <c r="FE159" s="727"/>
      <c r="FF159" s="727"/>
      <c r="FG159" s="786"/>
      <c r="FH159" s="738"/>
      <c r="FJ159" s="728"/>
      <c r="FK159" s="727"/>
      <c r="FL159" s="727"/>
      <c r="FM159" s="727"/>
      <c r="FN159" s="727"/>
      <c r="FO159" s="786"/>
      <c r="FP159" s="738"/>
      <c r="FR159" s="728"/>
      <c r="FS159" s="727"/>
      <c r="FT159" s="727"/>
      <c r="FU159" s="727"/>
      <c r="FV159" s="727"/>
      <c r="FW159" s="786"/>
      <c r="FX159" s="738"/>
      <c r="FZ159" s="728"/>
      <c r="GA159" s="727"/>
      <c r="GB159" s="727"/>
      <c r="GC159" s="727"/>
      <c r="GD159" s="727"/>
      <c r="GE159" s="786"/>
    </row>
    <row r="160" spans="1:187" ht="13.5" customHeight="1" x14ac:dyDescent="0.3">
      <c r="A160" s="738" t="s">
        <v>96</v>
      </c>
      <c r="D160" s="728" t="s">
        <v>4</v>
      </c>
      <c r="F160" s="727" t="str">
        <f>F7</f>
        <v>MES:</v>
      </c>
      <c r="G160" s="727" t="str">
        <f>G7</f>
        <v>ABRIL</v>
      </c>
      <c r="H160" s="727" t="str">
        <f>H126</f>
        <v xml:space="preserve">                                VIGENCIA FISCAL:      2018</v>
      </c>
      <c r="I160" s="735"/>
      <c r="K160" s="727"/>
      <c r="N160" s="728"/>
      <c r="O160" s="727"/>
      <c r="P160" s="727"/>
      <c r="Q160" s="727"/>
      <c r="R160" s="727"/>
      <c r="S160" s="727"/>
      <c r="V160" s="728"/>
      <c r="W160" s="727"/>
      <c r="X160" s="727"/>
      <c r="Y160" s="727"/>
      <c r="Z160" s="727"/>
      <c r="AA160" s="735"/>
      <c r="AB160" s="738"/>
      <c r="AD160" s="728"/>
      <c r="AE160" s="727"/>
      <c r="AF160" s="727"/>
      <c r="AG160" s="727"/>
      <c r="AH160" s="727"/>
      <c r="AI160" s="735"/>
      <c r="AJ160" s="738"/>
      <c r="AL160" s="728"/>
      <c r="AM160" s="727"/>
      <c r="AN160" s="727"/>
      <c r="AO160" s="727"/>
      <c r="AP160" s="727"/>
      <c r="AQ160" s="735"/>
      <c r="AR160" s="738"/>
      <c r="AT160" s="728"/>
      <c r="AU160" s="727"/>
      <c r="AV160" s="727"/>
      <c r="AW160" s="727"/>
      <c r="AX160" s="727"/>
      <c r="AY160" s="735"/>
      <c r="AZ160" s="738"/>
      <c r="BB160" s="728"/>
      <c r="BC160" s="727"/>
      <c r="BD160" s="727"/>
      <c r="BE160" s="727"/>
      <c r="BF160" s="727"/>
      <c r="BG160" s="735"/>
      <c r="BH160" s="738"/>
      <c r="BJ160" s="728"/>
      <c r="BK160" s="727"/>
      <c r="BL160" s="727"/>
      <c r="BM160" s="727"/>
      <c r="BN160" s="727"/>
      <c r="BO160" s="735"/>
      <c r="BP160" s="738"/>
      <c r="BR160" s="728"/>
      <c r="BS160" s="727"/>
      <c r="BT160" s="727"/>
      <c r="BU160" s="727"/>
      <c r="BV160" s="727"/>
      <c r="BW160" s="735"/>
      <c r="BX160" s="738"/>
      <c r="BZ160" s="728"/>
      <c r="CA160" s="727"/>
      <c r="CB160" s="727"/>
      <c r="CC160" s="727"/>
      <c r="CD160" s="727"/>
      <c r="CE160" s="735"/>
      <c r="CF160" s="738"/>
      <c r="CH160" s="728"/>
      <c r="CI160" s="727"/>
      <c r="CJ160" s="727"/>
      <c r="CK160" s="727"/>
      <c r="CL160" s="727"/>
      <c r="CM160" s="735"/>
      <c r="CN160" s="738"/>
      <c r="CP160" s="728"/>
      <c r="CQ160" s="727"/>
      <c r="CR160" s="727"/>
      <c r="CS160" s="727"/>
      <c r="CT160" s="727"/>
      <c r="CU160" s="735"/>
      <c r="CV160" s="738"/>
      <c r="CX160" s="728"/>
      <c r="CY160" s="727"/>
      <c r="CZ160" s="727"/>
      <c r="DA160" s="727"/>
      <c r="DB160" s="727"/>
      <c r="DC160" s="735"/>
      <c r="DD160" s="738"/>
      <c r="DF160" s="728"/>
      <c r="DG160" s="727"/>
      <c r="DH160" s="727"/>
      <c r="DI160" s="727"/>
      <c r="DJ160" s="727"/>
      <c r="DK160" s="735"/>
      <c r="DL160" s="738"/>
      <c r="DN160" s="728"/>
      <c r="DO160" s="727"/>
      <c r="DP160" s="727"/>
      <c r="DQ160" s="727"/>
      <c r="DR160" s="727"/>
      <c r="DS160" s="735"/>
      <c r="DT160" s="738"/>
      <c r="DV160" s="728"/>
      <c r="DW160" s="727"/>
      <c r="DX160" s="727"/>
      <c r="DY160" s="727"/>
      <c r="DZ160" s="727"/>
      <c r="EA160" s="735"/>
      <c r="EB160" s="738"/>
      <c r="ED160" s="728"/>
      <c r="EE160" s="727"/>
      <c r="EF160" s="727"/>
      <c r="EG160" s="727"/>
      <c r="EH160" s="727"/>
      <c r="EI160" s="735"/>
      <c r="EJ160" s="738"/>
      <c r="EL160" s="728"/>
      <c r="EM160" s="727"/>
      <c r="EN160" s="727"/>
      <c r="EO160" s="727"/>
      <c r="EP160" s="727"/>
      <c r="EQ160" s="735"/>
      <c r="ER160" s="738"/>
      <c r="ET160" s="728"/>
      <c r="EU160" s="727"/>
      <c r="EV160" s="727"/>
      <c r="EW160" s="727"/>
      <c r="EX160" s="727"/>
      <c r="EY160" s="735"/>
      <c r="EZ160" s="738"/>
      <c r="FB160" s="728"/>
      <c r="FC160" s="727"/>
      <c r="FD160" s="727"/>
      <c r="FE160" s="727"/>
      <c r="FF160" s="727"/>
      <c r="FG160" s="735"/>
      <c r="FH160" s="738"/>
      <c r="FJ160" s="728"/>
      <c r="FK160" s="727"/>
      <c r="FL160" s="727"/>
      <c r="FM160" s="727"/>
      <c r="FN160" s="727"/>
      <c r="FO160" s="735"/>
      <c r="FP160" s="738"/>
      <c r="FR160" s="728"/>
      <c r="FS160" s="727"/>
      <c r="FT160" s="727"/>
      <c r="FU160" s="727"/>
      <c r="FV160" s="727"/>
      <c r="FW160" s="735"/>
      <c r="FX160" s="738"/>
      <c r="FZ160" s="728"/>
      <c r="GA160" s="727"/>
      <c r="GB160" s="727"/>
      <c r="GC160" s="727"/>
      <c r="GD160" s="727"/>
      <c r="GE160" s="735"/>
    </row>
    <row r="161" spans="1:187" ht="11.25" customHeight="1" thickBot="1" x14ac:dyDescent="0.35">
      <c r="A161" s="738"/>
      <c r="I161" s="735"/>
      <c r="K161" s="727"/>
      <c r="N161" s="728"/>
      <c r="O161" s="727"/>
      <c r="P161" s="727"/>
      <c r="Q161" s="727"/>
      <c r="R161" s="727"/>
      <c r="S161" s="727"/>
      <c r="V161" s="728"/>
      <c r="W161" s="727"/>
      <c r="X161" s="727"/>
      <c r="Y161" s="727"/>
      <c r="Z161" s="727"/>
      <c r="AA161" s="735"/>
      <c r="AB161" s="738"/>
      <c r="AD161" s="728"/>
      <c r="AE161" s="727"/>
      <c r="AF161" s="727"/>
      <c r="AG161" s="727"/>
      <c r="AH161" s="727"/>
      <c r="AI161" s="735"/>
      <c r="AJ161" s="738"/>
      <c r="AL161" s="728"/>
      <c r="AM161" s="727"/>
      <c r="AN161" s="727"/>
      <c r="AO161" s="727"/>
      <c r="AP161" s="727"/>
      <c r="AQ161" s="735"/>
      <c r="AR161" s="738"/>
      <c r="AT161" s="728"/>
      <c r="AU161" s="727"/>
      <c r="AV161" s="727"/>
      <c r="AW161" s="727"/>
      <c r="AX161" s="727"/>
      <c r="AY161" s="735"/>
      <c r="AZ161" s="738"/>
      <c r="BB161" s="728"/>
      <c r="BC161" s="727"/>
      <c r="BD161" s="727"/>
      <c r="BE161" s="727"/>
      <c r="BF161" s="727"/>
      <c r="BG161" s="735"/>
      <c r="BH161" s="738"/>
      <c r="BJ161" s="728"/>
      <c r="BK161" s="727"/>
      <c r="BL161" s="727"/>
      <c r="BM161" s="727"/>
      <c r="BN161" s="727"/>
      <c r="BO161" s="735"/>
      <c r="BP161" s="738"/>
      <c r="BR161" s="728"/>
      <c r="BS161" s="727"/>
      <c r="BT161" s="727"/>
      <c r="BU161" s="727"/>
      <c r="BV161" s="727"/>
      <c r="BW161" s="735"/>
      <c r="BX161" s="738"/>
      <c r="BZ161" s="728"/>
      <c r="CA161" s="727"/>
      <c r="CB161" s="727"/>
      <c r="CC161" s="727"/>
      <c r="CD161" s="727"/>
      <c r="CE161" s="735"/>
      <c r="CF161" s="738"/>
      <c r="CH161" s="728"/>
      <c r="CI161" s="727"/>
      <c r="CJ161" s="727"/>
      <c r="CK161" s="727"/>
      <c r="CL161" s="727"/>
      <c r="CM161" s="735"/>
      <c r="CN161" s="738"/>
      <c r="CP161" s="728"/>
      <c r="CQ161" s="727"/>
      <c r="CR161" s="727"/>
      <c r="CS161" s="727"/>
      <c r="CT161" s="727"/>
      <c r="CU161" s="735"/>
      <c r="CV161" s="738"/>
      <c r="CX161" s="728"/>
      <c r="CY161" s="727"/>
      <c r="CZ161" s="727"/>
      <c r="DA161" s="727"/>
      <c r="DB161" s="727"/>
      <c r="DC161" s="735"/>
      <c r="DD161" s="738"/>
      <c r="DF161" s="728"/>
      <c r="DG161" s="727"/>
      <c r="DH161" s="727"/>
      <c r="DI161" s="727"/>
      <c r="DJ161" s="727"/>
      <c r="DK161" s="735"/>
      <c r="DL161" s="738"/>
      <c r="DN161" s="728"/>
      <c r="DO161" s="727"/>
      <c r="DP161" s="727"/>
      <c r="DQ161" s="727"/>
      <c r="DR161" s="727"/>
      <c r="DS161" s="735"/>
      <c r="DT161" s="738"/>
      <c r="DV161" s="728"/>
      <c r="DW161" s="727"/>
      <c r="DX161" s="727"/>
      <c r="DY161" s="727"/>
      <c r="DZ161" s="727"/>
      <c r="EA161" s="735"/>
      <c r="EB161" s="738"/>
      <c r="ED161" s="728"/>
      <c r="EE161" s="727"/>
      <c r="EF161" s="727"/>
      <c r="EG161" s="727"/>
      <c r="EH161" s="727"/>
      <c r="EI161" s="735"/>
      <c r="EJ161" s="738"/>
      <c r="EL161" s="728"/>
      <c r="EM161" s="727"/>
      <c r="EN161" s="727"/>
      <c r="EO161" s="727"/>
      <c r="EP161" s="727"/>
      <c r="EQ161" s="735"/>
      <c r="ER161" s="738"/>
      <c r="ET161" s="728"/>
      <c r="EU161" s="727"/>
      <c r="EV161" s="727"/>
      <c r="EW161" s="727"/>
      <c r="EX161" s="727"/>
      <c r="EY161" s="735"/>
      <c r="EZ161" s="738"/>
      <c r="FB161" s="728"/>
      <c r="FC161" s="727"/>
      <c r="FD161" s="727"/>
      <c r="FE161" s="727"/>
      <c r="FF161" s="727"/>
      <c r="FG161" s="735"/>
      <c r="FH161" s="738"/>
      <c r="FJ161" s="728"/>
      <c r="FK161" s="727"/>
      <c r="FL161" s="727"/>
      <c r="FM161" s="727"/>
      <c r="FN161" s="727"/>
      <c r="FO161" s="735"/>
      <c r="FP161" s="738"/>
      <c r="FR161" s="728"/>
      <c r="FS161" s="727"/>
      <c r="FT161" s="727"/>
      <c r="FU161" s="727"/>
      <c r="FV161" s="727"/>
      <c r="FW161" s="735"/>
      <c r="FX161" s="738"/>
      <c r="FZ161" s="728"/>
      <c r="GA161" s="727"/>
      <c r="GB161" s="727"/>
      <c r="GC161" s="727"/>
      <c r="GD161" s="727"/>
      <c r="GE161" s="735"/>
    </row>
    <row r="162" spans="1:187" ht="27" customHeight="1" thickBot="1" x14ac:dyDescent="0.35">
      <c r="A162" s="780" t="s">
        <v>228</v>
      </c>
      <c r="B162" s="779" t="s">
        <v>227</v>
      </c>
      <c r="C162" s="779" t="s">
        <v>226</v>
      </c>
      <c r="D162" s="779" t="s">
        <v>225</v>
      </c>
      <c r="E162" s="778" t="s">
        <v>224</v>
      </c>
      <c r="F162" s="778" t="s">
        <v>101</v>
      </c>
      <c r="G162" s="778" t="s">
        <v>102</v>
      </c>
      <c r="H162" s="778" t="s">
        <v>103</v>
      </c>
      <c r="I162" s="777" t="s">
        <v>195</v>
      </c>
    </row>
    <row r="163" spans="1:187" ht="48" customHeight="1" x14ac:dyDescent="0.3">
      <c r="A163" s="769" t="s">
        <v>242</v>
      </c>
      <c r="B163" s="768">
        <v>11</v>
      </c>
      <c r="C163" s="768" t="s">
        <v>148</v>
      </c>
      <c r="D163" s="767" t="s">
        <v>155</v>
      </c>
      <c r="E163" s="766">
        <v>212606904462</v>
      </c>
      <c r="F163" s="766">
        <v>212606904462</v>
      </c>
      <c r="G163" s="766">
        <v>212606904462</v>
      </c>
      <c r="H163" s="766">
        <v>0</v>
      </c>
      <c r="I163" s="765">
        <v>0</v>
      </c>
    </row>
    <row r="164" spans="1:187" ht="79.5" customHeight="1" x14ac:dyDescent="0.3">
      <c r="A164" s="769" t="s">
        <v>241</v>
      </c>
      <c r="B164" s="768">
        <v>10</v>
      </c>
      <c r="C164" s="768" t="s">
        <v>148</v>
      </c>
      <c r="D164" s="767" t="s">
        <v>156</v>
      </c>
      <c r="E164" s="766">
        <v>33978918312</v>
      </c>
      <c r="F164" s="766">
        <v>33978918312</v>
      </c>
      <c r="G164" s="766">
        <v>33978918312</v>
      </c>
      <c r="H164" s="766">
        <v>0</v>
      </c>
      <c r="I164" s="765">
        <v>0</v>
      </c>
    </row>
    <row r="165" spans="1:187" ht="79.5" customHeight="1" x14ac:dyDescent="0.3">
      <c r="A165" s="769" t="s">
        <v>241</v>
      </c>
      <c r="B165" s="768">
        <v>11</v>
      </c>
      <c r="C165" s="768" t="s">
        <v>148</v>
      </c>
      <c r="D165" s="767" t="s">
        <v>156</v>
      </c>
      <c r="E165" s="766">
        <v>53538055370</v>
      </c>
      <c r="F165" s="766">
        <v>53538055370</v>
      </c>
      <c r="G165" s="766">
        <v>53538055370</v>
      </c>
      <c r="H165" s="766">
        <v>0</v>
      </c>
      <c r="I165" s="765">
        <v>0</v>
      </c>
    </row>
    <row r="166" spans="1:187" ht="33.75" customHeight="1" x14ac:dyDescent="0.3">
      <c r="A166" s="769" t="s">
        <v>240</v>
      </c>
      <c r="B166" s="768">
        <v>11</v>
      </c>
      <c r="C166" s="768" t="s">
        <v>148</v>
      </c>
      <c r="D166" s="767" t="s">
        <v>76</v>
      </c>
      <c r="E166" s="797">
        <v>125048722958</v>
      </c>
      <c r="F166" s="766">
        <v>125048722958</v>
      </c>
      <c r="G166" s="766">
        <v>0</v>
      </c>
      <c r="H166" s="766">
        <v>0</v>
      </c>
      <c r="I166" s="765">
        <v>0</v>
      </c>
    </row>
    <row r="167" spans="1:187" ht="63.6" customHeight="1" x14ac:dyDescent="0.3">
      <c r="A167" s="769" t="s">
        <v>239</v>
      </c>
      <c r="B167" s="768">
        <v>10</v>
      </c>
      <c r="C167" s="768" t="s">
        <v>148</v>
      </c>
      <c r="D167" s="767" t="s">
        <v>202</v>
      </c>
      <c r="E167" s="797">
        <v>63211773697</v>
      </c>
      <c r="F167" s="766">
        <v>63211773697</v>
      </c>
      <c r="G167" s="766">
        <v>63211773697</v>
      </c>
      <c r="H167" s="766">
        <v>0</v>
      </c>
      <c r="I167" s="765">
        <v>0</v>
      </c>
    </row>
    <row r="168" spans="1:187" ht="49.2" customHeight="1" x14ac:dyDescent="0.3">
      <c r="A168" s="769" t="s">
        <v>238</v>
      </c>
      <c r="B168" s="768">
        <v>10</v>
      </c>
      <c r="C168" s="768" t="s">
        <v>148</v>
      </c>
      <c r="D168" s="767" t="s">
        <v>203</v>
      </c>
      <c r="E168" s="797">
        <v>96414711092</v>
      </c>
      <c r="F168" s="766">
        <v>96414711092</v>
      </c>
      <c r="G168" s="766">
        <v>96414711092</v>
      </c>
      <c r="H168" s="766">
        <v>0</v>
      </c>
      <c r="I168" s="765">
        <v>0</v>
      </c>
    </row>
    <row r="169" spans="1:187" ht="82.5" customHeight="1" x14ac:dyDescent="0.3">
      <c r="A169" s="769" t="s">
        <v>237</v>
      </c>
      <c r="B169" s="768">
        <v>10</v>
      </c>
      <c r="C169" s="768" t="s">
        <v>148</v>
      </c>
      <c r="D169" s="767" t="s">
        <v>204</v>
      </c>
      <c r="E169" s="797">
        <v>44822399836</v>
      </c>
      <c r="F169" s="766">
        <v>44822399836</v>
      </c>
      <c r="G169" s="766">
        <v>44822399836</v>
      </c>
      <c r="H169" s="766">
        <v>0</v>
      </c>
      <c r="I169" s="765">
        <v>0</v>
      </c>
    </row>
    <row r="170" spans="1:187" ht="48.75" customHeight="1" x14ac:dyDescent="0.3">
      <c r="A170" s="769" t="s">
        <v>236</v>
      </c>
      <c r="B170" s="768">
        <v>10</v>
      </c>
      <c r="C170" s="768" t="s">
        <v>148</v>
      </c>
      <c r="D170" s="767" t="s">
        <v>205</v>
      </c>
      <c r="E170" s="797">
        <v>19917325962</v>
      </c>
      <c r="F170" s="766">
        <v>19917325962</v>
      </c>
      <c r="G170" s="766">
        <v>19917325962</v>
      </c>
      <c r="H170" s="766">
        <v>0</v>
      </c>
      <c r="I170" s="765">
        <v>0</v>
      </c>
    </row>
    <row r="171" spans="1:187" ht="51" customHeight="1" x14ac:dyDescent="0.3">
      <c r="A171" s="769" t="s">
        <v>235</v>
      </c>
      <c r="B171" s="768">
        <v>10</v>
      </c>
      <c r="C171" s="768" t="s">
        <v>148</v>
      </c>
      <c r="D171" s="767" t="s">
        <v>206</v>
      </c>
      <c r="E171" s="797">
        <v>35168493659</v>
      </c>
      <c r="F171" s="766">
        <v>35168493659</v>
      </c>
      <c r="G171" s="766">
        <v>35168493659</v>
      </c>
      <c r="H171" s="766">
        <v>0</v>
      </c>
      <c r="I171" s="765">
        <v>0</v>
      </c>
    </row>
    <row r="172" spans="1:187" ht="69" customHeight="1" x14ac:dyDescent="0.3">
      <c r="A172" s="769" t="s">
        <v>234</v>
      </c>
      <c r="B172" s="768">
        <v>10</v>
      </c>
      <c r="C172" s="768" t="s">
        <v>148</v>
      </c>
      <c r="D172" s="767" t="s">
        <v>207</v>
      </c>
      <c r="E172" s="797">
        <v>23977095422</v>
      </c>
      <c r="F172" s="766">
        <v>23977095422</v>
      </c>
      <c r="G172" s="766">
        <v>23977095422</v>
      </c>
      <c r="H172" s="766">
        <v>0</v>
      </c>
      <c r="I172" s="765">
        <v>0</v>
      </c>
    </row>
    <row r="173" spans="1:187" ht="43.5" customHeight="1" x14ac:dyDescent="0.3">
      <c r="A173" s="769" t="s">
        <v>233</v>
      </c>
      <c r="B173" s="768">
        <v>20</v>
      </c>
      <c r="C173" s="768" t="s">
        <v>217</v>
      </c>
      <c r="D173" s="767" t="s">
        <v>75</v>
      </c>
      <c r="E173" s="797">
        <v>38046000000</v>
      </c>
      <c r="F173" s="766">
        <v>0</v>
      </c>
      <c r="G173" s="766">
        <v>0</v>
      </c>
      <c r="H173" s="766">
        <v>0</v>
      </c>
      <c r="I173" s="765">
        <v>0</v>
      </c>
    </row>
    <row r="174" spans="1:187" ht="69.75" customHeight="1" x14ac:dyDescent="0.3">
      <c r="A174" s="769" t="s">
        <v>232</v>
      </c>
      <c r="B174" s="768">
        <v>10</v>
      </c>
      <c r="C174" s="768" t="s">
        <v>148</v>
      </c>
      <c r="D174" s="767" t="s">
        <v>208</v>
      </c>
      <c r="E174" s="797">
        <v>13016958191</v>
      </c>
      <c r="F174" s="766">
        <v>13016958191</v>
      </c>
      <c r="G174" s="766">
        <v>13016958191</v>
      </c>
      <c r="H174" s="766">
        <v>0</v>
      </c>
      <c r="I174" s="765">
        <v>0</v>
      </c>
    </row>
    <row r="175" spans="1:187" ht="13.5" customHeight="1" x14ac:dyDescent="0.3">
      <c r="A175" s="775">
        <v>2404</v>
      </c>
      <c r="B175" s="773"/>
      <c r="C175" s="773"/>
      <c r="D175" s="772" t="s">
        <v>157</v>
      </c>
      <c r="E175" s="771">
        <f>+E176</f>
        <v>143833689253</v>
      </c>
      <c r="F175" s="771">
        <f>+F176</f>
        <v>92371881587</v>
      </c>
      <c r="G175" s="771">
        <f>+G176</f>
        <v>91967975360</v>
      </c>
      <c r="H175" s="771">
        <f>+H176</f>
        <v>22688170172</v>
      </c>
      <c r="I175" s="770">
        <f>+I176</f>
        <v>22688170172</v>
      </c>
    </row>
    <row r="176" spans="1:187" ht="13.5" customHeight="1" x14ac:dyDescent="0.3">
      <c r="A176" s="774" t="s">
        <v>231</v>
      </c>
      <c r="B176" s="773"/>
      <c r="C176" s="773"/>
      <c r="D176" s="772" t="s">
        <v>73</v>
      </c>
      <c r="E176" s="771">
        <f>SUM(E177:E178)</f>
        <v>143833689253</v>
      </c>
      <c r="F176" s="771">
        <f>SUM(F177:F178)</f>
        <v>92371881587</v>
      </c>
      <c r="G176" s="771">
        <f>SUM(G177:G178)</f>
        <v>91967975360</v>
      </c>
      <c r="H176" s="771">
        <f>SUM(H177:H178)</f>
        <v>22688170172</v>
      </c>
      <c r="I176" s="770">
        <f>SUM(I177:I178)</f>
        <v>22688170172</v>
      </c>
    </row>
    <row r="177" spans="1:9" ht="47.25" customHeight="1" x14ac:dyDescent="0.3">
      <c r="A177" s="769" t="s">
        <v>230</v>
      </c>
      <c r="B177" s="768">
        <v>11</v>
      </c>
      <c r="C177" s="795"/>
      <c r="D177" s="767" t="s">
        <v>77</v>
      </c>
      <c r="E177" s="766">
        <v>41383000000</v>
      </c>
      <c r="F177" s="766">
        <v>0</v>
      </c>
      <c r="G177" s="766">
        <v>0</v>
      </c>
      <c r="H177" s="766">
        <v>0</v>
      </c>
      <c r="I177" s="765">
        <v>0</v>
      </c>
    </row>
    <row r="178" spans="1:9" ht="45" customHeight="1" x14ac:dyDescent="0.3">
      <c r="A178" s="769" t="s">
        <v>230</v>
      </c>
      <c r="B178" s="768">
        <v>20</v>
      </c>
      <c r="C178" s="795"/>
      <c r="D178" s="767" t="s">
        <v>77</v>
      </c>
      <c r="E178" s="766">
        <v>102450689253</v>
      </c>
      <c r="F178" s="766">
        <v>92371881587</v>
      </c>
      <c r="G178" s="766">
        <v>91967975360</v>
      </c>
      <c r="H178" s="797">
        <v>22688170172</v>
      </c>
      <c r="I178" s="796">
        <v>22688170172</v>
      </c>
    </row>
    <row r="179" spans="1:9" ht="15.6" x14ac:dyDescent="0.3">
      <c r="A179" s="775">
        <v>2405</v>
      </c>
      <c r="B179" s="795"/>
      <c r="C179" s="795"/>
      <c r="D179" s="772" t="s">
        <v>158</v>
      </c>
      <c r="E179" s="771">
        <f>+E180</f>
        <v>1872000000</v>
      </c>
      <c r="F179" s="771">
        <f>+F180</f>
        <v>999090321</v>
      </c>
      <c r="G179" s="771">
        <f>+G180</f>
        <v>987434121</v>
      </c>
      <c r="H179" s="771">
        <f>+H180</f>
        <v>182636175.22</v>
      </c>
      <c r="I179" s="770">
        <f>+I180</f>
        <v>182636175.22</v>
      </c>
    </row>
    <row r="180" spans="1:9" ht="16.5" customHeight="1" thickBot="1" x14ac:dyDescent="0.35">
      <c r="A180" s="794" t="s">
        <v>229</v>
      </c>
      <c r="B180" s="793"/>
      <c r="C180" s="793"/>
      <c r="D180" s="792" t="s">
        <v>73</v>
      </c>
      <c r="E180" s="791">
        <f>+E191</f>
        <v>1872000000</v>
      </c>
      <c r="F180" s="791">
        <f>+F191</f>
        <v>999090321</v>
      </c>
      <c r="G180" s="791">
        <f>+G191</f>
        <v>987434121</v>
      </c>
      <c r="H180" s="791">
        <f>+H191</f>
        <v>182636175.22</v>
      </c>
      <c r="I180" s="790">
        <f>+I191</f>
        <v>182636175.22</v>
      </c>
    </row>
    <row r="181" spans="1:9" ht="6" customHeight="1" thickBot="1" x14ac:dyDescent="0.35">
      <c r="A181" s="789"/>
      <c r="B181" s="789"/>
      <c r="C181" s="789"/>
      <c r="D181" s="788"/>
      <c r="E181" s="743"/>
      <c r="F181" s="743"/>
      <c r="G181" s="743"/>
      <c r="H181" s="743"/>
      <c r="I181" s="743"/>
    </row>
    <row r="182" spans="1:9" s="787" customFormat="1" x14ac:dyDescent="0.3">
      <c r="A182" s="3666" t="s">
        <v>1</v>
      </c>
      <c r="B182" s="3667"/>
      <c r="C182" s="3667"/>
      <c r="D182" s="3667"/>
      <c r="E182" s="3667"/>
      <c r="F182" s="3667"/>
      <c r="G182" s="3667"/>
      <c r="H182" s="3667"/>
      <c r="I182" s="3668"/>
    </row>
    <row r="183" spans="1:9" s="787" customFormat="1" ht="12" customHeight="1" x14ac:dyDescent="0.3">
      <c r="A183" s="3663" t="s">
        <v>95</v>
      </c>
      <c r="B183" s="3664"/>
      <c r="C183" s="3664"/>
      <c r="D183" s="3664"/>
      <c r="E183" s="3664"/>
      <c r="F183" s="3664"/>
      <c r="G183" s="3664"/>
      <c r="H183" s="3664"/>
      <c r="I183" s="3665"/>
    </row>
    <row r="184" spans="1:9" ht="1.5" hidden="1" customHeight="1" x14ac:dyDescent="0.3">
      <c r="A184" s="738"/>
      <c r="I184" s="735"/>
    </row>
    <row r="185" spans="1:9" ht="12" customHeight="1" x14ac:dyDescent="0.3">
      <c r="A185" s="741" t="s">
        <v>0</v>
      </c>
      <c r="I185" s="735"/>
    </row>
    <row r="186" spans="1:9" ht="2.25" hidden="1" customHeight="1" x14ac:dyDescent="0.3">
      <c r="A186" s="738"/>
      <c r="I186" s="786"/>
    </row>
    <row r="187" spans="1:9" ht="15.75" customHeight="1" thickBot="1" x14ac:dyDescent="0.35">
      <c r="A187" s="738" t="s">
        <v>96</v>
      </c>
      <c r="D187" s="728" t="s">
        <v>4</v>
      </c>
      <c r="F187" s="727" t="str">
        <f>F126</f>
        <v>MES:</v>
      </c>
      <c r="G187" s="727" t="str">
        <f>G7</f>
        <v>ABRIL</v>
      </c>
      <c r="H187" s="727" t="str">
        <f>H160</f>
        <v xml:space="preserve">                                VIGENCIA FISCAL:      2018</v>
      </c>
      <c r="I187" s="735"/>
    </row>
    <row r="188" spans="1:9" ht="3" hidden="1" customHeight="1" thickBot="1" x14ac:dyDescent="0.35">
      <c r="A188" s="738"/>
      <c r="I188" s="735"/>
    </row>
    <row r="189" spans="1:9" ht="15" customHeight="1" thickBot="1" x14ac:dyDescent="0.35">
      <c r="A189" s="785"/>
      <c r="B189" s="784"/>
      <c r="C189" s="784"/>
      <c r="D189" s="783"/>
      <c r="E189" s="782"/>
      <c r="F189" s="782"/>
      <c r="G189" s="782"/>
      <c r="H189" s="782"/>
      <c r="I189" s="781"/>
    </row>
    <row r="190" spans="1:9" ht="27.75" customHeight="1" thickBot="1" x14ac:dyDescent="0.35">
      <c r="A190" s="780" t="s">
        <v>228</v>
      </c>
      <c r="B190" s="779" t="s">
        <v>227</v>
      </c>
      <c r="C190" s="779" t="s">
        <v>226</v>
      </c>
      <c r="D190" s="779" t="s">
        <v>225</v>
      </c>
      <c r="E190" s="778" t="s">
        <v>224</v>
      </c>
      <c r="F190" s="778" t="s">
        <v>101</v>
      </c>
      <c r="G190" s="778" t="s">
        <v>102</v>
      </c>
      <c r="H190" s="778" t="s">
        <v>103</v>
      </c>
      <c r="I190" s="777" t="s">
        <v>195</v>
      </c>
    </row>
    <row r="191" spans="1:9" ht="29.4" customHeight="1" x14ac:dyDescent="0.3">
      <c r="A191" s="769" t="s">
        <v>223</v>
      </c>
      <c r="B191" s="768">
        <v>20</v>
      </c>
      <c r="C191" s="768" t="s">
        <v>217</v>
      </c>
      <c r="D191" s="776" t="s">
        <v>78</v>
      </c>
      <c r="E191" s="766">
        <v>1872000000</v>
      </c>
      <c r="F191" s="766">
        <v>999090321</v>
      </c>
      <c r="G191" s="766">
        <v>987434121</v>
      </c>
      <c r="H191" s="766">
        <v>182636175.22</v>
      </c>
      <c r="I191" s="765">
        <v>182636175.22</v>
      </c>
    </row>
    <row r="192" spans="1:9" ht="29.25" customHeight="1" x14ac:dyDescent="0.3">
      <c r="A192" s="775">
        <v>2499</v>
      </c>
      <c r="B192" s="773"/>
      <c r="C192" s="773"/>
      <c r="D192" s="772" t="s">
        <v>159</v>
      </c>
      <c r="E192" s="771">
        <f>+E193</f>
        <v>55498157998</v>
      </c>
      <c r="F192" s="771">
        <f>+F193</f>
        <v>47247356946.43</v>
      </c>
      <c r="G192" s="771">
        <f>+G193</f>
        <v>42806400622.43</v>
      </c>
      <c r="H192" s="771">
        <f>+H193</f>
        <v>8144730634.8400002</v>
      </c>
      <c r="I192" s="770">
        <f>+I193</f>
        <v>8144730634.8400002</v>
      </c>
    </row>
    <row r="193" spans="1:9" ht="16.5" customHeight="1" x14ac:dyDescent="0.3">
      <c r="A193" s="774" t="s">
        <v>222</v>
      </c>
      <c r="B193" s="773"/>
      <c r="C193" s="773"/>
      <c r="D193" s="772" t="s">
        <v>73</v>
      </c>
      <c r="E193" s="771">
        <f>SUM(E194:E198)</f>
        <v>55498157998</v>
      </c>
      <c r="F193" s="771">
        <f>SUM(F194:F198)</f>
        <v>47247356946.43</v>
      </c>
      <c r="G193" s="771">
        <f>SUM(G194:G198)</f>
        <v>42806400622.43</v>
      </c>
      <c r="H193" s="771">
        <f>SUM(H194:H198)</f>
        <v>8144730634.8400002</v>
      </c>
      <c r="I193" s="770">
        <f>SUM(I194:I198)</f>
        <v>8144730634.8400002</v>
      </c>
    </row>
    <row r="194" spans="1:9" ht="30.75" customHeight="1" x14ac:dyDescent="0.3">
      <c r="A194" s="769" t="s">
        <v>221</v>
      </c>
      <c r="B194" s="768">
        <v>20</v>
      </c>
      <c r="C194" s="768" t="s">
        <v>217</v>
      </c>
      <c r="D194" s="767" t="s">
        <v>80</v>
      </c>
      <c r="E194" s="766">
        <v>7072782774</v>
      </c>
      <c r="F194" s="766">
        <v>6815522764</v>
      </c>
      <c r="G194" s="766">
        <v>6528131104</v>
      </c>
      <c r="H194" s="766">
        <v>1087661027</v>
      </c>
      <c r="I194" s="765">
        <v>1087661027</v>
      </c>
    </row>
    <row r="195" spans="1:9" ht="33.75" customHeight="1" x14ac:dyDescent="0.3">
      <c r="A195" s="769" t="s">
        <v>221</v>
      </c>
      <c r="B195" s="768">
        <v>21</v>
      </c>
      <c r="C195" s="768" t="s">
        <v>217</v>
      </c>
      <c r="D195" s="767" t="s">
        <v>80</v>
      </c>
      <c r="E195" s="766">
        <v>19800000000</v>
      </c>
      <c r="F195" s="766">
        <v>18749024176</v>
      </c>
      <c r="G195" s="766">
        <v>16349024176</v>
      </c>
      <c r="H195" s="766">
        <v>1022066441</v>
      </c>
      <c r="I195" s="765">
        <v>1022066441</v>
      </c>
    </row>
    <row r="196" spans="1:9" ht="47.4" customHeight="1" x14ac:dyDescent="0.3">
      <c r="A196" s="769" t="s">
        <v>220</v>
      </c>
      <c r="B196" s="768">
        <v>20</v>
      </c>
      <c r="C196" s="768" t="s">
        <v>217</v>
      </c>
      <c r="D196" s="767" t="s">
        <v>160</v>
      </c>
      <c r="E196" s="766">
        <v>150000000</v>
      </c>
      <c r="F196" s="766">
        <v>0</v>
      </c>
      <c r="G196" s="766">
        <v>0</v>
      </c>
      <c r="H196" s="766">
        <v>0</v>
      </c>
      <c r="I196" s="765">
        <v>0</v>
      </c>
    </row>
    <row r="197" spans="1:9" ht="61.95" customHeight="1" x14ac:dyDescent="0.3">
      <c r="A197" s="769" t="s">
        <v>219</v>
      </c>
      <c r="B197" s="768">
        <v>21</v>
      </c>
      <c r="C197" s="768" t="s">
        <v>217</v>
      </c>
      <c r="D197" s="767" t="s">
        <v>79</v>
      </c>
      <c r="E197" s="766">
        <v>3372038700</v>
      </c>
      <c r="F197" s="766">
        <v>1695819417.4300001</v>
      </c>
      <c r="G197" s="766">
        <v>1560383845.4300001</v>
      </c>
      <c r="H197" s="766">
        <v>437200902</v>
      </c>
      <c r="I197" s="765">
        <v>437200902</v>
      </c>
    </row>
    <row r="198" spans="1:9" ht="33.6" customHeight="1" thickBot="1" x14ac:dyDescent="0.35">
      <c r="A198" s="769" t="s">
        <v>218</v>
      </c>
      <c r="B198" s="768">
        <v>20</v>
      </c>
      <c r="C198" s="768" t="s">
        <v>217</v>
      </c>
      <c r="D198" s="767" t="s">
        <v>161</v>
      </c>
      <c r="E198" s="766">
        <v>25103336524</v>
      </c>
      <c r="F198" s="766">
        <v>19986990589</v>
      </c>
      <c r="G198" s="766">
        <v>18368861497</v>
      </c>
      <c r="H198" s="766">
        <v>5597802264.8400002</v>
      </c>
      <c r="I198" s="765">
        <v>5597802264.8400002</v>
      </c>
    </row>
    <row r="199" spans="1:9" ht="15" customHeight="1" thickBot="1" x14ac:dyDescent="0.35">
      <c r="A199" s="3669" t="s">
        <v>162</v>
      </c>
      <c r="B199" s="3670"/>
      <c r="C199" s="3671"/>
      <c r="D199" s="3672"/>
      <c r="E199" s="764">
        <f>+E141+E137+E11</f>
        <v>2246240643789</v>
      </c>
      <c r="F199" s="764">
        <f>+F141+F137+F11</f>
        <v>1737936598663.5898</v>
      </c>
      <c r="G199" s="764">
        <f>+G11+G137+G141</f>
        <v>1575823540467.1499</v>
      </c>
      <c r="H199" s="764">
        <f>+H141+H137+H11</f>
        <v>337408632278.76001</v>
      </c>
      <c r="I199" s="763">
        <f>+I141+I137+I11</f>
        <v>306836719759.76001</v>
      </c>
    </row>
    <row r="200" spans="1:9" ht="12" customHeight="1" x14ac:dyDescent="0.3">
      <c r="A200" s="762"/>
      <c r="B200" s="761"/>
      <c r="C200" s="761"/>
      <c r="D200" s="760"/>
      <c r="E200" s="759"/>
      <c r="F200" s="758"/>
      <c r="G200" s="757"/>
      <c r="H200" s="757"/>
      <c r="I200" s="756"/>
    </row>
    <row r="201" spans="1:9" ht="18.600000000000001" customHeight="1" x14ac:dyDescent="0.3">
      <c r="A201" s="755" t="s">
        <v>212</v>
      </c>
      <c r="B201" s="754"/>
      <c r="C201" s="754"/>
      <c r="D201" s="753"/>
      <c r="E201" s="752"/>
      <c r="F201" s="752"/>
      <c r="G201" s="751"/>
      <c r="H201" s="751"/>
      <c r="I201" s="750"/>
    </row>
    <row r="202" spans="1:9" ht="18.600000000000001" customHeight="1" x14ac:dyDescent="0.3">
      <c r="A202" s="755" t="s">
        <v>215</v>
      </c>
      <c r="B202" s="754"/>
      <c r="C202" s="754"/>
      <c r="D202" s="753"/>
      <c r="E202" s="752"/>
      <c r="F202" s="752"/>
      <c r="G202" s="751"/>
      <c r="H202" s="751"/>
      <c r="I202" s="750"/>
    </row>
    <row r="203" spans="1:9" ht="18.600000000000001" customHeight="1" x14ac:dyDescent="0.3">
      <c r="A203" s="749" t="s">
        <v>214</v>
      </c>
      <c r="B203" s="748"/>
      <c r="C203" s="748"/>
      <c r="D203" s="747"/>
      <c r="E203" s="746"/>
      <c r="F203" s="746"/>
      <c r="G203" s="745"/>
      <c r="H203" s="745"/>
      <c r="I203" s="744"/>
    </row>
    <row r="204" spans="1:9" ht="18.600000000000001" customHeight="1" x14ac:dyDescent="0.3">
      <c r="A204" s="755" t="s">
        <v>216</v>
      </c>
      <c r="B204" s="754"/>
      <c r="C204" s="754"/>
      <c r="D204" s="753"/>
      <c r="E204" s="752"/>
      <c r="F204" s="752"/>
      <c r="G204" s="751"/>
      <c r="H204" s="751"/>
      <c r="I204" s="750"/>
    </row>
    <row r="205" spans="1:9" ht="18.600000000000001" customHeight="1" x14ac:dyDescent="0.3">
      <c r="A205" s="755" t="s">
        <v>215</v>
      </c>
      <c r="B205" s="754"/>
      <c r="C205" s="754"/>
      <c r="D205" s="753"/>
      <c r="E205" s="752"/>
      <c r="F205" s="752"/>
      <c r="G205" s="751"/>
      <c r="H205" s="751"/>
      <c r="I205" s="750"/>
    </row>
    <row r="206" spans="1:9" ht="18.600000000000001" customHeight="1" x14ac:dyDescent="0.3">
      <c r="A206" s="749" t="s">
        <v>214</v>
      </c>
      <c r="B206" s="748"/>
      <c r="C206" s="748"/>
      <c r="D206" s="747"/>
      <c r="E206" s="746"/>
      <c r="F206" s="746"/>
      <c r="G206" s="745"/>
      <c r="H206" s="745"/>
      <c r="I206" s="744"/>
    </row>
    <row r="207" spans="1:9" ht="18.600000000000001" customHeight="1" x14ac:dyDescent="0.3">
      <c r="A207" s="738"/>
      <c r="G207" s="743"/>
      <c r="H207" s="743"/>
      <c r="I207" s="735"/>
    </row>
    <row r="208" spans="1:9" ht="30.6" customHeight="1" x14ac:dyDescent="0.3">
      <c r="A208" s="738"/>
      <c r="D208" s="728" t="s">
        <v>163</v>
      </c>
      <c r="E208" s="742"/>
      <c r="F208" s="726"/>
      <c r="G208" s="743" t="s">
        <v>164</v>
      </c>
      <c r="H208" s="743"/>
      <c r="I208" s="735"/>
    </row>
    <row r="209" spans="1:9" x14ac:dyDescent="0.3">
      <c r="A209" s="741"/>
      <c r="D209" s="737" t="s">
        <v>192</v>
      </c>
      <c r="E209" s="726"/>
      <c r="F209" s="742"/>
      <c r="G209" s="736" t="s">
        <v>165</v>
      </c>
      <c r="I209" s="735"/>
    </row>
    <row r="210" spans="1:9" x14ac:dyDescent="0.3">
      <c r="A210" s="741"/>
      <c r="D210" s="737" t="s">
        <v>166</v>
      </c>
      <c r="E210" s="742"/>
      <c r="F210" s="726"/>
      <c r="G210" s="736" t="s">
        <v>167</v>
      </c>
      <c r="I210" s="740"/>
    </row>
    <row r="211" spans="1:9" x14ac:dyDescent="0.3">
      <c r="A211" s="741"/>
      <c r="D211" s="737"/>
      <c r="E211" s="726"/>
      <c r="F211" s="726"/>
      <c r="G211" s="736"/>
      <c r="I211" s="740"/>
    </row>
    <row r="212" spans="1:9" ht="16.5" hidden="1" customHeight="1" x14ac:dyDescent="0.3">
      <c r="A212" s="738"/>
      <c r="E212" s="736"/>
      <c r="I212" s="735"/>
    </row>
    <row r="213" spans="1:9" ht="16.5" hidden="1" customHeight="1" thickBot="1" x14ac:dyDescent="0.35">
      <c r="A213" s="738"/>
      <c r="E213" s="736"/>
      <c r="F213" s="726"/>
      <c r="I213" s="735"/>
    </row>
    <row r="214" spans="1:9" ht="16.5" customHeight="1" x14ac:dyDescent="0.3">
      <c r="A214" s="738"/>
      <c r="E214" s="736"/>
      <c r="F214" s="726"/>
      <c r="I214" s="735"/>
    </row>
    <row r="215" spans="1:9" ht="16.5" customHeight="1" x14ac:dyDescent="0.3">
      <c r="A215" s="738"/>
      <c r="E215" s="736"/>
      <c r="F215" s="726"/>
      <c r="I215" s="735"/>
    </row>
    <row r="216" spans="1:9" x14ac:dyDescent="0.3">
      <c r="A216" s="738"/>
      <c r="E216" s="736"/>
      <c r="F216" s="726"/>
      <c r="I216" s="735"/>
    </row>
    <row r="217" spans="1:9" ht="2.25" customHeight="1" x14ac:dyDescent="0.3">
      <c r="A217" s="738"/>
      <c r="E217" s="736"/>
      <c r="F217" s="726"/>
      <c r="I217" s="735"/>
    </row>
    <row r="218" spans="1:9" x14ac:dyDescent="0.3">
      <c r="A218" s="738"/>
      <c r="D218" s="739" t="s">
        <v>164</v>
      </c>
      <c r="E218" s="736" t="s">
        <v>164</v>
      </c>
      <c r="F218" s="726"/>
      <c r="G218" s="736" t="s">
        <v>164</v>
      </c>
      <c r="I218" s="735"/>
    </row>
    <row r="219" spans="1:9" ht="12.75" customHeight="1" x14ac:dyDescent="0.3">
      <c r="A219" s="738"/>
      <c r="D219" s="737" t="s">
        <v>168</v>
      </c>
      <c r="E219" s="736" t="s">
        <v>169</v>
      </c>
      <c r="F219" s="726"/>
      <c r="G219" s="736" t="s">
        <v>91</v>
      </c>
      <c r="I219" s="735"/>
    </row>
    <row r="220" spans="1:9" ht="17.25" customHeight="1" thickBot="1" x14ac:dyDescent="0.35">
      <c r="A220" s="734"/>
      <c r="B220" s="732"/>
      <c r="C220" s="732"/>
      <c r="D220" s="733" t="s">
        <v>170</v>
      </c>
      <c r="E220" s="731" t="s">
        <v>171</v>
      </c>
      <c r="F220" s="732"/>
      <c r="G220" s="731" t="s">
        <v>172</v>
      </c>
      <c r="H220" s="730"/>
      <c r="I220" s="729"/>
    </row>
  </sheetData>
  <mergeCells count="35">
    <mergeCell ref="A121:I121"/>
    <mergeCell ref="A122:I122"/>
    <mergeCell ref="A155:I155"/>
    <mergeCell ref="A156:I156"/>
    <mergeCell ref="A2:I2"/>
    <mergeCell ref="A3:I3"/>
    <mergeCell ref="A49:I49"/>
    <mergeCell ref="A50:I50"/>
    <mergeCell ref="A82:I82"/>
    <mergeCell ref="A83:I83"/>
    <mergeCell ref="FH156:FO156"/>
    <mergeCell ref="FP156:FW156"/>
    <mergeCell ref="FX156:GE156"/>
    <mergeCell ref="CN156:CU156"/>
    <mergeCell ref="CV156:DC156"/>
    <mergeCell ref="DD156:DK156"/>
    <mergeCell ref="DL156:DS156"/>
    <mergeCell ref="DT156:EA156"/>
    <mergeCell ref="EB156:EI156"/>
    <mergeCell ref="EZ156:FG156"/>
    <mergeCell ref="ER156:EY156"/>
    <mergeCell ref="CF156:CM156"/>
    <mergeCell ref="A182:I182"/>
    <mergeCell ref="A183:I183"/>
    <mergeCell ref="A199:D199"/>
    <mergeCell ref="EJ156:EQ156"/>
    <mergeCell ref="L156:S156"/>
    <mergeCell ref="T156:AA156"/>
    <mergeCell ref="AB156:AI156"/>
    <mergeCell ref="AJ156:AQ156"/>
    <mergeCell ref="AR156:AY156"/>
    <mergeCell ref="AZ156:BG156"/>
    <mergeCell ref="BH156:BO156"/>
    <mergeCell ref="BP156:BW156"/>
    <mergeCell ref="BX156:CE156"/>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1" max="7" man="1"/>
    <brk id="120" max="16383" man="1"/>
    <brk id="153" max="7" man="1"/>
    <brk id="18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GQ220"/>
  <sheetViews>
    <sheetView zoomScale="93" zoomScaleNormal="93" workbookViewId="0">
      <selection activeCell="F196" sqref="F196"/>
    </sheetView>
  </sheetViews>
  <sheetFormatPr baseColWidth="10" defaultColWidth="11.44140625" defaultRowHeight="14.4" x14ac:dyDescent="0.3"/>
  <cols>
    <col min="1" max="1" width="15.44140625" style="1072" customWidth="1"/>
    <col min="2" max="2" width="9.5546875" style="1072" customWidth="1"/>
    <col min="3" max="3" width="14.44140625" style="1072" customWidth="1"/>
    <col min="4" max="4" width="49.88671875" style="1073" customWidth="1"/>
    <col min="5" max="5" width="22.5546875" style="1074" customWidth="1"/>
    <col min="6" max="6" width="23" style="1074" customWidth="1"/>
    <col min="7" max="7" width="22.88671875" style="1074" customWidth="1"/>
    <col min="8" max="8" width="23.44140625" style="1074" customWidth="1"/>
    <col min="9" max="9" width="24.88671875" style="1074" customWidth="1"/>
    <col min="10" max="10" width="13.88671875" style="1072" customWidth="1"/>
    <col min="11" max="256" width="11.44140625" style="1072"/>
    <col min="257" max="257" width="15.44140625" style="1072" customWidth="1"/>
    <col min="258" max="258" width="9.5546875" style="1072" customWidth="1"/>
    <col min="259" max="259" width="14.44140625" style="1072" customWidth="1"/>
    <col min="260" max="260" width="49.88671875" style="1072" customWidth="1"/>
    <col min="261" max="261" width="22.5546875" style="1072" customWidth="1"/>
    <col min="262" max="262" width="23" style="1072" customWidth="1"/>
    <col min="263" max="263" width="22.88671875" style="1072" customWidth="1"/>
    <col min="264" max="264" width="23.44140625" style="1072" customWidth="1"/>
    <col min="265" max="265" width="24.88671875" style="1072" customWidth="1"/>
    <col min="266" max="266" width="13.88671875" style="1072" customWidth="1"/>
    <col min="267" max="512" width="11.44140625" style="1072"/>
    <col min="513" max="513" width="15.44140625" style="1072" customWidth="1"/>
    <col min="514" max="514" width="9.5546875" style="1072" customWidth="1"/>
    <col min="515" max="515" width="14.44140625" style="1072" customWidth="1"/>
    <col min="516" max="516" width="49.88671875" style="1072" customWidth="1"/>
    <col min="517" max="517" width="22.5546875" style="1072" customWidth="1"/>
    <col min="518" max="518" width="23" style="1072" customWidth="1"/>
    <col min="519" max="519" width="22.88671875" style="1072" customWidth="1"/>
    <col min="520" max="520" width="23.44140625" style="1072" customWidth="1"/>
    <col min="521" max="521" width="24.88671875" style="1072" customWidth="1"/>
    <col min="522" max="522" width="13.88671875" style="1072" customWidth="1"/>
    <col min="523" max="768" width="11.44140625" style="1072"/>
    <col min="769" max="769" width="15.44140625" style="1072" customWidth="1"/>
    <col min="770" max="770" width="9.5546875" style="1072" customWidth="1"/>
    <col min="771" max="771" width="14.44140625" style="1072" customWidth="1"/>
    <col min="772" max="772" width="49.88671875" style="1072" customWidth="1"/>
    <col min="773" max="773" width="22.5546875" style="1072" customWidth="1"/>
    <col min="774" max="774" width="23" style="1072" customWidth="1"/>
    <col min="775" max="775" width="22.88671875" style="1072" customWidth="1"/>
    <col min="776" max="776" width="23.44140625" style="1072" customWidth="1"/>
    <col min="777" max="777" width="24.88671875" style="1072" customWidth="1"/>
    <col min="778" max="778" width="13.88671875" style="1072" customWidth="1"/>
    <col min="779" max="1024" width="11.44140625" style="1072"/>
    <col min="1025" max="1025" width="15.44140625" style="1072" customWidth="1"/>
    <col min="1026" max="1026" width="9.5546875" style="1072" customWidth="1"/>
    <col min="1027" max="1027" width="14.44140625" style="1072" customWidth="1"/>
    <col min="1028" max="1028" width="49.88671875" style="1072" customWidth="1"/>
    <col min="1029" max="1029" width="22.5546875" style="1072" customWidth="1"/>
    <col min="1030" max="1030" width="23" style="1072" customWidth="1"/>
    <col min="1031" max="1031" width="22.88671875" style="1072" customWidth="1"/>
    <col min="1032" max="1032" width="23.44140625" style="1072" customWidth="1"/>
    <col min="1033" max="1033" width="24.88671875" style="1072" customWidth="1"/>
    <col min="1034" max="1034" width="13.88671875" style="1072" customWidth="1"/>
    <col min="1035" max="1280" width="11.44140625" style="1072"/>
    <col min="1281" max="1281" width="15.44140625" style="1072" customWidth="1"/>
    <col min="1282" max="1282" width="9.5546875" style="1072" customWidth="1"/>
    <col min="1283" max="1283" width="14.44140625" style="1072" customWidth="1"/>
    <col min="1284" max="1284" width="49.88671875" style="1072" customWidth="1"/>
    <col min="1285" max="1285" width="22.5546875" style="1072" customWidth="1"/>
    <col min="1286" max="1286" width="23" style="1072" customWidth="1"/>
    <col min="1287" max="1287" width="22.88671875" style="1072" customWidth="1"/>
    <col min="1288" max="1288" width="23.44140625" style="1072" customWidth="1"/>
    <col min="1289" max="1289" width="24.88671875" style="1072" customWidth="1"/>
    <col min="1290" max="1290" width="13.88671875" style="1072" customWidth="1"/>
    <col min="1291" max="1536" width="11.44140625" style="1072"/>
    <col min="1537" max="1537" width="15.44140625" style="1072" customWidth="1"/>
    <col min="1538" max="1538" width="9.5546875" style="1072" customWidth="1"/>
    <col min="1539" max="1539" width="14.44140625" style="1072" customWidth="1"/>
    <col min="1540" max="1540" width="49.88671875" style="1072" customWidth="1"/>
    <col min="1541" max="1541" width="22.5546875" style="1072" customWidth="1"/>
    <col min="1542" max="1542" width="23" style="1072" customWidth="1"/>
    <col min="1543" max="1543" width="22.88671875" style="1072" customWidth="1"/>
    <col min="1544" max="1544" width="23.44140625" style="1072" customWidth="1"/>
    <col min="1545" max="1545" width="24.88671875" style="1072" customWidth="1"/>
    <col min="1546" max="1546" width="13.88671875" style="1072" customWidth="1"/>
    <col min="1547" max="1792" width="11.44140625" style="1072"/>
    <col min="1793" max="1793" width="15.44140625" style="1072" customWidth="1"/>
    <col min="1794" max="1794" width="9.5546875" style="1072" customWidth="1"/>
    <col min="1795" max="1795" width="14.44140625" style="1072" customWidth="1"/>
    <col min="1796" max="1796" width="49.88671875" style="1072" customWidth="1"/>
    <col min="1797" max="1797" width="22.5546875" style="1072" customWidth="1"/>
    <col min="1798" max="1798" width="23" style="1072" customWidth="1"/>
    <col min="1799" max="1799" width="22.88671875" style="1072" customWidth="1"/>
    <col min="1800" max="1800" width="23.44140625" style="1072" customWidth="1"/>
    <col min="1801" max="1801" width="24.88671875" style="1072" customWidth="1"/>
    <col min="1802" max="1802" width="13.88671875" style="1072" customWidth="1"/>
    <col min="1803" max="2048" width="11.44140625" style="1072"/>
    <col min="2049" max="2049" width="15.44140625" style="1072" customWidth="1"/>
    <col min="2050" max="2050" width="9.5546875" style="1072" customWidth="1"/>
    <col min="2051" max="2051" width="14.44140625" style="1072" customWidth="1"/>
    <col min="2052" max="2052" width="49.88671875" style="1072" customWidth="1"/>
    <col min="2053" max="2053" width="22.5546875" style="1072" customWidth="1"/>
    <col min="2054" max="2054" width="23" style="1072" customWidth="1"/>
    <col min="2055" max="2055" width="22.88671875" style="1072" customWidth="1"/>
    <col min="2056" max="2056" width="23.44140625" style="1072" customWidth="1"/>
    <col min="2057" max="2057" width="24.88671875" style="1072" customWidth="1"/>
    <col min="2058" max="2058" width="13.88671875" style="1072" customWidth="1"/>
    <col min="2059" max="2304" width="11.44140625" style="1072"/>
    <col min="2305" max="2305" width="15.44140625" style="1072" customWidth="1"/>
    <col min="2306" max="2306" width="9.5546875" style="1072" customWidth="1"/>
    <col min="2307" max="2307" width="14.44140625" style="1072" customWidth="1"/>
    <col min="2308" max="2308" width="49.88671875" style="1072" customWidth="1"/>
    <col min="2309" max="2309" width="22.5546875" style="1072" customWidth="1"/>
    <col min="2310" max="2310" width="23" style="1072" customWidth="1"/>
    <col min="2311" max="2311" width="22.88671875" style="1072" customWidth="1"/>
    <col min="2312" max="2312" width="23.44140625" style="1072" customWidth="1"/>
    <col min="2313" max="2313" width="24.88671875" style="1072" customWidth="1"/>
    <col min="2314" max="2314" width="13.88671875" style="1072" customWidth="1"/>
    <col min="2315" max="2560" width="11.44140625" style="1072"/>
    <col min="2561" max="2561" width="15.44140625" style="1072" customWidth="1"/>
    <col min="2562" max="2562" width="9.5546875" style="1072" customWidth="1"/>
    <col min="2563" max="2563" width="14.44140625" style="1072" customWidth="1"/>
    <col min="2564" max="2564" width="49.88671875" style="1072" customWidth="1"/>
    <col min="2565" max="2565" width="22.5546875" style="1072" customWidth="1"/>
    <col min="2566" max="2566" width="23" style="1072" customWidth="1"/>
    <col min="2567" max="2567" width="22.88671875" style="1072" customWidth="1"/>
    <col min="2568" max="2568" width="23.44140625" style="1072" customWidth="1"/>
    <col min="2569" max="2569" width="24.88671875" style="1072" customWidth="1"/>
    <col min="2570" max="2570" width="13.88671875" style="1072" customWidth="1"/>
    <col min="2571" max="2816" width="11.44140625" style="1072"/>
    <col min="2817" max="2817" width="15.44140625" style="1072" customWidth="1"/>
    <col min="2818" max="2818" width="9.5546875" style="1072" customWidth="1"/>
    <col min="2819" max="2819" width="14.44140625" style="1072" customWidth="1"/>
    <col min="2820" max="2820" width="49.88671875" style="1072" customWidth="1"/>
    <col min="2821" max="2821" width="22.5546875" style="1072" customWidth="1"/>
    <col min="2822" max="2822" width="23" style="1072" customWidth="1"/>
    <col min="2823" max="2823" width="22.88671875" style="1072" customWidth="1"/>
    <col min="2824" max="2824" width="23.44140625" style="1072" customWidth="1"/>
    <col min="2825" max="2825" width="24.88671875" style="1072" customWidth="1"/>
    <col min="2826" max="2826" width="13.88671875" style="1072" customWidth="1"/>
    <col min="2827" max="3072" width="11.44140625" style="1072"/>
    <col min="3073" max="3073" width="15.44140625" style="1072" customWidth="1"/>
    <col min="3074" max="3074" width="9.5546875" style="1072" customWidth="1"/>
    <col min="3075" max="3075" width="14.44140625" style="1072" customWidth="1"/>
    <col min="3076" max="3076" width="49.88671875" style="1072" customWidth="1"/>
    <col min="3077" max="3077" width="22.5546875" style="1072" customWidth="1"/>
    <col min="3078" max="3078" width="23" style="1072" customWidth="1"/>
    <col min="3079" max="3079" width="22.88671875" style="1072" customWidth="1"/>
    <col min="3080" max="3080" width="23.44140625" style="1072" customWidth="1"/>
    <col min="3081" max="3081" width="24.88671875" style="1072" customWidth="1"/>
    <col min="3082" max="3082" width="13.88671875" style="1072" customWidth="1"/>
    <col min="3083" max="3328" width="11.44140625" style="1072"/>
    <col min="3329" max="3329" width="15.44140625" style="1072" customWidth="1"/>
    <col min="3330" max="3330" width="9.5546875" style="1072" customWidth="1"/>
    <col min="3331" max="3331" width="14.44140625" style="1072" customWidth="1"/>
    <col min="3332" max="3332" width="49.88671875" style="1072" customWidth="1"/>
    <col min="3333" max="3333" width="22.5546875" style="1072" customWidth="1"/>
    <col min="3334" max="3334" width="23" style="1072" customWidth="1"/>
    <col min="3335" max="3335" width="22.88671875" style="1072" customWidth="1"/>
    <col min="3336" max="3336" width="23.44140625" style="1072" customWidth="1"/>
    <col min="3337" max="3337" width="24.88671875" style="1072" customWidth="1"/>
    <col min="3338" max="3338" width="13.88671875" style="1072" customWidth="1"/>
    <col min="3339" max="3584" width="11.44140625" style="1072"/>
    <col min="3585" max="3585" width="15.44140625" style="1072" customWidth="1"/>
    <col min="3586" max="3586" width="9.5546875" style="1072" customWidth="1"/>
    <col min="3587" max="3587" width="14.44140625" style="1072" customWidth="1"/>
    <col min="3588" max="3588" width="49.88671875" style="1072" customWidth="1"/>
    <col min="3589" max="3589" width="22.5546875" style="1072" customWidth="1"/>
    <col min="3590" max="3590" width="23" style="1072" customWidth="1"/>
    <col min="3591" max="3591" width="22.88671875" style="1072" customWidth="1"/>
    <col min="3592" max="3592" width="23.44140625" style="1072" customWidth="1"/>
    <col min="3593" max="3593" width="24.88671875" style="1072" customWidth="1"/>
    <col min="3594" max="3594" width="13.88671875" style="1072" customWidth="1"/>
    <col min="3595" max="3840" width="11.44140625" style="1072"/>
    <col min="3841" max="3841" width="15.44140625" style="1072" customWidth="1"/>
    <col min="3842" max="3842" width="9.5546875" style="1072" customWidth="1"/>
    <col min="3843" max="3843" width="14.44140625" style="1072" customWidth="1"/>
    <col min="3844" max="3844" width="49.88671875" style="1072" customWidth="1"/>
    <col min="3845" max="3845" width="22.5546875" style="1072" customWidth="1"/>
    <col min="3846" max="3846" width="23" style="1072" customWidth="1"/>
    <col min="3847" max="3847" width="22.88671875" style="1072" customWidth="1"/>
    <col min="3848" max="3848" width="23.44140625" style="1072" customWidth="1"/>
    <col min="3849" max="3849" width="24.88671875" style="1072" customWidth="1"/>
    <col min="3850" max="3850" width="13.88671875" style="1072" customWidth="1"/>
    <col min="3851" max="4096" width="11.44140625" style="1072"/>
    <col min="4097" max="4097" width="15.44140625" style="1072" customWidth="1"/>
    <col min="4098" max="4098" width="9.5546875" style="1072" customWidth="1"/>
    <col min="4099" max="4099" width="14.44140625" style="1072" customWidth="1"/>
    <col min="4100" max="4100" width="49.88671875" style="1072" customWidth="1"/>
    <col min="4101" max="4101" width="22.5546875" style="1072" customWidth="1"/>
    <col min="4102" max="4102" width="23" style="1072" customWidth="1"/>
    <col min="4103" max="4103" width="22.88671875" style="1072" customWidth="1"/>
    <col min="4104" max="4104" width="23.44140625" style="1072" customWidth="1"/>
    <col min="4105" max="4105" width="24.88671875" style="1072" customWidth="1"/>
    <col min="4106" max="4106" width="13.88671875" style="1072" customWidth="1"/>
    <col min="4107" max="4352" width="11.44140625" style="1072"/>
    <col min="4353" max="4353" width="15.44140625" style="1072" customWidth="1"/>
    <col min="4354" max="4354" width="9.5546875" style="1072" customWidth="1"/>
    <col min="4355" max="4355" width="14.44140625" style="1072" customWidth="1"/>
    <col min="4356" max="4356" width="49.88671875" style="1072" customWidth="1"/>
    <col min="4357" max="4357" width="22.5546875" style="1072" customWidth="1"/>
    <col min="4358" max="4358" width="23" style="1072" customWidth="1"/>
    <col min="4359" max="4359" width="22.88671875" style="1072" customWidth="1"/>
    <col min="4360" max="4360" width="23.44140625" style="1072" customWidth="1"/>
    <col min="4361" max="4361" width="24.88671875" style="1072" customWidth="1"/>
    <col min="4362" max="4362" width="13.88671875" style="1072" customWidth="1"/>
    <col min="4363" max="4608" width="11.44140625" style="1072"/>
    <col min="4609" max="4609" width="15.44140625" style="1072" customWidth="1"/>
    <col min="4610" max="4610" width="9.5546875" style="1072" customWidth="1"/>
    <col min="4611" max="4611" width="14.44140625" style="1072" customWidth="1"/>
    <col min="4612" max="4612" width="49.88671875" style="1072" customWidth="1"/>
    <col min="4613" max="4613" width="22.5546875" style="1072" customWidth="1"/>
    <col min="4614" max="4614" width="23" style="1072" customWidth="1"/>
    <col min="4615" max="4615" width="22.88671875" style="1072" customWidth="1"/>
    <col min="4616" max="4616" width="23.44140625" style="1072" customWidth="1"/>
    <col min="4617" max="4617" width="24.88671875" style="1072" customWidth="1"/>
    <col min="4618" max="4618" width="13.88671875" style="1072" customWidth="1"/>
    <col min="4619" max="4864" width="11.44140625" style="1072"/>
    <col min="4865" max="4865" width="15.44140625" style="1072" customWidth="1"/>
    <col min="4866" max="4866" width="9.5546875" style="1072" customWidth="1"/>
    <col min="4867" max="4867" width="14.44140625" style="1072" customWidth="1"/>
    <col min="4868" max="4868" width="49.88671875" style="1072" customWidth="1"/>
    <col min="4869" max="4869" width="22.5546875" style="1072" customWidth="1"/>
    <col min="4870" max="4870" width="23" style="1072" customWidth="1"/>
    <col min="4871" max="4871" width="22.88671875" style="1072" customWidth="1"/>
    <col min="4872" max="4872" width="23.44140625" style="1072" customWidth="1"/>
    <col min="4873" max="4873" width="24.88671875" style="1072" customWidth="1"/>
    <col min="4874" max="4874" width="13.88671875" style="1072" customWidth="1"/>
    <col min="4875" max="5120" width="11.44140625" style="1072"/>
    <col min="5121" max="5121" width="15.44140625" style="1072" customWidth="1"/>
    <col min="5122" max="5122" width="9.5546875" style="1072" customWidth="1"/>
    <col min="5123" max="5123" width="14.44140625" style="1072" customWidth="1"/>
    <col min="5124" max="5124" width="49.88671875" style="1072" customWidth="1"/>
    <col min="5125" max="5125" width="22.5546875" style="1072" customWidth="1"/>
    <col min="5126" max="5126" width="23" style="1072" customWidth="1"/>
    <col min="5127" max="5127" width="22.88671875" style="1072" customWidth="1"/>
    <col min="5128" max="5128" width="23.44140625" style="1072" customWidth="1"/>
    <col min="5129" max="5129" width="24.88671875" style="1072" customWidth="1"/>
    <col min="5130" max="5130" width="13.88671875" style="1072" customWidth="1"/>
    <col min="5131" max="5376" width="11.44140625" style="1072"/>
    <col min="5377" max="5377" width="15.44140625" style="1072" customWidth="1"/>
    <col min="5378" max="5378" width="9.5546875" style="1072" customWidth="1"/>
    <col min="5379" max="5379" width="14.44140625" style="1072" customWidth="1"/>
    <col min="5380" max="5380" width="49.88671875" style="1072" customWidth="1"/>
    <col min="5381" max="5381" width="22.5546875" style="1072" customWidth="1"/>
    <col min="5382" max="5382" width="23" style="1072" customWidth="1"/>
    <col min="5383" max="5383" width="22.88671875" style="1072" customWidth="1"/>
    <col min="5384" max="5384" width="23.44140625" style="1072" customWidth="1"/>
    <col min="5385" max="5385" width="24.88671875" style="1072" customWidth="1"/>
    <col min="5386" max="5386" width="13.88671875" style="1072" customWidth="1"/>
    <col min="5387" max="5632" width="11.44140625" style="1072"/>
    <col min="5633" max="5633" width="15.44140625" style="1072" customWidth="1"/>
    <col min="5634" max="5634" width="9.5546875" style="1072" customWidth="1"/>
    <col min="5635" max="5635" width="14.44140625" style="1072" customWidth="1"/>
    <col min="5636" max="5636" width="49.88671875" style="1072" customWidth="1"/>
    <col min="5637" max="5637" width="22.5546875" style="1072" customWidth="1"/>
    <col min="5638" max="5638" width="23" style="1072" customWidth="1"/>
    <col min="5639" max="5639" width="22.88671875" style="1072" customWidth="1"/>
    <col min="5640" max="5640" width="23.44140625" style="1072" customWidth="1"/>
    <col min="5641" max="5641" width="24.88671875" style="1072" customWidth="1"/>
    <col min="5642" max="5642" width="13.88671875" style="1072" customWidth="1"/>
    <col min="5643" max="5888" width="11.44140625" style="1072"/>
    <col min="5889" max="5889" width="15.44140625" style="1072" customWidth="1"/>
    <col min="5890" max="5890" width="9.5546875" style="1072" customWidth="1"/>
    <col min="5891" max="5891" width="14.44140625" style="1072" customWidth="1"/>
    <col min="5892" max="5892" width="49.88671875" style="1072" customWidth="1"/>
    <col min="5893" max="5893" width="22.5546875" style="1072" customWidth="1"/>
    <col min="5894" max="5894" width="23" style="1072" customWidth="1"/>
    <col min="5895" max="5895" width="22.88671875" style="1072" customWidth="1"/>
    <col min="5896" max="5896" width="23.44140625" style="1072" customWidth="1"/>
    <col min="5897" max="5897" width="24.88671875" style="1072" customWidth="1"/>
    <col min="5898" max="5898" width="13.88671875" style="1072" customWidth="1"/>
    <col min="5899" max="6144" width="11.44140625" style="1072"/>
    <col min="6145" max="6145" width="15.44140625" style="1072" customWidth="1"/>
    <col min="6146" max="6146" width="9.5546875" style="1072" customWidth="1"/>
    <col min="6147" max="6147" width="14.44140625" style="1072" customWidth="1"/>
    <col min="6148" max="6148" width="49.88671875" style="1072" customWidth="1"/>
    <col min="6149" max="6149" width="22.5546875" style="1072" customWidth="1"/>
    <col min="6150" max="6150" width="23" style="1072" customWidth="1"/>
    <col min="6151" max="6151" width="22.88671875" style="1072" customWidth="1"/>
    <col min="6152" max="6152" width="23.44140625" style="1072" customWidth="1"/>
    <col min="6153" max="6153" width="24.88671875" style="1072" customWidth="1"/>
    <col min="6154" max="6154" width="13.88671875" style="1072" customWidth="1"/>
    <col min="6155" max="6400" width="11.44140625" style="1072"/>
    <col min="6401" max="6401" width="15.44140625" style="1072" customWidth="1"/>
    <col min="6402" max="6402" width="9.5546875" style="1072" customWidth="1"/>
    <col min="6403" max="6403" width="14.44140625" style="1072" customWidth="1"/>
    <col min="6404" max="6404" width="49.88671875" style="1072" customWidth="1"/>
    <col min="6405" max="6405" width="22.5546875" style="1072" customWidth="1"/>
    <col min="6406" max="6406" width="23" style="1072" customWidth="1"/>
    <col min="6407" max="6407" width="22.88671875" style="1072" customWidth="1"/>
    <col min="6408" max="6408" width="23.44140625" style="1072" customWidth="1"/>
    <col min="6409" max="6409" width="24.88671875" style="1072" customWidth="1"/>
    <col min="6410" max="6410" width="13.88671875" style="1072" customWidth="1"/>
    <col min="6411" max="6656" width="11.44140625" style="1072"/>
    <col min="6657" max="6657" width="15.44140625" style="1072" customWidth="1"/>
    <col min="6658" max="6658" width="9.5546875" style="1072" customWidth="1"/>
    <col min="6659" max="6659" width="14.44140625" style="1072" customWidth="1"/>
    <col min="6660" max="6660" width="49.88671875" style="1072" customWidth="1"/>
    <col min="6661" max="6661" width="22.5546875" style="1072" customWidth="1"/>
    <col min="6662" max="6662" width="23" style="1072" customWidth="1"/>
    <col min="6663" max="6663" width="22.88671875" style="1072" customWidth="1"/>
    <col min="6664" max="6664" width="23.44140625" style="1072" customWidth="1"/>
    <col min="6665" max="6665" width="24.88671875" style="1072" customWidth="1"/>
    <col min="6666" max="6666" width="13.88671875" style="1072" customWidth="1"/>
    <col min="6667" max="6912" width="11.44140625" style="1072"/>
    <col min="6913" max="6913" width="15.44140625" style="1072" customWidth="1"/>
    <col min="6914" max="6914" width="9.5546875" style="1072" customWidth="1"/>
    <col min="6915" max="6915" width="14.44140625" style="1072" customWidth="1"/>
    <col min="6916" max="6916" width="49.88671875" style="1072" customWidth="1"/>
    <col min="6917" max="6917" width="22.5546875" style="1072" customWidth="1"/>
    <col min="6918" max="6918" width="23" style="1072" customWidth="1"/>
    <col min="6919" max="6919" width="22.88671875" style="1072" customWidth="1"/>
    <col min="6920" max="6920" width="23.44140625" style="1072" customWidth="1"/>
    <col min="6921" max="6921" width="24.88671875" style="1072" customWidth="1"/>
    <col min="6922" max="6922" width="13.88671875" style="1072" customWidth="1"/>
    <col min="6923" max="7168" width="11.44140625" style="1072"/>
    <col min="7169" max="7169" width="15.44140625" style="1072" customWidth="1"/>
    <col min="7170" max="7170" width="9.5546875" style="1072" customWidth="1"/>
    <col min="7171" max="7171" width="14.44140625" style="1072" customWidth="1"/>
    <col min="7172" max="7172" width="49.88671875" style="1072" customWidth="1"/>
    <col min="7173" max="7173" width="22.5546875" style="1072" customWidth="1"/>
    <col min="7174" max="7174" width="23" style="1072" customWidth="1"/>
    <col min="7175" max="7175" width="22.88671875" style="1072" customWidth="1"/>
    <col min="7176" max="7176" width="23.44140625" style="1072" customWidth="1"/>
    <col min="7177" max="7177" width="24.88671875" style="1072" customWidth="1"/>
    <col min="7178" max="7178" width="13.88671875" style="1072" customWidth="1"/>
    <col min="7179" max="7424" width="11.44140625" style="1072"/>
    <col min="7425" max="7425" width="15.44140625" style="1072" customWidth="1"/>
    <col min="7426" max="7426" width="9.5546875" style="1072" customWidth="1"/>
    <col min="7427" max="7427" width="14.44140625" style="1072" customWidth="1"/>
    <col min="7428" max="7428" width="49.88671875" style="1072" customWidth="1"/>
    <col min="7429" max="7429" width="22.5546875" style="1072" customWidth="1"/>
    <col min="7430" max="7430" width="23" style="1072" customWidth="1"/>
    <col min="7431" max="7431" width="22.88671875" style="1072" customWidth="1"/>
    <col min="7432" max="7432" width="23.44140625" style="1072" customWidth="1"/>
    <col min="7433" max="7433" width="24.88671875" style="1072" customWidth="1"/>
    <col min="7434" max="7434" width="13.88671875" style="1072" customWidth="1"/>
    <col min="7435" max="7680" width="11.44140625" style="1072"/>
    <col min="7681" max="7681" width="15.44140625" style="1072" customWidth="1"/>
    <col min="7682" max="7682" width="9.5546875" style="1072" customWidth="1"/>
    <col min="7683" max="7683" width="14.44140625" style="1072" customWidth="1"/>
    <col min="7684" max="7684" width="49.88671875" style="1072" customWidth="1"/>
    <col min="7685" max="7685" width="22.5546875" style="1072" customWidth="1"/>
    <col min="7686" max="7686" width="23" style="1072" customWidth="1"/>
    <col min="7687" max="7687" width="22.88671875" style="1072" customWidth="1"/>
    <col min="7688" max="7688" width="23.44140625" style="1072" customWidth="1"/>
    <col min="7689" max="7689" width="24.88671875" style="1072" customWidth="1"/>
    <col min="7690" max="7690" width="13.88671875" style="1072" customWidth="1"/>
    <col min="7691" max="7936" width="11.44140625" style="1072"/>
    <col min="7937" max="7937" width="15.44140625" style="1072" customWidth="1"/>
    <col min="7938" max="7938" width="9.5546875" style="1072" customWidth="1"/>
    <col min="7939" max="7939" width="14.44140625" style="1072" customWidth="1"/>
    <col min="7940" max="7940" width="49.88671875" style="1072" customWidth="1"/>
    <col min="7941" max="7941" width="22.5546875" style="1072" customWidth="1"/>
    <col min="7942" max="7942" width="23" style="1072" customWidth="1"/>
    <col min="7943" max="7943" width="22.88671875" style="1072" customWidth="1"/>
    <col min="7944" max="7944" width="23.44140625" style="1072" customWidth="1"/>
    <col min="7945" max="7945" width="24.88671875" style="1072" customWidth="1"/>
    <col min="7946" max="7946" width="13.88671875" style="1072" customWidth="1"/>
    <col min="7947" max="8192" width="11.44140625" style="1072"/>
    <col min="8193" max="8193" width="15.44140625" style="1072" customWidth="1"/>
    <col min="8194" max="8194" width="9.5546875" style="1072" customWidth="1"/>
    <col min="8195" max="8195" width="14.44140625" style="1072" customWidth="1"/>
    <col min="8196" max="8196" width="49.88671875" style="1072" customWidth="1"/>
    <col min="8197" max="8197" width="22.5546875" style="1072" customWidth="1"/>
    <col min="8198" max="8198" width="23" style="1072" customWidth="1"/>
    <col min="8199" max="8199" width="22.88671875" style="1072" customWidth="1"/>
    <col min="8200" max="8200" width="23.44140625" style="1072" customWidth="1"/>
    <col min="8201" max="8201" width="24.88671875" style="1072" customWidth="1"/>
    <col min="8202" max="8202" width="13.88671875" style="1072" customWidth="1"/>
    <col min="8203" max="8448" width="11.44140625" style="1072"/>
    <col min="8449" max="8449" width="15.44140625" style="1072" customWidth="1"/>
    <col min="8450" max="8450" width="9.5546875" style="1072" customWidth="1"/>
    <col min="8451" max="8451" width="14.44140625" style="1072" customWidth="1"/>
    <col min="8452" max="8452" width="49.88671875" style="1072" customWidth="1"/>
    <col min="8453" max="8453" width="22.5546875" style="1072" customWidth="1"/>
    <col min="8454" max="8454" width="23" style="1072" customWidth="1"/>
    <col min="8455" max="8455" width="22.88671875" style="1072" customWidth="1"/>
    <col min="8456" max="8456" width="23.44140625" style="1072" customWidth="1"/>
    <col min="8457" max="8457" width="24.88671875" style="1072" customWidth="1"/>
    <col min="8458" max="8458" width="13.88671875" style="1072" customWidth="1"/>
    <col min="8459" max="8704" width="11.44140625" style="1072"/>
    <col min="8705" max="8705" width="15.44140625" style="1072" customWidth="1"/>
    <col min="8706" max="8706" width="9.5546875" style="1072" customWidth="1"/>
    <col min="8707" max="8707" width="14.44140625" style="1072" customWidth="1"/>
    <col min="8708" max="8708" width="49.88671875" style="1072" customWidth="1"/>
    <col min="8709" max="8709" width="22.5546875" style="1072" customWidth="1"/>
    <col min="8710" max="8710" width="23" style="1072" customWidth="1"/>
    <col min="8711" max="8711" width="22.88671875" style="1072" customWidth="1"/>
    <col min="8712" max="8712" width="23.44140625" style="1072" customWidth="1"/>
    <col min="8713" max="8713" width="24.88671875" style="1072" customWidth="1"/>
    <col min="8714" max="8714" width="13.88671875" style="1072" customWidth="1"/>
    <col min="8715" max="8960" width="11.44140625" style="1072"/>
    <col min="8961" max="8961" width="15.44140625" style="1072" customWidth="1"/>
    <col min="8962" max="8962" width="9.5546875" style="1072" customWidth="1"/>
    <col min="8963" max="8963" width="14.44140625" style="1072" customWidth="1"/>
    <col min="8964" max="8964" width="49.88671875" style="1072" customWidth="1"/>
    <col min="8965" max="8965" width="22.5546875" style="1072" customWidth="1"/>
    <col min="8966" max="8966" width="23" style="1072" customWidth="1"/>
    <col min="8967" max="8967" width="22.88671875" style="1072" customWidth="1"/>
    <col min="8968" max="8968" width="23.44140625" style="1072" customWidth="1"/>
    <col min="8969" max="8969" width="24.88671875" style="1072" customWidth="1"/>
    <col min="8970" max="8970" width="13.88671875" style="1072" customWidth="1"/>
    <col min="8971" max="9216" width="11.44140625" style="1072"/>
    <col min="9217" max="9217" width="15.44140625" style="1072" customWidth="1"/>
    <col min="9218" max="9218" width="9.5546875" style="1072" customWidth="1"/>
    <col min="9219" max="9219" width="14.44140625" style="1072" customWidth="1"/>
    <col min="9220" max="9220" width="49.88671875" style="1072" customWidth="1"/>
    <col min="9221" max="9221" width="22.5546875" style="1072" customWidth="1"/>
    <col min="9222" max="9222" width="23" style="1072" customWidth="1"/>
    <col min="9223" max="9223" width="22.88671875" style="1072" customWidth="1"/>
    <col min="9224" max="9224" width="23.44140625" style="1072" customWidth="1"/>
    <col min="9225" max="9225" width="24.88671875" style="1072" customWidth="1"/>
    <col min="9226" max="9226" width="13.88671875" style="1072" customWidth="1"/>
    <col min="9227" max="9472" width="11.44140625" style="1072"/>
    <col min="9473" max="9473" width="15.44140625" style="1072" customWidth="1"/>
    <col min="9474" max="9474" width="9.5546875" style="1072" customWidth="1"/>
    <col min="9475" max="9475" width="14.44140625" style="1072" customWidth="1"/>
    <col min="9476" max="9476" width="49.88671875" style="1072" customWidth="1"/>
    <col min="9477" max="9477" width="22.5546875" style="1072" customWidth="1"/>
    <col min="9478" max="9478" width="23" style="1072" customWidth="1"/>
    <col min="9479" max="9479" width="22.88671875" style="1072" customWidth="1"/>
    <col min="9480" max="9480" width="23.44140625" style="1072" customWidth="1"/>
    <col min="9481" max="9481" width="24.88671875" style="1072" customWidth="1"/>
    <col min="9482" max="9482" width="13.88671875" style="1072" customWidth="1"/>
    <col min="9483" max="9728" width="11.44140625" style="1072"/>
    <col min="9729" max="9729" width="15.44140625" style="1072" customWidth="1"/>
    <col min="9730" max="9730" width="9.5546875" style="1072" customWidth="1"/>
    <col min="9731" max="9731" width="14.44140625" style="1072" customWidth="1"/>
    <col min="9732" max="9732" width="49.88671875" style="1072" customWidth="1"/>
    <col min="9733" max="9733" width="22.5546875" style="1072" customWidth="1"/>
    <col min="9734" max="9734" width="23" style="1072" customWidth="1"/>
    <col min="9735" max="9735" width="22.88671875" style="1072" customWidth="1"/>
    <col min="9736" max="9736" width="23.44140625" style="1072" customWidth="1"/>
    <col min="9737" max="9737" width="24.88671875" style="1072" customWidth="1"/>
    <col min="9738" max="9738" width="13.88671875" style="1072" customWidth="1"/>
    <col min="9739" max="9984" width="11.44140625" style="1072"/>
    <col min="9985" max="9985" width="15.44140625" style="1072" customWidth="1"/>
    <col min="9986" max="9986" width="9.5546875" style="1072" customWidth="1"/>
    <col min="9987" max="9987" width="14.44140625" style="1072" customWidth="1"/>
    <col min="9988" max="9988" width="49.88671875" style="1072" customWidth="1"/>
    <col min="9989" max="9989" width="22.5546875" style="1072" customWidth="1"/>
    <col min="9990" max="9990" width="23" style="1072" customWidth="1"/>
    <col min="9991" max="9991" width="22.88671875" style="1072" customWidth="1"/>
    <col min="9992" max="9992" width="23.44140625" style="1072" customWidth="1"/>
    <col min="9993" max="9993" width="24.88671875" style="1072" customWidth="1"/>
    <col min="9994" max="9994" width="13.88671875" style="1072" customWidth="1"/>
    <col min="9995" max="10240" width="11.44140625" style="1072"/>
    <col min="10241" max="10241" width="15.44140625" style="1072" customWidth="1"/>
    <col min="10242" max="10242" width="9.5546875" style="1072" customWidth="1"/>
    <col min="10243" max="10243" width="14.44140625" style="1072" customWidth="1"/>
    <col min="10244" max="10244" width="49.88671875" style="1072" customWidth="1"/>
    <col min="10245" max="10245" width="22.5546875" style="1072" customWidth="1"/>
    <col min="10246" max="10246" width="23" style="1072" customWidth="1"/>
    <col min="10247" max="10247" width="22.88671875" style="1072" customWidth="1"/>
    <col min="10248" max="10248" width="23.44140625" style="1072" customWidth="1"/>
    <col min="10249" max="10249" width="24.88671875" style="1072" customWidth="1"/>
    <col min="10250" max="10250" width="13.88671875" style="1072" customWidth="1"/>
    <col min="10251" max="10496" width="11.44140625" style="1072"/>
    <col min="10497" max="10497" width="15.44140625" style="1072" customWidth="1"/>
    <col min="10498" max="10498" width="9.5546875" style="1072" customWidth="1"/>
    <col min="10499" max="10499" width="14.44140625" style="1072" customWidth="1"/>
    <col min="10500" max="10500" width="49.88671875" style="1072" customWidth="1"/>
    <col min="10501" max="10501" width="22.5546875" style="1072" customWidth="1"/>
    <col min="10502" max="10502" width="23" style="1072" customWidth="1"/>
    <col min="10503" max="10503" width="22.88671875" style="1072" customWidth="1"/>
    <col min="10504" max="10504" width="23.44140625" style="1072" customWidth="1"/>
    <col min="10505" max="10505" width="24.88671875" style="1072" customWidth="1"/>
    <col min="10506" max="10506" width="13.88671875" style="1072" customWidth="1"/>
    <col min="10507" max="10752" width="11.44140625" style="1072"/>
    <col min="10753" max="10753" width="15.44140625" style="1072" customWidth="1"/>
    <col min="10754" max="10754" width="9.5546875" style="1072" customWidth="1"/>
    <col min="10755" max="10755" width="14.44140625" style="1072" customWidth="1"/>
    <col min="10756" max="10756" width="49.88671875" style="1072" customWidth="1"/>
    <col min="10757" max="10757" width="22.5546875" style="1072" customWidth="1"/>
    <col min="10758" max="10758" width="23" style="1072" customWidth="1"/>
    <col min="10759" max="10759" width="22.88671875" style="1072" customWidth="1"/>
    <col min="10760" max="10760" width="23.44140625" style="1072" customWidth="1"/>
    <col min="10761" max="10761" width="24.88671875" style="1072" customWidth="1"/>
    <col min="10762" max="10762" width="13.88671875" style="1072" customWidth="1"/>
    <col min="10763" max="11008" width="11.44140625" style="1072"/>
    <col min="11009" max="11009" width="15.44140625" style="1072" customWidth="1"/>
    <col min="11010" max="11010" width="9.5546875" style="1072" customWidth="1"/>
    <col min="11011" max="11011" width="14.44140625" style="1072" customWidth="1"/>
    <col min="11012" max="11012" width="49.88671875" style="1072" customWidth="1"/>
    <col min="11013" max="11013" width="22.5546875" style="1072" customWidth="1"/>
    <col min="11014" max="11014" width="23" style="1072" customWidth="1"/>
    <col min="11015" max="11015" width="22.88671875" style="1072" customWidth="1"/>
    <col min="11016" max="11016" width="23.44140625" style="1072" customWidth="1"/>
    <col min="11017" max="11017" width="24.88671875" style="1072" customWidth="1"/>
    <col min="11018" max="11018" width="13.88671875" style="1072" customWidth="1"/>
    <col min="11019" max="11264" width="11.44140625" style="1072"/>
    <col min="11265" max="11265" width="15.44140625" style="1072" customWidth="1"/>
    <col min="11266" max="11266" width="9.5546875" style="1072" customWidth="1"/>
    <col min="11267" max="11267" width="14.44140625" style="1072" customWidth="1"/>
    <col min="11268" max="11268" width="49.88671875" style="1072" customWidth="1"/>
    <col min="11269" max="11269" width="22.5546875" style="1072" customWidth="1"/>
    <col min="11270" max="11270" width="23" style="1072" customWidth="1"/>
    <col min="11271" max="11271" width="22.88671875" style="1072" customWidth="1"/>
    <col min="11272" max="11272" width="23.44140625" style="1072" customWidth="1"/>
    <col min="11273" max="11273" width="24.88671875" style="1072" customWidth="1"/>
    <col min="11274" max="11274" width="13.88671875" style="1072" customWidth="1"/>
    <col min="11275" max="11520" width="11.44140625" style="1072"/>
    <col min="11521" max="11521" width="15.44140625" style="1072" customWidth="1"/>
    <col min="11522" max="11522" width="9.5546875" style="1072" customWidth="1"/>
    <col min="11523" max="11523" width="14.44140625" style="1072" customWidth="1"/>
    <col min="11524" max="11524" width="49.88671875" style="1072" customWidth="1"/>
    <col min="11525" max="11525" width="22.5546875" style="1072" customWidth="1"/>
    <col min="11526" max="11526" width="23" style="1072" customWidth="1"/>
    <col min="11527" max="11527" width="22.88671875" style="1072" customWidth="1"/>
    <col min="11528" max="11528" width="23.44140625" style="1072" customWidth="1"/>
    <col min="11529" max="11529" width="24.88671875" style="1072" customWidth="1"/>
    <col min="11530" max="11530" width="13.88671875" style="1072" customWidth="1"/>
    <col min="11531" max="11776" width="11.44140625" style="1072"/>
    <col min="11777" max="11777" width="15.44140625" style="1072" customWidth="1"/>
    <col min="11778" max="11778" width="9.5546875" style="1072" customWidth="1"/>
    <col min="11779" max="11779" width="14.44140625" style="1072" customWidth="1"/>
    <col min="11780" max="11780" width="49.88671875" style="1072" customWidth="1"/>
    <col min="11781" max="11781" width="22.5546875" style="1072" customWidth="1"/>
    <col min="11782" max="11782" width="23" style="1072" customWidth="1"/>
    <col min="11783" max="11783" width="22.88671875" style="1072" customWidth="1"/>
    <col min="11784" max="11784" width="23.44140625" style="1072" customWidth="1"/>
    <col min="11785" max="11785" width="24.88671875" style="1072" customWidth="1"/>
    <col min="11786" max="11786" width="13.88671875" style="1072" customWidth="1"/>
    <col min="11787" max="12032" width="11.44140625" style="1072"/>
    <col min="12033" max="12033" width="15.44140625" style="1072" customWidth="1"/>
    <col min="12034" max="12034" width="9.5546875" style="1072" customWidth="1"/>
    <col min="12035" max="12035" width="14.44140625" style="1072" customWidth="1"/>
    <col min="12036" max="12036" width="49.88671875" style="1072" customWidth="1"/>
    <col min="12037" max="12037" width="22.5546875" style="1072" customWidth="1"/>
    <col min="12038" max="12038" width="23" style="1072" customWidth="1"/>
    <col min="12039" max="12039" width="22.88671875" style="1072" customWidth="1"/>
    <col min="12040" max="12040" width="23.44140625" style="1072" customWidth="1"/>
    <col min="12041" max="12041" width="24.88671875" style="1072" customWidth="1"/>
    <col min="12042" max="12042" width="13.88671875" style="1072" customWidth="1"/>
    <col min="12043" max="12288" width="11.44140625" style="1072"/>
    <col min="12289" max="12289" width="15.44140625" style="1072" customWidth="1"/>
    <col min="12290" max="12290" width="9.5546875" style="1072" customWidth="1"/>
    <col min="12291" max="12291" width="14.44140625" style="1072" customWidth="1"/>
    <col min="12292" max="12292" width="49.88671875" style="1072" customWidth="1"/>
    <col min="12293" max="12293" width="22.5546875" style="1072" customWidth="1"/>
    <col min="12294" max="12294" width="23" style="1072" customWidth="1"/>
    <col min="12295" max="12295" width="22.88671875" style="1072" customWidth="1"/>
    <col min="12296" max="12296" width="23.44140625" style="1072" customWidth="1"/>
    <col min="12297" max="12297" width="24.88671875" style="1072" customWidth="1"/>
    <col min="12298" max="12298" width="13.88671875" style="1072" customWidth="1"/>
    <col min="12299" max="12544" width="11.44140625" style="1072"/>
    <col min="12545" max="12545" width="15.44140625" style="1072" customWidth="1"/>
    <col min="12546" max="12546" width="9.5546875" style="1072" customWidth="1"/>
    <col min="12547" max="12547" width="14.44140625" style="1072" customWidth="1"/>
    <col min="12548" max="12548" width="49.88671875" style="1072" customWidth="1"/>
    <col min="12549" max="12549" width="22.5546875" style="1072" customWidth="1"/>
    <col min="12550" max="12550" width="23" style="1072" customWidth="1"/>
    <col min="12551" max="12551" width="22.88671875" style="1072" customWidth="1"/>
    <col min="12552" max="12552" width="23.44140625" style="1072" customWidth="1"/>
    <col min="12553" max="12553" width="24.88671875" style="1072" customWidth="1"/>
    <col min="12554" max="12554" width="13.88671875" style="1072" customWidth="1"/>
    <col min="12555" max="12800" width="11.44140625" style="1072"/>
    <col min="12801" max="12801" width="15.44140625" style="1072" customWidth="1"/>
    <col min="12802" max="12802" width="9.5546875" style="1072" customWidth="1"/>
    <col min="12803" max="12803" width="14.44140625" style="1072" customWidth="1"/>
    <col min="12804" max="12804" width="49.88671875" style="1072" customWidth="1"/>
    <col min="12805" max="12805" width="22.5546875" style="1072" customWidth="1"/>
    <col min="12806" max="12806" width="23" style="1072" customWidth="1"/>
    <col min="12807" max="12807" width="22.88671875" style="1072" customWidth="1"/>
    <col min="12808" max="12808" width="23.44140625" style="1072" customWidth="1"/>
    <col min="12809" max="12809" width="24.88671875" style="1072" customWidth="1"/>
    <col min="12810" max="12810" width="13.88671875" style="1072" customWidth="1"/>
    <col min="12811" max="13056" width="11.44140625" style="1072"/>
    <col min="13057" max="13057" width="15.44140625" style="1072" customWidth="1"/>
    <col min="13058" max="13058" width="9.5546875" style="1072" customWidth="1"/>
    <col min="13059" max="13059" width="14.44140625" style="1072" customWidth="1"/>
    <col min="13060" max="13060" width="49.88671875" style="1072" customWidth="1"/>
    <col min="13061" max="13061" width="22.5546875" style="1072" customWidth="1"/>
    <col min="13062" max="13062" width="23" style="1072" customWidth="1"/>
    <col min="13063" max="13063" width="22.88671875" style="1072" customWidth="1"/>
    <col min="13064" max="13064" width="23.44140625" style="1072" customWidth="1"/>
    <col min="13065" max="13065" width="24.88671875" style="1072" customWidth="1"/>
    <col min="13066" max="13066" width="13.88671875" style="1072" customWidth="1"/>
    <col min="13067" max="13312" width="11.44140625" style="1072"/>
    <col min="13313" max="13313" width="15.44140625" style="1072" customWidth="1"/>
    <col min="13314" max="13314" width="9.5546875" style="1072" customWidth="1"/>
    <col min="13315" max="13315" width="14.44140625" style="1072" customWidth="1"/>
    <col min="13316" max="13316" width="49.88671875" style="1072" customWidth="1"/>
    <col min="13317" max="13317" width="22.5546875" style="1072" customWidth="1"/>
    <col min="13318" max="13318" width="23" style="1072" customWidth="1"/>
    <col min="13319" max="13319" width="22.88671875" style="1072" customWidth="1"/>
    <col min="13320" max="13320" width="23.44140625" style="1072" customWidth="1"/>
    <col min="13321" max="13321" width="24.88671875" style="1072" customWidth="1"/>
    <col min="13322" max="13322" width="13.88671875" style="1072" customWidth="1"/>
    <col min="13323" max="13568" width="11.44140625" style="1072"/>
    <col min="13569" max="13569" width="15.44140625" style="1072" customWidth="1"/>
    <col min="13570" max="13570" width="9.5546875" style="1072" customWidth="1"/>
    <col min="13571" max="13571" width="14.44140625" style="1072" customWidth="1"/>
    <col min="13572" max="13572" width="49.88671875" style="1072" customWidth="1"/>
    <col min="13573" max="13573" width="22.5546875" style="1072" customWidth="1"/>
    <col min="13574" max="13574" width="23" style="1072" customWidth="1"/>
    <col min="13575" max="13575" width="22.88671875" style="1072" customWidth="1"/>
    <col min="13576" max="13576" width="23.44140625" style="1072" customWidth="1"/>
    <col min="13577" max="13577" width="24.88671875" style="1072" customWidth="1"/>
    <col min="13578" max="13578" width="13.88671875" style="1072" customWidth="1"/>
    <col min="13579" max="13824" width="11.44140625" style="1072"/>
    <col min="13825" max="13825" width="15.44140625" style="1072" customWidth="1"/>
    <col min="13826" max="13826" width="9.5546875" style="1072" customWidth="1"/>
    <col min="13827" max="13827" width="14.44140625" style="1072" customWidth="1"/>
    <col min="13828" max="13828" width="49.88671875" style="1072" customWidth="1"/>
    <col min="13829" max="13829" width="22.5546875" style="1072" customWidth="1"/>
    <col min="13830" max="13830" width="23" style="1072" customWidth="1"/>
    <col min="13831" max="13831" width="22.88671875" style="1072" customWidth="1"/>
    <col min="13832" max="13832" width="23.44140625" style="1072" customWidth="1"/>
    <col min="13833" max="13833" width="24.88671875" style="1072" customWidth="1"/>
    <col min="13834" max="13834" width="13.88671875" style="1072" customWidth="1"/>
    <col min="13835" max="14080" width="11.44140625" style="1072"/>
    <col min="14081" max="14081" width="15.44140625" style="1072" customWidth="1"/>
    <col min="14082" max="14082" width="9.5546875" style="1072" customWidth="1"/>
    <col min="14083" max="14083" width="14.44140625" style="1072" customWidth="1"/>
    <col min="14084" max="14084" width="49.88671875" style="1072" customWidth="1"/>
    <col min="14085" max="14085" width="22.5546875" style="1072" customWidth="1"/>
    <col min="14086" max="14086" width="23" style="1072" customWidth="1"/>
    <col min="14087" max="14087" width="22.88671875" style="1072" customWidth="1"/>
    <col min="14088" max="14088" width="23.44140625" style="1072" customWidth="1"/>
    <col min="14089" max="14089" width="24.88671875" style="1072" customWidth="1"/>
    <col min="14090" max="14090" width="13.88671875" style="1072" customWidth="1"/>
    <col min="14091" max="14336" width="11.44140625" style="1072"/>
    <col min="14337" max="14337" width="15.44140625" style="1072" customWidth="1"/>
    <col min="14338" max="14338" width="9.5546875" style="1072" customWidth="1"/>
    <col min="14339" max="14339" width="14.44140625" style="1072" customWidth="1"/>
    <col min="14340" max="14340" width="49.88671875" style="1072" customWidth="1"/>
    <col min="14341" max="14341" width="22.5546875" style="1072" customWidth="1"/>
    <col min="14342" max="14342" width="23" style="1072" customWidth="1"/>
    <col min="14343" max="14343" width="22.88671875" style="1072" customWidth="1"/>
    <col min="14344" max="14344" width="23.44140625" style="1072" customWidth="1"/>
    <col min="14345" max="14345" width="24.88671875" style="1072" customWidth="1"/>
    <col min="14346" max="14346" width="13.88671875" style="1072" customWidth="1"/>
    <col min="14347" max="14592" width="11.44140625" style="1072"/>
    <col min="14593" max="14593" width="15.44140625" style="1072" customWidth="1"/>
    <col min="14594" max="14594" width="9.5546875" style="1072" customWidth="1"/>
    <col min="14595" max="14595" width="14.44140625" style="1072" customWidth="1"/>
    <col min="14596" max="14596" width="49.88671875" style="1072" customWidth="1"/>
    <col min="14597" max="14597" width="22.5546875" style="1072" customWidth="1"/>
    <col min="14598" max="14598" width="23" style="1072" customWidth="1"/>
    <col min="14599" max="14599" width="22.88671875" style="1072" customWidth="1"/>
    <col min="14600" max="14600" width="23.44140625" style="1072" customWidth="1"/>
    <col min="14601" max="14601" width="24.88671875" style="1072" customWidth="1"/>
    <col min="14602" max="14602" width="13.88671875" style="1072" customWidth="1"/>
    <col min="14603" max="14848" width="11.44140625" style="1072"/>
    <col min="14849" max="14849" width="15.44140625" style="1072" customWidth="1"/>
    <col min="14850" max="14850" width="9.5546875" style="1072" customWidth="1"/>
    <col min="14851" max="14851" width="14.44140625" style="1072" customWidth="1"/>
    <col min="14852" max="14852" width="49.88671875" style="1072" customWidth="1"/>
    <col min="14853" max="14853" width="22.5546875" style="1072" customWidth="1"/>
    <col min="14854" max="14854" width="23" style="1072" customWidth="1"/>
    <col min="14855" max="14855" width="22.88671875" style="1072" customWidth="1"/>
    <col min="14856" max="14856" width="23.44140625" style="1072" customWidth="1"/>
    <col min="14857" max="14857" width="24.88671875" style="1072" customWidth="1"/>
    <col min="14858" max="14858" width="13.88671875" style="1072" customWidth="1"/>
    <col min="14859" max="15104" width="11.44140625" style="1072"/>
    <col min="15105" max="15105" width="15.44140625" style="1072" customWidth="1"/>
    <col min="15106" max="15106" width="9.5546875" style="1072" customWidth="1"/>
    <col min="15107" max="15107" width="14.44140625" style="1072" customWidth="1"/>
    <col min="15108" max="15108" width="49.88671875" style="1072" customWidth="1"/>
    <col min="15109" max="15109" width="22.5546875" style="1072" customWidth="1"/>
    <col min="15110" max="15110" width="23" style="1072" customWidth="1"/>
    <col min="15111" max="15111" width="22.88671875" style="1072" customWidth="1"/>
    <col min="15112" max="15112" width="23.44140625" style="1072" customWidth="1"/>
    <col min="15113" max="15113" width="24.88671875" style="1072" customWidth="1"/>
    <col min="15114" max="15114" width="13.88671875" style="1072" customWidth="1"/>
    <col min="15115" max="15360" width="11.44140625" style="1072"/>
    <col min="15361" max="15361" width="15.44140625" style="1072" customWidth="1"/>
    <col min="15362" max="15362" width="9.5546875" style="1072" customWidth="1"/>
    <col min="15363" max="15363" width="14.44140625" style="1072" customWidth="1"/>
    <col min="15364" max="15364" width="49.88671875" style="1072" customWidth="1"/>
    <col min="15365" max="15365" width="22.5546875" style="1072" customWidth="1"/>
    <col min="15366" max="15366" width="23" style="1072" customWidth="1"/>
    <col min="15367" max="15367" width="22.88671875" style="1072" customWidth="1"/>
    <col min="15368" max="15368" width="23.44140625" style="1072" customWidth="1"/>
    <col min="15369" max="15369" width="24.88671875" style="1072" customWidth="1"/>
    <col min="15370" max="15370" width="13.88671875" style="1072" customWidth="1"/>
    <col min="15371" max="15616" width="11.44140625" style="1072"/>
    <col min="15617" max="15617" width="15.44140625" style="1072" customWidth="1"/>
    <col min="15618" max="15618" width="9.5546875" style="1072" customWidth="1"/>
    <col min="15619" max="15619" width="14.44140625" style="1072" customWidth="1"/>
    <col min="15620" max="15620" width="49.88671875" style="1072" customWidth="1"/>
    <col min="15621" max="15621" width="22.5546875" style="1072" customWidth="1"/>
    <col min="15622" max="15622" width="23" style="1072" customWidth="1"/>
    <col min="15623" max="15623" width="22.88671875" style="1072" customWidth="1"/>
    <col min="15624" max="15624" width="23.44140625" style="1072" customWidth="1"/>
    <col min="15625" max="15625" width="24.88671875" style="1072" customWidth="1"/>
    <col min="15626" max="15626" width="13.88671875" style="1072" customWidth="1"/>
    <col min="15627" max="15872" width="11.44140625" style="1072"/>
    <col min="15873" max="15873" width="15.44140625" style="1072" customWidth="1"/>
    <col min="15874" max="15874" width="9.5546875" style="1072" customWidth="1"/>
    <col min="15875" max="15875" width="14.44140625" style="1072" customWidth="1"/>
    <col min="15876" max="15876" width="49.88671875" style="1072" customWidth="1"/>
    <col min="15877" max="15877" width="22.5546875" style="1072" customWidth="1"/>
    <col min="15878" max="15878" width="23" style="1072" customWidth="1"/>
    <col min="15879" max="15879" width="22.88671875" style="1072" customWidth="1"/>
    <col min="15880" max="15880" width="23.44140625" style="1072" customWidth="1"/>
    <col min="15881" max="15881" width="24.88671875" style="1072" customWidth="1"/>
    <col min="15882" max="15882" width="13.88671875" style="1072" customWidth="1"/>
    <col min="15883" max="16128" width="11.44140625" style="1072"/>
    <col min="16129" max="16129" width="15.44140625" style="1072" customWidth="1"/>
    <col min="16130" max="16130" width="9.5546875" style="1072" customWidth="1"/>
    <col min="16131" max="16131" width="14.44140625" style="1072" customWidth="1"/>
    <col min="16132" max="16132" width="49.88671875" style="1072" customWidth="1"/>
    <col min="16133" max="16133" width="22.5546875" style="1072" customWidth="1"/>
    <col min="16134" max="16134" width="23" style="1072" customWidth="1"/>
    <col min="16135" max="16135" width="22.88671875" style="1072" customWidth="1"/>
    <col min="16136" max="16136" width="23.44140625" style="1072" customWidth="1"/>
    <col min="16137" max="16137" width="24.88671875" style="1072" customWidth="1"/>
    <col min="16138" max="16138" width="13.88671875" style="1072" customWidth="1"/>
    <col min="16139" max="16384" width="11.44140625" style="1072"/>
  </cols>
  <sheetData>
    <row r="1" spans="1:9" ht="15" thickBot="1" x14ac:dyDescent="0.35"/>
    <row r="2" spans="1:9" s="1075" customFormat="1" x14ac:dyDescent="0.3">
      <c r="A2" s="3676" t="s">
        <v>1</v>
      </c>
      <c r="B2" s="3677"/>
      <c r="C2" s="3677"/>
      <c r="D2" s="3677"/>
      <c r="E2" s="3677"/>
      <c r="F2" s="3677"/>
      <c r="G2" s="3677"/>
      <c r="H2" s="3677"/>
      <c r="I2" s="3678"/>
    </row>
    <row r="3" spans="1:9" s="1075" customFormat="1" ht="11.25" customHeight="1" x14ac:dyDescent="0.3">
      <c r="A3" s="3673" t="s">
        <v>95</v>
      </c>
      <c r="B3" s="3674"/>
      <c r="C3" s="3674"/>
      <c r="D3" s="3674"/>
      <c r="E3" s="3674"/>
      <c r="F3" s="3674"/>
      <c r="G3" s="3674"/>
      <c r="H3" s="3674"/>
      <c r="I3" s="3675"/>
    </row>
    <row r="4" spans="1:9" ht="0.75" customHeight="1" x14ac:dyDescent="0.3">
      <c r="A4" s="1076"/>
      <c r="I4" s="1077"/>
    </row>
    <row r="5" spans="1:9" ht="21.75" customHeight="1" x14ac:dyDescent="0.3">
      <c r="A5" s="1078" t="s">
        <v>0</v>
      </c>
      <c r="I5" s="1077"/>
    </row>
    <row r="6" spans="1:9" ht="16.5" hidden="1" customHeight="1" x14ac:dyDescent="0.3">
      <c r="A6" s="1076"/>
      <c r="I6" s="1079"/>
    </row>
    <row r="7" spans="1:9" ht="21.75" customHeight="1" thickBot="1" x14ac:dyDescent="0.35">
      <c r="A7" s="1076" t="s">
        <v>96</v>
      </c>
      <c r="D7" s="1073" t="s">
        <v>4</v>
      </c>
      <c r="F7" s="1074" t="s">
        <v>97</v>
      </c>
      <c r="G7" s="1074" t="s">
        <v>356</v>
      </c>
      <c r="H7" s="1074" t="s">
        <v>200</v>
      </c>
      <c r="I7" s="1077"/>
    </row>
    <row r="8" spans="1:9" ht="9.75" hidden="1" customHeight="1" thickBot="1" x14ac:dyDescent="0.35">
      <c r="A8" s="1080"/>
      <c r="B8" s="1081"/>
      <c r="C8" s="1081"/>
      <c r="D8" s="1082"/>
      <c r="E8" s="1083"/>
      <c r="F8" s="1083"/>
      <c r="G8" s="1083"/>
      <c r="H8" s="1083"/>
      <c r="I8" s="1084"/>
    </row>
    <row r="9" spans="1:9" ht="15" thickBot="1" x14ac:dyDescent="0.35">
      <c r="A9" s="1085"/>
      <c r="B9" s="1086"/>
      <c r="C9" s="1086"/>
      <c r="D9" s="1087"/>
      <c r="E9" s="1088"/>
      <c r="F9" s="1088"/>
      <c r="G9" s="1088"/>
      <c r="H9" s="1088"/>
      <c r="I9" s="1089"/>
    </row>
    <row r="10" spans="1:9" ht="39" customHeight="1" thickBot="1" x14ac:dyDescent="0.35">
      <c r="A10" s="1090" t="s">
        <v>228</v>
      </c>
      <c r="B10" s="1091" t="s">
        <v>227</v>
      </c>
      <c r="C10" s="1091" t="s">
        <v>226</v>
      </c>
      <c r="D10" s="1091" t="s">
        <v>225</v>
      </c>
      <c r="E10" s="1092" t="s">
        <v>224</v>
      </c>
      <c r="F10" s="1092" t="s">
        <v>101</v>
      </c>
      <c r="G10" s="1092" t="s">
        <v>102</v>
      </c>
      <c r="H10" s="1092" t="s">
        <v>103</v>
      </c>
      <c r="I10" s="1093" t="s">
        <v>195</v>
      </c>
    </row>
    <row r="11" spans="1:9" s="1075" customFormat="1" ht="16.2" thickBot="1" x14ac:dyDescent="0.35">
      <c r="A11" s="1094" t="s">
        <v>12</v>
      </c>
      <c r="B11" s="1095"/>
      <c r="C11" s="1095"/>
      <c r="D11" s="1096" t="s">
        <v>13</v>
      </c>
      <c r="E11" s="1097">
        <f>+E12+E58+E115</f>
        <v>73583023604</v>
      </c>
      <c r="F11" s="1097">
        <f>+F12+F58+F115</f>
        <v>56155363313.800003</v>
      </c>
      <c r="G11" s="1097">
        <f>+G12+G58+G115</f>
        <v>29501880078.52</v>
      </c>
      <c r="H11" s="1097">
        <f>+H12+H58+H115</f>
        <v>25329205107.889999</v>
      </c>
      <c r="I11" s="1098">
        <f>+I12+I58+I115</f>
        <v>24665966112.43</v>
      </c>
    </row>
    <row r="12" spans="1:9" ht="15.6" x14ac:dyDescent="0.3">
      <c r="A12" s="1099" t="s">
        <v>349</v>
      </c>
      <c r="B12" s="1100"/>
      <c r="C12" s="1100"/>
      <c r="D12" s="1101" t="s">
        <v>14</v>
      </c>
      <c r="E12" s="1102">
        <f>+E13</f>
        <v>51485706132</v>
      </c>
      <c r="F12" s="1102">
        <f>+F13</f>
        <v>46275253553</v>
      </c>
      <c r="G12" s="1102">
        <f>+G13</f>
        <v>21224037774</v>
      </c>
      <c r="H12" s="1102">
        <f>+H13</f>
        <v>18697477376</v>
      </c>
      <c r="I12" s="1103">
        <f>+I13</f>
        <v>18052694776</v>
      </c>
    </row>
    <row r="13" spans="1:9" ht="15.6" x14ac:dyDescent="0.3">
      <c r="A13" s="1104" t="s">
        <v>348</v>
      </c>
      <c r="B13" s="1105"/>
      <c r="C13" s="1105"/>
      <c r="D13" s="1106" t="s">
        <v>14</v>
      </c>
      <c r="E13" s="1107">
        <f>+E14+E34+E37</f>
        <v>51485706132</v>
      </c>
      <c r="F13" s="1107">
        <f>+F14+F34+F37</f>
        <v>46275253553</v>
      </c>
      <c r="G13" s="1107">
        <f>+G14+G34+G37</f>
        <v>21224037774</v>
      </c>
      <c r="H13" s="1107">
        <f>+H14+H34+H37</f>
        <v>18697477376</v>
      </c>
      <c r="I13" s="1108">
        <f>+I14+I34+I37</f>
        <v>18052694776</v>
      </c>
    </row>
    <row r="14" spans="1:9" ht="14.25" customHeight="1" x14ac:dyDescent="0.3">
      <c r="A14" s="1104" t="s">
        <v>347</v>
      </c>
      <c r="B14" s="1105"/>
      <c r="C14" s="1105"/>
      <c r="D14" s="1106" t="s">
        <v>15</v>
      </c>
      <c r="E14" s="1107">
        <f>+E15+E19+E22+E30+E33</f>
        <v>34140398291</v>
      </c>
      <c r="F14" s="1107">
        <f>+F15+F19+F22+F30+F33</f>
        <v>31823315969</v>
      </c>
      <c r="G14" s="1107">
        <f>+G15+G19+G22+G30+G33</f>
        <v>12377292158</v>
      </c>
      <c r="H14" s="1107">
        <f>+H15+H19+H22+H30+H33</f>
        <v>12333084075</v>
      </c>
      <c r="I14" s="1108">
        <f>+I15+I19+I22+I30+I33</f>
        <v>12333084075</v>
      </c>
    </row>
    <row r="15" spans="1:9" ht="15.6" x14ac:dyDescent="0.3">
      <c r="A15" s="1104" t="s">
        <v>346</v>
      </c>
      <c r="B15" s="1105"/>
      <c r="C15" s="1105"/>
      <c r="D15" s="1106" t="s">
        <v>104</v>
      </c>
      <c r="E15" s="1107">
        <f>SUM(E16:E18)</f>
        <v>22594663000</v>
      </c>
      <c r="F15" s="1107">
        <f>SUM(F16:F18)</f>
        <v>22594663000</v>
      </c>
      <c r="G15" s="1107">
        <f>SUM(G16:G18)</f>
        <v>10012664525</v>
      </c>
      <c r="H15" s="1107">
        <f>SUM(H16:H18)</f>
        <v>9968456442</v>
      </c>
      <c r="I15" s="1108">
        <f>SUM(I16:I18)</f>
        <v>9968456442</v>
      </c>
    </row>
    <row r="16" spans="1:9" ht="15.6" x14ac:dyDescent="0.3">
      <c r="A16" s="1109" t="s">
        <v>345</v>
      </c>
      <c r="B16" s="1110">
        <v>20</v>
      </c>
      <c r="C16" s="1110" t="s">
        <v>217</v>
      </c>
      <c r="D16" s="1111" t="s">
        <v>17</v>
      </c>
      <c r="E16" s="1112">
        <v>21143479321</v>
      </c>
      <c r="F16" s="1112">
        <v>21143479321</v>
      </c>
      <c r="G16" s="1112">
        <v>9455246706</v>
      </c>
      <c r="H16" s="1112">
        <v>9455246706</v>
      </c>
      <c r="I16" s="1113">
        <v>9455246706</v>
      </c>
    </row>
    <row r="17" spans="1:9" ht="15.6" x14ac:dyDescent="0.3">
      <c r="A17" s="1109" t="s">
        <v>344</v>
      </c>
      <c r="B17" s="1110">
        <v>20</v>
      </c>
      <c r="C17" s="1110" t="s">
        <v>217</v>
      </c>
      <c r="D17" s="1111" t="s">
        <v>18</v>
      </c>
      <c r="E17" s="1112">
        <v>1268319272</v>
      </c>
      <c r="F17" s="1112">
        <v>1268319272</v>
      </c>
      <c r="G17" s="1112">
        <v>452609805</v>
      </c>
      <c r="H17" s="1112">
        <v>452609805</v>
      </c>
      <c r="I17" s="1113">
        <v>452609805</v>
      </c>
    </row>
    <row r="18" spans="1:9" ht="20.25" customHeight="1" x14ac:dyDescent="0.3">
      <c r="A18" s="1109" t="s">
        <v>343</v>
      </c>
      <c r="B18" s="1110">
        <v>20</v>
      </c>
      <c r="C18" s="1110" t="s">
        <v>217</v>
      </c>
      <c r="D18" s="1111" t="s">
        <v>19</v>
      </c>
      <c r="E18" s="1114">
        <v>182864407</v>
      </c>
      <c r="F18" s="1114">
        <v>182864407</v>
      </c>
      <c r="G18" s="1114">
        <v>104808014</v>
      </c>
      <c r="H18" s="1112">
        <v>60599931</v>
      </c>
      <c r="I18" s="1113">
        <v>60599931</v>
      </c>
    </row>
    <row r="19" spans="1:9" ht="15.6" x14ac:dyDescent="0.3">
      <c r="A19" s="1104" t="s">
        <v>342</v>
      </c>
      <c r="B19" s="1105"/>
      <c r="C19" s="1105"/>
      <c r="D19" s="1106" t="s">
        <v>20</v>
      </c>
      <c r="E19" s="1115">
        <f>SUM(E20:E21)</f>
        <v>4304408326</v>
      </c>
      <c r="F19" s="1115">
        <f>SUM(F20:F21)</f>
        <v>4304408326</v>
      </c>
      <c r="G19" s="1115">
        <f>SUM(G20:G21)</f>
        <v>1586571157</v>
      </c>
      <c r="H19" s="1107">
        <f>SUM(H20:H21)</f>
        <v>1586571157</v>
      </c>
      <c r="I19" s="1108">
        <f>SUM(I20:I21)</f>
        <v>1586571157</v>
      </c>
    </row>
    <row r="20" spans="1:9" ht="15.6" x14ac:dyDescent="0.3">
      <c r="A20" s="1109" t="s">
        <v>341</v>
      </c>
      <c r="B20" s="1110">
        <v>20</v>
      </c>
      <c r="C20" s="1110" t="s">
        <v>217</v>
      </c>
      <c r="D20" s="1111" t="s">
        <v>21</v>
      </c>
      <c r="E20" s="1114">
        <v>1075186180</v>
      </c>
      <c r="F20" s="1114">
        <v>1075186180</v>
      </c>
      <c r="G20" s="1114">
        <v>470693246</v>
      </c>
      <c r="H20" s="1112">
        <v>470693246</v>
      </c>
      <c r="I20" s="1113">
        <v>470693246</v>
      </c>
    </row>
    <row r="21" spans="1:9" ht="15.6" x14ac:dyDescent="0.3">
      <c r="A21" s="1109" t="s">
        <v>340</v>
      </c>
      <c r="B21" s="1110">
        <v>20</v>
      </c>
      <c r="C21" s="1110" t="s">
        <v>217</v>
      </c>
      <c r="D21" s="1111" t="s">
        <v>22</v>
      </c>
      <c r="E21" s="1114">
        <v>3229222146</v>
      </c>
      <c r="F21" s="1114">
        <v>3229222146</v>
      </c>
      <c r="G21" s="1114">
        <v>1115877911</v>
      </c>
      <c r="H21" s="1112">
        <v>1115877911</v>
      </c>
      <c r="I21" s="1113">
        <v>1115877911</v>
      </c>
    </row>
    <row r="22" spans="1:9" ht="15.75" customHeight="1" x14ac:dyDescent="0.3">
      <c r="A22" s="1104" t="s">
        <v>339</v>
      </c>
      <c r="B22" s="1105"/>
      <c r="C22" s="1105"/>
      <c r="D22" s="1106" t="s">
        <v>23</v>
      </c>
      <c r="E22" s="1115">
        <f>SUM(E23:E29)</f>
        <v>4721278363</v>
      </c>
      <c r="F22" s="1115">
        <f>SUM(F23:F29)</f>
        <v>4721278363</v>
      </c>
      <c r="G22" s="1115">
        <f>SUM(G23:G29)</f>
        <v>645397524</v>
      </c>
      <c r="H22" s="1107">
        <f>SUM(H23:H29)</f>
        <v>645397524</v>
      </c>
      <c r="I22" s="1108">
        <f>SUM(I23:I29)</f>
        <v>645397524</v>
      </c>
    </row>
    <row r="23" spans="1:9" ht="15.6" x14ac:dyDescent="0.3">
      <c r="A23" s="1109" t="s">
        <v>338</v>
      </c>
      <c r="B23" s="1110">
        <v>20</v>
      </c>
      <c r="C23" s="1110" t="s">
        <v>217</v>
      </c>
      <c r="D23" s="1111" t="s">
        <v>24</v>
      </c>
      <c r="E23" s="1114">
        <v>790730085</v>
      </c>
      <c r="F23" s="1114">
        <v>790730085</v>
      </c>
      <c r="G23" s="1114">
        <v>209172649</v>
      </c>
      <c r="H23" s="1112">
        <v>209172649</v>
      </c>
      <c r="I23" s="1113">
        <v>209172649</v>
      </c>
    </row>
    <row r="24" spans="1:9" ht="15.6" x14ac:dyDescent="0.3">
      <c r="A24" s="1109" t="s">
        <v>337</v>
      </c>
      <c r="B24" s="1110">
        <v>20</v>
      </c>
      <c r="C24" s="1110" t="s">
        <v>217</v>
      </c>
      <c r="D24" s="1111" t="s">
        <v>25</v>
      </c>
      <c r="E24" s="1114">
        <v>193757002</v>
      </c>
      <c r="F24" s="1114">
        <v>193757002</v>
      </c>
      <c r="G24" s="1114">
        <v>43768807</v>
      </c>
      <c r="H24" s="1112">
        <v>43768807</v>
      </c>
      <c r="I24" s="1113">
        <v>43768807</v>
      </c>
    </row>
    <row r="25" spans="1:9" ht="15.6" x14ac:dyDescent="0.3">
      <c r="A25" s="1109" t="s">
        <v>336</v>
      </c>
      <c r="B25" s="1110">
        <v>20</v>
      </c>
      <c r="C25" s="1110" t="s">
        <v>217</v>
      </c>
      <c r="D25" s="1111" t="s">
        <v>105</v>
      </c>
      <c r="E25" s="1114">
        <v>2980139</v>
      </c>
      <c r="F25" s="1114">
        <v>2980139</v>
      </c>
      <c r="G25" s="1114">
        <v>844386</v>
      </c>
      <c r="H25" s="1112">
        <v>844386</v>
      </c>
      <c r="I25" s="1113">
        <v>844386</v>
      </c>
    </row>
    <row r="26" spans="1:9" ht="15.6" x14ac:dyDescent="0.3">
      <c r="A26" s="1109" t="s">
        <v>335</v>
      </c>
      <c r="B26" s="1110">
        <v>20</v>
      </c>
      <c r="C26" s="1110" t="s">
        <v>217</v>
      </c>
      <c r="D26" s="1111" t="s">
        <v>106</v>
      </c>
      <c r="E26" s="1112">
        <v>1260827200</v>
      </c>
      <c r="F26" s="1112">
        <v>1260827200</v>
      </c>
      <c r="G26" s="1114">
        <v>22371518</v>
      </c>
      <c r="H26" s="1114">
        <v>22371518</v>
      </c>
      <c r="I26" s="1116">
        <v>22371518</v>
      </c>
    </row>
    <row r="27" spans="1:9" ht="15.6" x14ac:dyDescent="0.3">
      <c r="A27" s="1109" t="s">
        <v>334</v>
      </c>
      <c r="B27" s="1110">
        <v>20</v>
      </c>
      <c r="C27" s="1110" t="s">
        <v>217</v>
      </c>
      <c r="D27" s="1111" t="s">
        <v>26</v>
      </c>
      <c r="E27" s="1112">
        <v>1618820500</v>
      </c>
      <c r="F27" s="1112">
        <v>1618820500</v>
      </c>
      <c r="G27" s="1112">
        <v>359560951</v>
      </c>
      <c r="H27" s="1112">
        <v>359560951</v>
      </c>
      <c r="I27" s="1113">
        <v>359560951</v>
      </c>
    </row>
    <row r="28" spans="1:9" ht="15.6" x14ac:dyDescent="0.3">
      <c r="A28" s="1109" t="s">
        <v>333</v>
      </c>
      <c r="B28" s="1110">
        <v>20</v>
      </c>
      <c r="C28" s="1110" t="s">
        <v>217</v>
      </c>
      <c r="D28" s="1111" t="s">
        <v>27</v>
      </c>
      <c r="E28" s="1112">
        <v>778296108</v>
      </c>
      <c r="F28" s="1112">
        <v>778296108</v>
      </c>
      <c r="G28" s="1112">
        <v>9679213</v>
      </c>
      <c r="H28" s="1112">
        <v>9679213</v>
      </c>
      <c r="I28" s="1113">
        <v>9679213</v>
      </c>
    </row>
    <row r="29" spans="1:9" ht="15.6" x14ac:dyDescent="0.3">
      <c r="A29" s="1109" t="s">
        <v>332</v>
      </c>
      <c r="B29" s="1110">
        <v>20</v>
      </c>
      <c r="C29" s="1110" t="s">
        <v>217</v>
      </c>
      <c r="D29" s="1111" t="s">
        <v>107</v>
      </c>
      <c r="E29" s="1112">
        <v>75867329</v>
      </c>
      <c r="F29" s="1112">
        <v>75867329</v>
      </c>
      <c r="G29" s="1112">
        <v>0</v>
      </c>
      <c r="H29" s="1112">
        <v>0</v>
      </c>
      <c r="I29" s="1113">
        <v>0</v>
      </c>
    </row>
    <row r="30" spans="1:9" ht="31.2" x14ac:dyDescent="0.3">
      <c r="A30" s="1104" t="s">
        <v>331</v>
      </c>
      <c r="B30" s="1105"/>
      <c r="C30" s="1105"/>
      <c r="D30" s="1106" t="s">
        <v>28</v>
      </c>
      <c r="E30" s="1107">
        <f>+E31+E32</f>
        <v>202966280</v>
      </c>
      <c r="F30" s="1107">
        <f>+F31+F32</f>
        <v>202966280</v>
      </c>
      <c r="G30" s="1107">
        <f>+G31+G32</f>
        <v>132658952</v>
      </c>
      <c r="H30" s="1107">
        <f>+H31+H32</f>
        <v>132658952</v>
      </c>
      <c r="I30" s="1108">
        <f>+I31+I32</f>
        <v>132658952</v>
      </c>
    </row>
    <row r="31" spans="1:9" ht="15.6" x14ac:dyDescent="0.3">
      <c r="A31" s="1109" t="s">
        <v>330</v>
      </c>
      <c r="B31" s="1110">
        <v>20</v>
      </c>
      <c r="C31" s="1110" t="s">
        <v>217</v>
      </c>
      <c r="D31" s="1111" t="s">
        <v>29</v>
      </c>
      <c r="E31" s="1112">
        <v>45766280</v>
      </c>
      <c r="F31" s="1112">
        <v>45766280</v>
      </c>
      <c r="G31" s="1112">
        <v>37433237</v>
      </c>
      <c r="H31" s="1112">
        <v>37433237</v>
      </c>
      <c r="I31" s="1113">
        <v>37433237</v>
      </c>
    </row>
    <row r="32" spans="1:9" ht="15.6" x14ac:dyDescent="0.3">
      <c r="A32" s="1109" t="s">
        <v>329</v>
      </c>
      <c r="B32" s="1110">
        <v>20</v>
      </c>
      <c r="C32" s="1110" t="s">
        <v>217</v>
      </c>
      <c r="D32" s="1111" t="s">
        <v>30</v>
      </c>
      <c r="E32" s="1112">
        <v>157200000</v>
      </c>
      <c r="F32" s="1112">
        <v>157200000</v>
      </c>
      <c r="G32" s="1112">
        <v>95225715</v>
      </c>
      <c r="H32" s="1112">
        <v>95225715</v>
      </c>
      <c r="I32" s="1113">
        <v>95225715</v>
      </c>
    </row>
    <row r="33" spans="1:9" ht="30.75" customHeight="1" x14ac:dyDescent="0.3">
      <c r="A33" s="1104" t="s">
        <v>328</v>
      </c>
      <c r="B33" s="1105">
        <v>20</v>
      </c>
      <c r="C33" s="1110" t="s">
        <v>217</v>
      </c>
      <c r="D33" s="1106" t="s">
        <v>108</v>
      </c>
      <c r="E33" s="1117">
        <v>2317082322</v>
      </c>
      <c r="F33" s="1112">
        <v>0</v>
      </c>
      <c r="G33" s="1112">
        <v>0</v>
      </c>
      <c r="H33" s="1112">
        <v>0</v>
      </c>
      <c r="I33" s="1113">
        <v>0</v>
      </c>
    </row>
    <row r="34" spans="1:9" ht="15.6" x14ac:dyDescent="0.3">
      <c r="A34" s="1104" t="s">
        <v>327</v>
      </c>
      <c r="B34" s="1105"/>
      <c r="C34" s="1105"/>
      <c r="D34" s="1106" t="s">
        <v>31</v>
      </c>
      <c r="E34" s="1114">
        <f>SUM(E35:E36)</f>
        <v>7405061141</v>
      </c>
      <c r="F34" s="1114">
        <f>SUM(F35:F36)</f>
        <v>4511690884</v>
      </c>
      <c r="G34" s="1114">
        <f>SUM(G35:G36)</f>
        <v>4364620756</v>
      </c>
      <c r="H34" s="1114">
        <f>SUM(H35:H36)</f>
        <v>1882268441</v>
      </c>
      <c r="I34" s="1116">
        <f>SUM(I35:I36)</f>
        <v>1882268441</v>
      </c>
    </row>
    <row r="35" spans="1:9" ht="15.6" x14ac:dyDescent="0.3">
      <c r="A35" s="1109" t="s">
        <v>326</v>
      </c>
      <c r="B35" s="1110">
        <v>20</v>
      </c>
      <c r="C35" s="1110" t="s">
        <v>217</v>
      </c>
      <c r="D35" s="1111" t="s">
        <v>32</v>
      </c>
      <c r="E35" s="1112">
        <v>305000000</v>
      </c>
      <c r="F35" s="1112">
        <v>296530764</v>
      </c>
      <c r="G35" s="1112">
        <v>149460636</v>
      </c>
      <c r="H35" s="1112">
        <v>49460636</v>
      </c>
      <c r="I35" s="1113">
        <v>49460636</v>
      </c>
    </row>
    <row r="36" spans="1:9" ht="15.6" x14ac:dyDescent="0.3">
      <c r="A36" s="1109" t="s">
        <v>325</v>
      </c>
      <c r="B36" s="1110">
        <v>20</v>
      </c>
      <c r="C36" s="1110" t="s">
        <v>217</v>
      </c>
      <c r="D36" s="1111" t="s">
        <v>33</v>
      </c>
      <c r="E36" s="1112">
        <v>7100061141</v>
      </c>
      <c r="F36" s="1112">
        <v>4215160120</v>
      </c>
      <c r="G36" s="1112">
        <v>4215160120</v>
      </c>
      <c r="H36" s="1112">
        <v>1832807805</v>
      </c>
      <c r="I36" s="1113">
        <v>1832807805</v>
      </c>
    </row>
    <row r="37" spans="1:9" ht="31.5" customHeight="1" x14ac:dyDescent="0.3">
      <c r="A37" s="1104" t="s">
        <v>324</v>
      </c>
      <c r="B37" s="1105"/>
      <c r="C37" s="1105"/>
      <c r="D37" s="1106" t="s">
        <v>109</v>
      </c>
      <c r="E37" s="1107">
        <f>+E38+E42+E46+E47</f>
        <v>9940246700</v>
      </c>
      <c r="F37" s="1107">
        <f>+F38+F42+F46+F47</f>
        <v>9940246700</v>
      </c>
      <c r="G37" s="1107">
        <f>+G38+G42+G46+G47</f>
        <v>4482124860</v>
      </c>
      <c r="H37" s="1107">
        <f>+H38+H42+H46+H47</f>
        <v>4482124860</v>
      </c>
      <c r="I37" s="1108">
        <f>+I38+I42+I46+I47</f>
        <v>3837342260</v>
      </c>
    </row>
    <row r="38" spans="1:9" ht="15.6" x14ac:dyDescent="0.3">
      <c r="A38" s="1104" t="s">
        <v>323</v>
      </c>
      <c r="B38" s="1105"/>
      <c r="C38" s="1105"/>
      <c r="D38" s="1106" t="s">
        <v>35</v>
      </c>
      <c r="E38" s="1107">
        <f>SUM(E39:E41)</f>
        <v>5264556926</v>
      </c>
      <c r="F38" s="1107">
        <f>SUM(F39:F41)</f>
        <v>5264556926</v>
      </c>
      <c r="G38" s="1107">
        <f>SUM(G39:G41)</f>
        <v>2019449400</v>
      </c>
      <c r="H38" s="1107">
        <f>SUM(H39:H41)</f>
        <v>2019449400</v>
      </c>
      <c r="I38" s="1108">
        <f>SUM(I39:I41)</f>
        <v>1617388400</v>
      </c>
    </row>
    <row r="39" spans="1:9" ht="15.6" x14ac:dyDescent="0.3">
      <c r="A39" s="1109" t="s">
        <v>322</v>
      </c>
      <c r="B39" s="1110">
        <v>20</v>
      </c>
      <c r="C39" s="1110" t="s">
        <v>217</v>
      </c>
      <c r="D39" s="1111" t="s">
        <v>36</v>
      </c>
      <c r="E39" s="1112">
        <v>1297907238</v>
      </c>
      <c r="F39" s="1112">
        <v>1297907238</v>
      </c>
      <c r="G39" s="1112">
        <v>430178100</v>
      </c>
      <c r="H39" s="1112">
        <v>430178100</v>
      </c>
      <c r="I39" s="1113">
        <v>341162800</v>
      </c>
    </row>
    <row r="40" spans="1:9" ht="31.2" x14ac:dyDescent="0.3">
      <c r="A40" s="1109" t="s">
        <v>321</v>
      </c>
      <c r="B40" s="1110">
        <v>20</v>
      </c>
      <c r="C40" s="1110" t="s">
        <v>217</v>
      </c>
      <c r="D40" s="1111" t="s">
        <v>110</v>
      </c>
      <c r="E40" s="1112">
        <v>1985792898</v>
      </c>
      <c r="F40" s="1112">
        <v>1985792898</v>
      </c>
      <c r="G40" s="1112">
        <v>679894300</v>
      </c>
      <c r="H40" s="1112">
        <v>679894300</v>
      </c>
      <c r="I40" s="1113">
        <v>546807200</v>
      </c>
    </row>
    <row r="41" spans="1:9" ht="15.6" x14ac:dyDescent="0.3">
      <c r="A41" s="1109" t="s">
        <v>320</v>
      </c>
      <c r="B41" s="1110">
        <v>20</v>
      </c>
      <c r="C41" s="1110" t="s">
        <v>217</v>
      </c>
      <c r="D41" s="1111" t="s">
        <v>38</v>
      </c>
      <c r="E41" s="1112">
        <v>1980856790</v>
      </c>
      <c r="F41" s="1112">
        <v>1980856790</v>
      </c>
      <c r="G41" s="1112">
        <v>909377000</v>
      </c>
      <c r="H41" s="1112">
        <v>909377000</v>
      </c>
      <c r="I41" s="1113">
        <v>729418400</v>
      </c>
    </row>
    <row r="42" spans="1:9" ht="15.6" x14ac:dyDescent="0.3">
      <c r="A42" s="1104" t="s">
        <v>319</v>
      </c>
      <c r="B42" s="1105"/>
      <c r="C42" s="1105"/>
      <c r="D42" s="1106" t="s">
        <v>111</v>
      </c>
      <c r="E42" s="1107">
        <f>+E43+E44+E45</f>
        <v>3375854160</v>
      </c>
      <c r="F42" s="1107">
        <f>+F43+F44+F45</f>
        <v>3375854160</v>
      </c>
      <c r="G42" s="1107">
        <f>+G43+G44+G45</f>
        <v>1924902760</v>
      </c>
      <c r="H42" s="1107">
        <f>+H43+H44+H45</f>
        <v>1924902760</v>
      </c>
      <c r="I42" s="1108">
        <f>+I43+I44+I45</f>
        <v>1793460260</v>
      </c>
    </row>
    <row r="43" spans="1:9" ht="15.6" x14ac:dyDescent="0.3">
      <c r="A43" s="1109" t="s">
        <v>318</v>
      </c>
      <c r="B43" s="1110">
        <v>20</v>
      </c>
      <c r="C43" s="1110" t="s">
        <v>217</v>
      </c>
      <c r="D43" s="1111" t="s">
        <v>40</v>
      </c>
      <c r="E43" s="1112">
        <v>2045759880</v>
      </c>
      <c r="F43" s="1112">
        <v>2045759880</v>
      </c>
      <c r="G43" s="1112">
        <v>1268047560</v>
      </c>
      <c r="H43" s="1112">
        <v>1268047560</v>
      </c>
      <c r="I43" s="1113">
        <v>1268047560</v>
      </c>
    </row>
    <row r="44" spans="1:9" ht="31.2" x14ac:dyDescent="0.3">
      <c r="A44" s="1109" t="s">
        <v>317</v>
      </c>
      <c r="B44" s="1110">
        <v>20</v>
      </c>
      <c r="C44" s="1110" t="s">
        <v>217</v>
      </c>
      <c r="D44" s="1111" t="s">
        <v>41</v>
      </c>
      <c r="E44" s="1112">
        <v>1204707636</v>
      </c>
      <c r="F44" s="1112">
        <v>1204707636</v>
      </c>
      <c r="G44" s="1112">
        <v>603952900</v>
      </c>
      <c r="H44" s="1112">
        <v>603952900</v>
      </c>
      <c r="I44" s="1113">
        <v>482977900</v>
      </c>
    </row>
    <row r="45" spans="1:9" ht="46.8" x14ac:dyDescent="0.3">
      <c r="A45" s="1109" t="s">
        <v>316</v>
      </c>
      <c r="B45" s="1110">
        <v>20</v>
      </c>
      <c r="C45" s="1110" t="s">
        <v>217</v>
      </c>
      <c r="D45" s="1111" t="s">
        <v>112</v>
      </c>
      <c r="E45" s="1112">
        <v>125386644</v>
      </c>
      <c r="F45" s="1112">
        <v>125386644</v>
      </c>
      <c r="G45" s="1112">
        <v>52902300</v>
      </c>
      <c r="H45" s="1112">
        <v>52902300</v>
      </c>
      <c r="I45" s="1113">
        <v>42434800</v>
      </c>
    </row>
    <row r="46" spans="1:9" ht="15.6" x14ac:dyDescent="0.3">
      <c r="A46" s="1109" t="s">
        <v>315</v>
      </c>
      <c r="B46" s="1110">
        <v>20</v>
      </c>
      <c r="C46" s="1110" t="s">
        <v>217</v>
      </c>
      <c r="D46" s="1111" t="s">
        <v>43</v>
      </c>
      <c r="E46" s="1112">
        <v>775448970</v>
      </c>
      <c r="F46" s="1112">
        <v>775448970</v>
      </c>
      <c r="G46" s="1112">
        <v>322648300</v>
      </c>
      <c r="H46" s="1112">
        <v>322648300</v>
      </c>
      <c r="I46" s="1113">
        <v>255883900</v>
      </c>
    </row>
    <row r="47" spans="1:9" ht="16.2" thickBot="1" x14ac:dyDescent="0.35">
      <c r="A47" s="1118" t="s">
        <v>314</v>
      </c>
      <c r="B47" s="1119">
        <v>20</v>
      </c>
      <c r="C47" s="1119" t="s">
        <v>217</v>
      </c>
      <c r="D47" s="1120" t="s">
        <v>44</v>
      </c>
      <c r="E47" s="1121">
        <v>524386644</v>
      </c>
      <c r="F47" s="1121">
        <v>524386644</v>
      </c>
      <c r="G47" s="1121">
        <v>215124400</v>
      </c>
      <c r="H47" s="1121">
        <v>215124400</v>
      </c>
      <c r="I47" s="1122">
        <v>170609700</v>
      </c>
    </row>
    <row r="48" spans="1:9" ht="6" customHeight="1" thickBot="1" x14ac:dyDescent="0.35">
      <c r="A48" s="1123"/>
      <c r="B48" s="1124"/>
      <c r="C48" s="1124"/>
      <c r="D48" s="1125"/>
      <c r="E48" s="1126"/>
      <c r="F48" s="1126"/>
      <c r="G48" s="1127"/>
      <c r="H48" s="1126"/>
      <c r="I48" s="1128"/>
    </row>
    <row r="49" spans="1:9" s="1075" customFormat="1" x14ac:dyDescent="0.3">
      <c r="A49" s="3676" t="s">
        <v>1</v>
      </c>
      <c r="B49" s="3677"/>
      <c r="C49" s="3677"/>
      <c r="D49" s="3677"/>
      <c r="E49" s="3677"/>
      <c r="F49" s="3677"/>
      <c r="G49" s="3677"/>
      <c r="H49" s="3677"/>
      <c r="I49" s="3678"/>
    </row>
    <row r="50" spans="1:9" s="1075" customFormat="1" x14ac:dyDescent="0.3">
      <c r="A50" s="3673" t="s">
        <v>95</v>
      </c>
      <c r="B50" s="3674"/>
      <c r="C50" s="3674"/>
      <c r="D50" s="3674"/>
      <c r="E50" s="3674"/>
      <c r="F50" s="3674"/>
      <c r="G50" s="3674"/>
      <c r="H50" s="3674"/>
      <c r="I50" s="3675"/>
    </row>
    <row r="51" spans="1:9" hidden="1" x14ac:dyDescent="0.3">
      <c r="A51" s="1076"/>
      <c r="I51" s="1077"/>
    </row>
    <row r="52" spans="1:9" x14ac:dyDescent="0.3">
      <c r="A52" s="1078" t="s">
        <v>0</v>
      </c>
      <c r="E52" s="1129"/>
      <c r="I52" s="1077"/>
    </row>
    <row r="53" spans="1:9" ht="1.5" customHeight="1" x14ac:dyDescent="0.3">
      <c r="A53" s="1076"/>
      <c r="I53" s="1079"/>
    </row>
    <row r="54" spans="1:9" ht="21" customHeight="1" thickBot="1" x14ac:dyDescent="0.35">
      <c r="A54" s="1076" t="s">
        <v>96</v>
      </c>
      <c r="D54" s="1073" t="s">
        <v>4</v>
      </c>
      <c r="F54" s="1074" t="str">
        <f>F7</f>
        <v>MES:</v>
      </c>
      <c r="G54" s="1074" t="str">
        <f>G7</f>
        <v>MAYO</v>
      </c>
      <c r="H54" s="1074" t="str">
        <f>H7</f>
        <v xml:space="preserve">                                VIGENCIA FISCAL:      2018</v>
      </c>
      <c r="I54" s="1077"/>
    </row>
    <row r="55" spans="1:9" ht="28.5" hidden="1" customHeight="1" thickBot="1" x14ac:dyDescent="0.35">
      <c r="A55" s="1076"/>
      <c r="I55" s="1077"/>
    </row>
    <row r="56" spans="1:9" ht="15" thickBot="1" x14ac:dyDescent="0.35">
      <c r="A56" s="1130"/>
      <c r="B56" s="1131"/>
      <c r="C56" s="1131"/>
      <c r="D56" s="1132"/>
      <c r="E56" s="1133"/>
      <c r="F56" s="1133"/>
      <c r="G56" s="1133"/>
      <c r="H56" s="1133"/>
      <c r="I56" s="1134"/>
    </row>
    <row r="57" spans="1:9" ht="33.75" customHeight="1" thickBot="1" x14ac:dyDescent="0.35">
      <c r="A57" s="1090" t="s">
        <v>228</v>
      </c>
      <c r="B57" s="1091" t="s">
        <v>227</v>
      </c>
      <c r="C57" s="1091" t="s">
        <v>226</v>
      </c>
      <c r="D57" s="1091" t="s">
        <v>225</v>
      </c>
      <c r="E57" s="1092" t="s">
        <v>224</v>
      </c>
      <c r="F57" s="1092" t="s">
        <v>101</v>
      </c>
      <c r="G57" s="1092" t="s">
        <v>102</v>
      </c>
      <c r="H57" s="1092" t="s">
        <v>103</v>
      </c>
      <c r="I57" s="1093" t="s">
        <v>195</v>
      </c>
    </row>
    <row r="58" spans="1:9" ht="31.5" customHeight="1" x14ac:dyDescent="0.3">
      <c r="A58" s="1104" t="s">
        <v>313</v>
      </c>
      <c r="B58" s="1105"/>
      <c r="C58" s="1105"/>
      <c r="D58" s="1135" t="s">
        <v>45</v>
      </c>
      <c r="E58" s="1136">
        <f>+E59</f>
        <v>10357914969</v>
      </c>
      <c r="F58" s="1136">
        <f>+F59</f>
        <v>7286828928.21</v>
      </c>
      <c r="G58" s="1136">
        <f>+G59</f>
        <v>5752610379.9300003</v>
      </c>
      <c r="H58" s="1136">
        <f>+H59</f>
        <v>4106495807.3000002</v>
      </c>
      <c r="I58" s="1137">
        <f>+I59</f>
        <v>4101162768.2600002</v>
      </c>
    </row>
    <row r="59" spans="1:9" ht="15.6" x14ac:dyDescent="0.3">
      <c r="A59" s="1104" t="s">
        <v>312</v>
      </c>
      <c r="B59" s="1105"/>
      <c r="C59" s="1105"/>
      <c r="D59" s="1106" t="s">
        <v>45</v>
      </c>
      <c r="E59" s="1107">
        <f>+E63+E60</f>
        <v>10357914969</v>
      </c>
      <c r="F59" s="1107">
        <f>+F63+F60</f>
        <v>7286828928.21</v>
      </c>
      <c r="G59" s="1107">
        <f>+G63+G60</f>
        <v>5752610379.9300003</v>
      </c>
      <c r="H59" s="1107">
        <f>+H63+H60</f>
        <v>4106495807.3000002</v>
      </c>
      <c r="I59" s="1108">
        <f>+I63+I60</f>
        <v>4101162768.2600002</v>
      </c>
    </row>
    <row r="60" spans="1:9" ht="20.25" customHeight="1" x14ac:dyDescent="0.3">
      <c r="A60" s="1104" t="s">
        <v>311</v>
      </c>
      <c r="B60" s="1105"/>
      <c r="C60" s="1105"/>
      <c r="D60" s="1106" t="s">
        <v>113</v>
      </c>
      <c r="E60" s="1107">
        <f t="shared" ref="E60:I61" si="0">+E61</f>
        <v>0</v>
      </c>
      <c r="F60" s="1107">
        <f t="shared" si="0"/>
        <v>0</v>
      </c>
      <c r="G60" s="1107">
        <f t="shared" si="0"/>
        <v>0</v>
      </c>
      <c r="H60" s="1107">
        <f t="shared" si="0"/>
        <v>0</v>
      </c>
      <c r="I60" s="1108">
        <f t="shared" si="0"/>
        <v>0</v>
      </c>
    </row>
    <row r="61" spans="1:9" ht="15.6" x14ac:dyDescent="0.3">
      <c r="A61" s="1104" t="s">
        <v>310</v>
      </c>
      <c r="B61" s="1105"/>
      <c r="C61" s="1105"/>
      <c r="D61" s="1106" t="s">
        <v>114</v>
      </c>
      <c r="E61" s="1115">
        <f t="shared" si="0"/>
        <v>0</v>
      </c>
      <c r="F61" s="1115">
        <f t="shared" si="0"/>
        <v>0</v>
      </c>
      <c r="G61" s="1115">
        <f t="shared" si="0"/>
        <v>0</v>
      </c>
      <c r="H61" s="1115">
        <f t="shared" si="0"/>
        <v>0</v>
      </c>
      <c r="I61" s="1138">
        <f t="shared" si="0"/>
        <v>0</v>
      </c>
    </row>
    <row r="62" spans="1:9" ht="21" customHeight="1" x14ac:dyDescent="0.3">
      <c r="A62" s="1109" t="s">
        <v>309</v>
      </c>
      <c r="B62" s="1110">
        <v>20</v>
      </c>
      <c r="C62" s="1110" t="s">
        <v>217</v>
      </c>
      <c r="D62" s="1111" t="s">
        <v>115</v>
      </c>
      <c r="E62" s="1114">
        <v>0</v>
      </c>
      <c r="F62" s="1114">
        <v>0</v>
      </c>
      <c r="G62" s="1114">
        <v>0</v>
      </c>
      <c r="H62" s="1114">
        <v>0</v>
      </c>
      <c r="I62" s="1113">
        <v>0</v>
      </c>
    </row>
    <row r="63" spans="1:9" ht="21.75" customHeight="1" x14ac:dyDescent="0.3">
      <c r="A63" s="1104" t="s">
        <v>308</v>
      </c>
      <c r="B63" s="1105"/>
      <c r="C63" s="1105"/>
      <c r="D63" s="1106" t="s">
        <v>46</v>
      </c>
      <c r="E63" s="1115">
        <f>+E69+E64+E74+E90+E94+E96+E101+E105+E110+E111+E113+E107+E66</f>
        <v>10357914969</v>
      </c>
      <c r="F63" s="1115">
        <f>+F69+F64+F74+F90+F94+F96+F101+F105+F110+F111+F113+F107+F66</f>
        <v>7286828928.21</v>
      </c>
      <c r="G63" s="1115">
        <f>+G69+G64+G74+G90+G94+G96+G101+G105+G110+G111+G113+G107+G66</f>
        <v>5752610379.9300003</v>
      </c>
      <c r="H63" s="1115">
        <f>+H69+H64+H74+H90+H94+H96+H101+H105+H110+H111+H113+H107+H66</f>
        <v>4106495807.3000002</v>
      </c>
      <c r="I63" s="1138">
        <f>+I69+I64+I74+I90+I94+I96+I101+I105+I110+I111+I113+I107+I66</f>
        <v>4101162768.2600002</v>
      </c>
    </row>
    <row r="64" spans="1:9" ht="22.5" customHeight="1" x14ac:dyDescent="0.3">
      <c r="A64" s="1104" t="s">
        <v>307</v>
      </c>
      <c r="B64" s="1105"/>
      <c r="C64" s="1105"/>
      <c r="D64" s="1106" t="s">
        <v>116</v>
      </c>
      <c r="E64" s="1107">
        <f>SUM(E65:E65)</f>
        <v>0</v>
      </c>
      <c r="F64" s="1107">
        <f>SUM(F65:F65)</f>
        <v>0</v>
      </c>
      <c r="G64" s="1107">
        <f>SUM(G65:G65)</f>
        <v>0</v>
      </c>
      <c r="H64" s="1107">
        <f>SUM(H65:H65)</f>
        <v>0</v>
      </c>
      <c r="I64" s="1108">
        <f>SUM(I65:I65)</f>
        <v>0</v>
      </c>
    </row>
    <row r="65" spans="1:9" ht="24.75" customHeight="1" x14ac:dyDescent="0.3">
      <c r="A65" s="1109" t="s">
        <v>306</v>
      </c>
      <c r="B65" s="1110">
        <v>20</v>
      </c>
      <c r="C65" s="1110" t="s">
        <v>217</v>
      </c>
      <c r="D65" s="1111" t="s">
        <v>117</v>
      </c>
      <c r="E65" s="1112">
        <v>0</v>
      </c>
      <c r="F65" s="1112">
        <v>0</v>
      </c>
      <c r="G65" s="1112">
        <v>0</v>
      </c>
      <c r="H65" s="1112">
        <v>0</v>
      </c>
      <c r="I65" s="1113">
        <v>0</v>
      </c>
    </row>
    <row r="66" spans="1:9" ht="31.5" customHeight="1" x14ac:dyDescent="0.3">
      <c r="A66" s="1104" t="s">
        <v>305</v>
      </c>
      <c r="B66" s="1110"/>
      <c r="C66" s="1110"/>
      <c r="D66" s="1106" t="s">
        <v>304</v>
      </c>
      <c r="E66" s="1107">
        <f>+E67+E68</f>
        <v>7000000</v>
      </c>
      <c r="F66" s="1107">
        <f>+F67+F68</f>
        <v>0</v>
      </c>
      <c r="G66" s="1107">
        <f>+G67+G68</f>
        <v>0</v>
      </c>
      <c r="H66" s="1107">
        <f>+H67+H68</f>
        <v>0</v>
      </c>
      <c r="I66" s="1108">
        <f>+I67+I68</f>
        <v>0</v>
      </c>
    </row>
    <row r="67" spans="1:9" ht="24.75" customHeight="1" x14ac:dyDescent="0.3">
      <c r="A67" s="1109" t="s">
        <v>303</v>
      </c>
      <c r="B67" s="1110">
        <v>20</v>
      </c>
      <c r="C67" s="1110" t="s">
        <v>217</v>
      </c>
      <c r="D67" s="1111" t="s">
        <v>302</v>
      </c>
      <c r="E67" s="1112">
        <v>1000000</v>
      </c>
      <c r="F67" s="1112">
        <v>0</v>
      </c>
      <c r="G67" s="1112">
        <v>0</v>
      </c>
      <c r="H67" s="1112">
        <v>0</v>
      </c>
      <c r="I67" s="1113">
        <v>0</v>
      </c>
    </row>
    <row r="68" spans="1:9" ht="24.75" customHeight="1" x14ac:dyDescent="0.3">
      <c r="A68" s="1109" t="s">
        <v>301</v>
      </c>
      <c r="B68" s="1110">
        <v>20</v>
      </c>
      <c r="C68" s="1110" t="s">
        <v>217</v>
      </c>
      <c r="D68" s="1111" t="s">
        <v>300</v>
      </c>
      <c r="E68" s="1112">
        <v>6000000</v>
      </c>
      <c r="F68" s="1112">
        <v>0</v>
      </c>
      <c r="G68" s="1112">
        <v>0</v>
      </c>
      <c r="H68" s="1112">
        <v>0</v>
      </c>
      <c r="I68" s="1113">
        <v>0</v>
      </c>
    </row>
    <row r="69" spans="1:9" ht="31.5" customHeight="1" x14ac:dyDescent="0.3">
      <c r="A69" s="1104" t="s">
        <v>299</v>
      </c>
      <c r="B69" s="1105"/>
      <c r="C69" s="1105"/>
      <c r="D69" s="1106" t="s">
        <v>47</v>
      </c>
      <c r="E69" s="1107">
        <f>SUM(E70:E73)</f>
        <v>115008279</v>
      </c>
      <c r="F69" s="1107">
        <f>SUM(F70:F73)</f>
        <v>99840490</v>
      </c>
      <c r="G69" s="1107">
        <f>SUM(G70:G73)</f>
        <v>71083459.680000007</v>
      </c>
      <c r="H69" s="1107">
        <f>SUM(H70:H73)</f>
        <v>25137130</v>
      </c>
      <c r="I69" s="1108">
        <f>SUM(I70:I73)</f>
        <v>25137130</v>
      </c>
    </row>
    <row r="70" spans="1:9" ht="31.5" customHeight="1" x14ac:dyDescent="0.3">
      <c r="A70" s="1109" t="s">
        <v>298</v>
      </c>
      <c r="B70" s="1110">
        <v>20</v>
      </c>
      <c r="C70" s="1110" t="s">
        <v>217</v>
      </c>
      <c r="D70" s="1111" t="s">
        <v>48</v>
      </c>
      <c r="E70" s="1112">
        <v>67000277</v>
      </c>
      <c r="F70" s="1112">
        <v>60704547</v>
      </c>
      <c r="G70" s="1112">
        <v>60704547</v>
      </c>
      <c r="H70" s="1112">
        <v>22161008</v>
      </c>
      <c r="I70" s="1113">
        <v>22161008</v>
      </c>
    </row>
    <row r="71" spans="1:9" ht="31.5" customHeight="1" x14ac:dyDescent="0.3">
      <c r="A71" s="1109" t="s">
        <v>297</v>
      </c>
      <c r="B71" s="1110">
        <v>20</v>
      </c>
      <c r="C71" s="1110" t="s">
        <v>217</v>
      </c>
      <c r="D71" s="1111" t="s">
        <v>119</v>
      </c>
      <c r="E71" s="1112">
        <v>39508002</v>
      </c>
      <c r="F71" s="1112">
        <v>36402146</v>
      </c>
      <c r="G71" s="1112">
        <v>7645115.6799999997</v>
      </c>
      <c r="H71" s="1112">
        <v>822687</v>
      </c>
      <c r="I71" s="1113">
        <v>822687</v>
      </c>
    </row>
    <row r="72" spans="1:9" ht="31.5" customHeight="1" x14ac:dyDescent="0.3">
      <c r="A72" s="1109" t="s">
        <v>296</v>
      </c>
      <c r="B72" s="1110">
        <v>20</v>
      </c>
      <c r="C72" s="1110" t="s">
        <v>217</v>
      </c>
      <c r="D72" s="1111" t="s">
        <v>120</v>
      </c>
      <c r="E72" s="1112">
        <v>6000000</v>
      </c>
      <c r="F72" s="1112">
        <v>2433797</v>
      </c>
      <c r="G72" s="1112">
        <v>2433797</v>
      </c>
      <c r="H72" s="1112">
        <v>1853435</v>
      </c>
      <c r="I72" s="1113">
        <v>1853435</v>
      </c>
    </row>
    <row r="73" spans="1:9" ht="31.5" customHeight="1" x14ac:dyDescent="0.3">
      <c r="A73" s="1109" t="s">
        <v>295</v>
      </c>
      <c r="B73" s="1110">
        <v>20</v>
      </c>
      <c r="C73" s="1110" t="s">
        <v>217</v>
      </c>
      <c r="D73" s="1111" t="s">
        <v>121</v>
      </c>
      <c r="E73" s="1112">
        <v>2500000</v>
      </c>
      <c r="F73" s="1112">
        <v>300000</v>
      </c>
      <c r="G73" s="1112">
        <v>300000</v>
      </c>
      <c r="H73" s="1112">
        <v>300000</v>
      </c>
      <c r="I73" s="1113">
        <v>300000</v>
      </c>
    </row>
    <row r="74" spans="1:9" ht="31.5" customHeight="1" x14ac:dyDescent="0.3">
      <c r="A74" s="1104" t="s">
        <v>294</v>
      </c>
      <c r="B74" s="1105"/>
      <c r="C74" s="1105"/>
      <c r="D74" s="1106" t="s">
        <v>49</v>
      </c>
      <c r="E74" s="1107">
        <f>SUM(E75:E80)</f>
        <v>713872171</v>
      </c>
      <c r="F74" s="1107">
        <f>SUM(F75:F80)</f>
        <v>712911734.10000002</v>
      </c>
      <c r="G74" s="1107">
        <f>SUM(G75:G80)</f>
        <v>487239566.10000002</v>
      </c>
      <c r="H74" s="1107">
        <f>SUM(H75:H80)</f>
        <v>198565708</v>
      </c>
      <c r="I74" s="1108">
        <f>SUM(I75:I80)</f>
        <v>198565708</v>
      </c>
    </row>
    <row r="75" spans="1:9" ht="27.75" customHeight="1" x14ac:dyDescent="0.3">
      <c r="A75" s="1109" t="s">
        <v>293</v>
      </c>
      <c r="B75" s="1110">
        <v>20</v>
      </c>
      <c r="C75" s="1110" t="s">
        <v>217</v>
      </c>
      <c r="D75" s="1111" t="s">
        <v>50</v>
      </c>
      <c r="E75" s="1112">
        <v>25000001</v>
      </c>
      <c r="F75" s="1112">
        <v>25000000</v>
      </c>
      <c r="G75" s="1112">
        <v>25000000</v>
      </c>
      <c r="H75" s="1112">
        <v>3324018</v>
      </c>
      <c r="I75" s="1113">
        <v>3324018</v>
      </c>
    </row>
    <row r="76" spans="1:9" ht="29.25" customHeight="1" x14ac:dyDescent="0.3">
      <c r="A76" s="1109" t="s">
        <v>292</v>
      </c>
      <c r="B76" s="1110">
        <v>20</v>
      </c>
      <c r="C76" s="1110" t="s">
        <v>217</v>
      </c>
      <c r="D76" s="1111" t="s">
        <v>122</v>
      </c>
      <c r="E76" s="1112">
        <v>25000002</v>
      </c>
      <c r="F76" s="1112">
        <v>25000000</v>
      </c>
      <c r="G76" s="1112">
        <v>25000000</v>
      </c>
      <c r="H76" s="1112">
        <v>3324018</v>
      </c>
      <c r="I76" s="1113">
        <v>3324018</v>
      </c>
    </row>
    <row r="77" spans="1:9" ht="30.6" customHeight="1" x14ac:dyDescent="0.3">
      <c r="A77" s="1109" t="s">
        <v>291</v>
      </c>
      <c r="B77" s="1110">
        <v>20</v>
      </c>
      <c r="C77" s="1110" t="s">
        <v>217</v>
      </c>
      <c r="D77" s="1139" t="s">
        <v>123</v>
      </c>
      <c r="E77" s="1112">
        <v>78200000</v>
      </c>
      <c r="F77" s="1112">
        <v>78200000</v>
      </c>
      <c r="G77" s="1112">
        <v>78200000</v>
      </c>
      <c r="H77" s="1112">
        <v>9233187</v>
      </c>
      <c r="I77" s="1113">
        <v>9233187</v>
      </c>
    </row>
    <row r="78" spans="1:9" ht="27.75" customHeight="1" x14ac:dyDescent="0.3">
      <c r="A78" s="1109" t="s">
        <v>290</v>
      </c>
      <c r="B78" s="1110">
        <v>20</v>
      </c>
      <c r="C78" s="1110" t="s">
        <v>217</v>
      </c>
      <c r="D78" s="1111" t="s">
        <v>124</v>
      </c>
      <c r="E78" s="1112">
        <v>164000000</v>
      </c>
      <c r="F78" s="1112">
        <v>163039566.09999999</v>
      </c>
      <c r="G78" s="1112">
        <v>163039566.09999999</v>
      </c>
      <c r="H78" s="1112">
        <v>48924725</v>
      </c>
      <c r="I78" s="1113">
        <v>48924725</v>
      </c>
    </row>
    <row r="79" spans="1:9" ht="27.75" customHeight="1" x14ac:dyDescent="0.3">
      <c r="A79" s="1109" t="s">
        <v>289</v>
      </c>
      <c r="B79" s="1110">
        <v>20</v>
      </c>
      <c r="C79" s="1110" t="s">
        <v>217</v>
      </c>
      <c r="D79" s="1111" t="s">
        <v>53</v>
      </c>
      <c r="E79" s="1112">
        <v>421672168</v>
      </c>
      <c r="F79" s="1112">
        <v>421672168</v>
      </c>
      <c r="G79" s="1112">
        <v>196000000</v>
      </c>
      <c r="H79" s="1112">
        <v>133759760</v>
      </c>
      <c r="I79" s="1113">
        <v>133759760</v>
      </c>
    </row>
    <row r="80" spans="1:9" ht="27.75" customHeight="1" thickBot="1" x14ac:dyDescent="0.35">
      <c r="A80" s="1118" t="s">
        <v>288</v>
      </c>
      <c r="B80" s="1119">
        <v>20</v>
      </c>
      <c r="C80" s="1119" t="s">
        <v>217</v>
      </c>
      <c r="D80" s="1120" t="s">
        <v>125</v>
      </c>
      <c r="E80" s="1121">
        <v>0</v>
      </c>
      <c r="F80" s="1121">
        <v>0</v>
      </c>
      <c r="G80" s="1121">
        <v>0</v>
      </c>
      <c r="H80" s="1121">
        <v>0</v>
      </c>
      <c r="I80" s="1122">
        <v>0</v>
      </c>
    </row>
    <row r="81" spans="1:9" ht="16.2" thickBot="1" x14ac:dyDescent="0.35">
      <c r="A81" s="1123"/>
      <c r="B81" s="1124"/>
      <c r="C81" s="1124"/>
      <c r="D81" s="1125"/>
      <c r="E81" s="1126"/>
      <c r="F81" s="1126"/>
      <c r="G81" s="1126"/>
      <c r="H81" s="1126"/>
      <c r="I81" s="1126"/>
    </row>
    <row r="82" spans="1:9" s="1075" customFormat="1" x14ac:dyDescent="0.3">
      <c r="A82" s="3676" t="s">
        <v>1</v>
      </c>
      <c r="B82" s="3677"/>
      <c r="C82" s="3677"/>
      <c r="D82" s="3677"/>
      <c r="E82" s="3677"/>
      <c r="F82" s="3677"/>
      <c r="G82" s="3677"/>
      <c r="H82" s="3677"/>
      <c r="I82" s="3678"/>
    </row>
    <row r="83" spans="1:9" s="1075" customFormat="1" x14ac:dyDescent="0.3">
      <c r="A83" s="3673" t="s">
        <v>95</v>
      </c>
      <c r="B83" s="3674"/>
      <c r="C83" s="3674"/>
      <c r="D83" s="3674"/>
      <c r="E83" s="3674"/>
      <c r="F83" s="3674"/>
      <c r="G83" s="3674"/>
      <c r="H83" s="3674"/>
      <c r="I83" s="3675"/>
    </row>
    <row r="84" spans="1:9" x14ac:dyDescent="0.3">
      <c r="A84" s="1078" t="s">
        <v>0</v>
      </c>
      <c r="I84" s="1077"/>
    </row>
    <row r="85" spans="1:9" ht="3.75" customHeight="1" x14ac:dyDescent="0.3">
      <c r="A85" s="1076"/>
      <c r="I85" s="1079"/>
    </row>
    <row r="86" spans="1:9" ht="15" thickBot="1" x14ac:dyDescent="0.35">
      <c r="A86" s="1076" t="s">
        <v>96</v>
      </c>
      <c r="D86" s="1073" t="s">
        <v>4</v>
      </c>
      <c r="F86" s="1074" t="str">
        <f>F54</f>
        <v>MES:</v>
      </c>
      <c r="G86" s="1074" t="str">
        <f>G7</f>
        <v>MAYO</v>
      </c>
      <c r="H86" s="1074" t="str">
        <f>H54</f>
        <v xml:space="preserve">                                VIGENCIA FISCAL:      2018</v>
      </c>
      <c r="I86" s="1077"/>
    </row>
    <row r="87" spans="1:9" ht="6.75" hidden="1" customHeight="1" thickBot="1" x14ac:dyDescent="0.35">
      <c r="A87" s="1076"/>
      <c r="I87" s="1077"/>
    </row>
    <row r="88" spans="1:9" ht="15" thickBot="1" x14ac:dyDescent="0.35">
      <c r="A88" s="1130"/>
      <c r="B88" s="1131"/>
      <c r="C88" s="1131"/>
      <c r="D88" s="1132"/>
      <c r="E88" s="1133"/>
      <c r="F88" s="1133"/>
      <c r="G88" s="1133"/>
      <c r="H88" s="1133"/>
      <c r="I88" s="1134"/>
    </row>
    <row r="89" spans="1:9" ht="36" customHeight="1" thickBot="1" x14ac:dyDescent="0.35">
      <c r="A89" s="1090" t="s">
        <v>228</v>
      </c>
      <c r="B89" s="1091" t="s">
        <v>227</v>
      </c>
      <c r="C89" s="1091" t="s">
        <v>226</v>
      </c>
      <c r="D89" s="1091" t="s">
        <v>225</v>
      </c>
      <c r="E89" s="1092" t="s">
        <v>224</v>
      </c>
      <c r="F89" s="1092" t="s">
        <v>101</v>
      </c>
      <c r="G89" s="1092" t="s">
        <v>102</v>
      </c>
      <c r="H89" s="1092" t="s">
        <v>103</v>
      </c>
      <c r="I89" s="1093" t="s">
        <v>195</v>
      </c>
    </row>
    <row r="90" spans="1:9" ht="18.75" customHeight="1" x14ac:dyDescent="0.3">
      <c r="A90" s="1104" t="s">
        <v>287</v>
      </c>
      <c r="B90" s="1105"/>
      <c r="C90" s="1105"/>
      <c r="D90" s="1106" t="s">
        <v>55</v>
      </c>
      <c r="E90" s="1107">
        <f>+E92+E93+E91</f>
        <v>46491949</v>
      </c>
      <c r="F90" s="1107">
        <f>+F92+F93+F91</f>
        <v>45704697.960000001</v>
      </c>
      <c r="G90" s="1107">
        <f>+G92+G93+G91</f>
        <v>15704697.960000001</v>
      </c>
      <c r="H90" s="1107">
        <f>+H92+H93+H91</f>
        <v>13179114.109999999</v>
      </c>
      <c r="I90" s="1108">
        <f>+I92+I93+I91</f>
        <v>13179114.109999999</v>
      </c>
    </row>
    <row r="91" spans="1:9" ht="18.75" customHeight="1" x14ac:dyDescent="0.3">
      <c r="A91" s="1109" t="s">
        <v>286</v>
      </c>
      <c r="B91" s="1110">
        <v>20</v>
      </c>
      <c r="C91" s="1110" t="s">
        <v>217</v>
      </c>
      <c r="D91" s="1111" t="s">
        <v>56</v>
      </c>
      <c r="E91" s="1112">
        <v>30000000</v>
      </c>
      <c r="F91" s="1112">
        <v>30000000</v>
      </c>
      <c r="G91" s="1112">
        <v>0</v>
      </c>
      <c r="H91" s="1112">
        <v>0</v>
      </c>
      <c r="I91" s="1113">
        <v>0</v>
      </c>
    </row>
    <row r="92" spans="1:9" ht="18.75" customHeight="1" x14ac:dyDescent="0.3">
      <c r="A92" s="1109" t="s">
        <v>285</v>
      </c>
      <c r="B92" s="1110">
        <v>20</v>
      </c>
      <c r="C92" s="1110" t="s">
        <v>217</v>
      </c>
      <c r="D92" s="1111" t="s">
        <v>57</v>
      </c>
      <c r="E92" s="1112">
        <v>15491949</v>
      </c>
      <c r="F92" s="1112">
        <v>15491948.960000001</v>
      </c>
      <c r="G92" s="1112">
        <v>15491948.960000001</v>
      </c>
      <c r="H92" s="1112">
        <v>13046685.109999999</v>
      </c>
      <c r="I92" s="1113">
        <v>13046685.109999999</v>
      </c>
    </row>
    <row r="93" spans="1:9" ht="18.75" customHeight="1" x14ac:dyDescent="0.3">
      <c r="A93" s="1109" t="s">
        <v>284</v>
      </c>
      <c r="B93" s="1110">
        <v>20</v>
      </c>
      <c r="C93" s="1110" t="s">
        <v>217</v>
      </c>
      <c r="D93" s="1111" t="s">
        <v>126</v>
      </c>
      <c r="E93" s="1112">
        <v>1000000</v>
      </c>
      <c r="F93" s="1112">
        <v>212749</v>
      </c>
      <c r="G93" s="1112">
        <v>212749</v>
      </c>
      <c r="H93" s="1112">
        <v>132429</v>
      </c>
      <c r="I93" s="1113">
        <v>132429</v>
      </c>
    </row>
    <row r="94" spans="1:9" ht="18.75" customHeight="1" x14ac:dyDescent="0.3">
      <c r="A94" s="1104" t="s">
        <v>283</v>
      </c>
      <c r="B94" s="1105"/>
      <c r="C94" s="1105"/>
      <c r="D94" s="1106" t="s">
        <v>58</v>
      </c>
      <c r="E94" s="1107">
        <f>+E95</f>
        <v>58000001</v>
      </c>
      <c r="F94" s="1107">
        <f>+F95</f>
        <v>49787283</v>
      </c>
      <c r="G94" s="1107">
        <f>+G95</f>
        <v>47692783</v>
      </c>
      <c r="H94" s="1107">
        <f>+H95</f>
        <v>13709933</v>
      </c>
      <c r="I94" s="1108">
        <f>+I95</f>
        <v>13709933</v>
      </c>
    </row>
    <row r="95" spans="1:9" ht="18.75" customHeight="1" x14ac:dyDescent="0.3">
      <c r="A95" s="1109" t="s">
        <v>282</v>
      </c>
      <c r="B95" s="1110">
        <v>20</v>
      </c>
      <c r="C95" s="1110" t="s">
        <v>217</v>
      </c>
      <c r="D95" s="1111" t="s">
        <v>59</v>
      </c>
      <c r="E95" s="1112">
        <v>58000001</v>
      </c>
      <c r="F95" s="1112">
        <v>49787283</v>
      </c>
      <c r="G95" s="1112">
        <v>47692783</v>
      </c>
      <c r="H95" s="1112">
        <v>13709933</v>
      </c>
      <c r="I95" s="1113">
        <v>13709933</v>
      </c>
    </row>
    <row r="96" spans="1:9" ht="18.75" customHeight="1" x14ac:dyDescent="0.3">
      <c r="A96" s="1104" t="s">
        <v>281</v>
      </c>
      <c r="B96" s="1105"/>
      <c r="C96" s="1105"/>
      <c r="D96" s="1106" t="s">
        <v>60</v>
      </c>
      <c r="E96" s="1107">
        <f>SUM(E97:E100)</f>
        <v>399500001</v>
      </c>
      <c r="F96" s="1107">
        <f>SUM(F97:F100)</f>
        <v>399500000.14999998</v>
      </c>
      <c r="G96" s="1107">
        <f>SUM(G97:G100)</f>
        <v>182238686.19</v>
      </c>
      <c r="H96" s="1107">
        <f>SUM(H97:H100)</f>
        <v>182238686.19</v>
      </c>
      <c r="I96" s="1108">
        <f>SUM(I97:I100)</f>
        <v>176905647.15000001</v>
      </c>
    </row>
    <row r="97" spans="1:9" ht="18.75" customHeight="1" x14ac:dyDescent="0.3">
      <c r="A97" s="1109" t="s">
        <v>280</v>
      </c>
      <c r="B97" s="1110">
        <v>20</v>
      </c>
      <c r="C97" s="1110" t="s">
        <v>217</v>
      </c>
      <c r="D97" s="1111" t="s">
        <v>127</v>
      </c>
      <c r="E97" s="1112">
        <v>5000000</v>
      </c>
      <c r="F97" s="1112">
        <v>5000000</v>
      </c>
      <c r="G97" s="1112">
        <v>744976</v>
      </c>
      <c r="H97" s="1112">
        <v>744976</v>
      </c>
      <c r="I97" s="1113">
        <v>744976</v>
      </c>
    </row>
    <row r="98" spans="1:9" ht="18.75" customHeight="1" x14ac:dyDescent="0.3">
      <c r="A98" s="1109" t="s">
        <v>279</v>
      </c>
      <c r="B98" s="1110">
        <v>20</v>
      </c>
      <c r="C98" s="1110" t="s">
        <v>217</v>
      </c>
      <c r="D98" s="1111" t="s">
        <v>128</v>
      </c>
      <c r="E98" s="1112">
        <v>318500000</v>
      </c>
      <c r="F98" s="1112">
        <v>318500000</v>
      </c>
      <c r="G98" s="1112">
        <v>148730670</v>
      </c>
      <c r="H98" s="1112">
        <v>148730670</v>
      </c>
      <c r="I98" s="1113">
        <v>148730670</v>
      </c>
    </row>
    <row r="99" spans="1:9" ht="18.75" customHeight="1" x14ac:dyDescent="0.3">
      <c r="A99" s="1109" t="s">
        <v>278</v>
      </c>
      <c r="B99" s="1110">
        <v>20</v>
      </c>
      <c r="C99" s="1110" t="s">
        <v>217</v>
      </c>
      <c r="D99" s="1111" t="s">
        <v>129</v>
      </c>
      <c r="E99" s="1112">
        <v>16000000</v>
      </c>
      <c r="F99" s="1112">
        <v>15999999.15</v>
      </c>
      <c r="G99" s="1112">
        <v>6072696.1900000004</v>
      </c>
      <c r="H99" s="1112">
        <v>6072696.1900000004</v>
      </c>
      <c r="I99" s="1113">
        <v>4973011.1500000004</v>
      </c>
    </row>
    <row r="100" spans="1:9" ht="18.75" customHeight="1" x14ac:dyDescent="0.3">
      <c r="A100" s="1109" t="s">
        <v>277</v>
      </c>
      <c r="B100" s="1110">
        <v>20</v>
      </c>
      <c r="C100" s="1110" t="s">
        <v>217</v>
      </c>
      <c r="D100" s="1111" t="s">
        <v>61</v>
      </c>
      <c r="E100" s="1112">
        <v>60000001</v>
      </c>
      <c r="F100" s="1112">
        <v>60000001</v>
      </c>
      <c r="G100" s="1112">
        <v>26690344</v>
      </c>
      <c r="H100" s="1112">
        <v>26690344</v>
      </c>
      <c r="I100" s="1113">
        <v>22456990</v>
      </c>
    </row>
    <row r="101" spans="1:9" ht="18.75" customHeight="1" x14ac:dyDescent="0.3">
      <c r="A101" s="1104" t="s">
        <v>276</v>
      </c>
      <c r="B101" s="1105"/>
      <c r="C101" s="1105"/>
      <c r="D101" s="1106" t="s">
        <v>62</v>
      </c>
      <c r="E101" s="1107">
        <f>SUM(E102:E104)</f>
        <v>2236000000</v>
      </c>
      <c r="F101" s="1107">
        <f>SUM(F102:F104)</f>
        <v>1747454376</v>
      </c>
      <c r="G101" s="1107">
        <f>SUM(G102:G104)</f>
        <v>967187005</v>
      </c>
      <c r="H101" s="1107">
        <f>SUM(H102:H104)</f>
        <v>709145400</v>
      </c>
      <c r="I101" s="1108">
        <f>SUM(I102:I104)</f>
        <v>709145400</v>
      </c>
    </row>
    <row r="102" spans="1:9" ht="18.75" customHeight="1" x14ac:dyDescent="0.3">
      <c r="A102" s="1109" t="s">
        <v>275</v>
      </c>
      <c r="B102" s="1110">
        <v>20</v>
      </c>
      <c r="C102" s="1110" t="s">
        <v>217</v>
      </c>
      <c r="D102" s="1111" t="s">
        <v>130</v>
      </c>
      <c r="E102" s="1112">
        <v>90000000</v>
      </c>
      <c r="F102" s="1112">
        <v>88308975</v>
      </c>
      <c r="G102" s="1112">
        <v>88086082</v>
      </c>
      <c r="H102" s="1112">
        <v>0</v>
      </c>
      <c r="I102" s="1113">
        <v>0</v>
      </c>
    </row>
    <row r="103" spans="1:9" ht="18.75" customHeight="1" x14ac:dyDescent="0.3">
      <c r="A103" s="1109" t="s">
        <v>274</v>
      </c>
      <c r="B103" s="1110">
        <v>20</v>
      </c>
      <c r="C103" s="1110" t="s">
        <v>217</v>
      </c>
      <c r="D103" s="1111" t="s">
        <v>131</v>
      </c>
      <c r="E103" s="1112">
        <v>318000000</v>
      </c>
      <c r="F103" s="1114">
        <v>251939606</v>
      </c>
      <c r="G103" s="1112">
        <v>251895128</v>
      </c>
      <c r="H103" s="1112">
        <v>81939605</v>
      </c>
      <c r="I103" s="1113">
        <v>81939605</v>
      </c>
    </row>
    <row r="104" spans="1:9" ht="18.75" customHeight="1" x14ac:dyDescent="0.3">
      <c r="A104" s="1109" t="s">
        <v>273</v>
      </c>
      <c r="B104" s="1110">
        <v>20</v>
      </c>
      <c r="C104" s="1110" t="s">
        <v>217</v>
      </c>
      <c r="D104" s="1111" t="s">
        <v>132</v>
      </c>
      <c r="E104" s="1112">
        <v>1828000000</v>
      </c>
      <c r="F104" s="1112">
        <v>1407205795</v>
      </c>
      <c r="G104" s="1112">
        <v>627205795</v>
      </c>
      <c r="H104" s="1112">
        <v>627205795</v>
      </c>
      <c r="I104" s="1113">
        <v>627205795</v>
      </c>
    </row>
    <row r="105" spans="1:9" ht="18.75" customHeight="1" x14ac:dyDescent="0.3">
      <c r="A105" s="1104" t="s">
        <v>272</v>
      </c>
      <c r="B105" s="1105"/>
      <c r="C105" s="1105"/>
      <c r="D105" s="1106" t="s">
        <v>133</v>
      </c>
      <c r="E105" s="1107">
        <f>+E106</f>
        <v>5591474388</v>
      </c>
      <c r="F105" s="1107">
        <f>+F106</f>
        <v>3106210000</v>
      </c>
      <c r="G105" s="1107">
        <f>+G106</f>
        <v>3106210000</v>
      </c>
      <c r="H105" s="1107">
        <f>+H106</f>
        <v>2434265654</v>
      </c>
      <c r="I105" s="1108">
        <f>+I106</f>
        <v>2434265654</v>
      </c>
    </row>
    <row r="106" spans="1:9" ht="18.75" customHeight="1" x14ac:dyDescent="0.3">
      <c r="A106" s="1109" t="s">
        <v>271</v>
      </c>
      <c r="B106" s="1110">
        <v>20</v>
      </c>
      <c r="C106" s="1110" t="s">
        <v>217</v>
      </c>
      <c r="D106" s="1111" t="s">
        <v>134</v>
      </c>
      <c r="E106" s="1112">
        <v>5591474388</v>
      </c>
      <c r="F106" s="1112">
        <v>3106210000</v>
      </c>
      <c r="G106" s="1112">
        <v>3106210000</v>
      </c>
      <c r="H106" s="1112">
        <v>2434265654</v>
      </c>
      <c r="I106" s="1113">
        <v>2434265654</v>
      </c>
    </row>
    <row r="107" spans="1:9" ht="18.75" customHeight="1" x14ac:dyDescent="0.3">
      <c r="A107" s="1104" t="s">
        <v>270</v>
      </c>
      <c r="B107" s="1105"/>
      <c r="C107" s="1105"/>
      <c r="D107" s="1106" t="s">
        <v>135</v>
      </c>
      <c r="E107" s="1107">
        <f>+E108+E109</f>
        <v>18327833</v>
      </c>
      <c r="F107" s="1107">
        <f>+F108+F109</f>
        <v>0</v>
      </c>
      <c r="G107" s="1107">
        <f>+G108+G109</f>
        <v>0</v>
      </c>
      <c r="H107" s="1107">
        <f>+H108+H109</f>
        <v>0</v>
      </c>
      <c r="I107" s="1108">
        <f>+I108+I109</f>
        <v>0</v>
      </c>
    </row>
    <row r="108" spans="1:9" ht="18.75" customHeight="1" x14ac:dyDescent="0.3">
      <c r="A108" s="1109" t="s">
        <v>269</v>
      </c>
      <c r="B108" s="1110">
        <v>20</v>
      </c>
      <c r="C108" s="1110" t="s">
        <v>217</v>
      </c>
      <c r="D108" s="1111" t="s">
        <v>136</v>
      </c>
      <c r="E108" s="1112">
        <v>0</v>
      </c>
      <c r="F108" s="1112">
        <v>0</v>
      </c>
      <c r="G108" s="1112">
        <v>0</v>
      </c>
      <c r="H108" s="1112">
        <v>0</v>
      </c>
      <c r="I108" s="1113">
        <v>0</v>
      </c>
    </row>
    <row r="109" spans="1:9" ht="18.75" customHeight="1" x14ac:dyDescent="0.3">
      <c r="A109" s="1109" t="s">
        <v>268</v>
      </c>
      <c r="B109" s="1110">
        <v>20</v>
      </c>
      <c r="C109" s="1110" t="s">
        <v>217</v>
      </c>
      <c r="D109" s="1111" t="s">
        <v>137</v>
      </c>
      <c r="E109" s="1112">
        <v>18327833</v>
      </c>
      <c r="F109" s="1112">
        <v>0</v>
      </c>
      <c r="G109" s="1112">
        <v>0</v>
      </c>
      <c r="H109" s="1112">
        <v>0</v>
      </c>
      <c r="I109" s="1113">
        <v>0</v>
      </c>
    </row>
    <row r="110" spans="1:9" ht="18.75" customHeight="1" x14ac:dyDescent="0.3">
      <c r="A110" s="1109" t="s">
        <v>267</v>
      </c>
      <c r="B110" s="1110">
        <v>20</v>
      </c>
      <c r="C110" s="1110" t="s">
        <v>217</v>
      </c>
      <c r="D110" s="1106" t="s">
        <v>63</v>
      </c>
      <c r="E110" s="1107">
        <v>5000000</v>
      </c>
      <c r="F110" s="1107">
        <v>2500000</v>
      </c>
      <c r="G110" s="1107">
        <v>30000</v>
      </c>
      <c r="H110" s="1107">
        <v>30000</v>
      </c>
      <c r="I110" s="1108">
        <v>30000</v>
      </c>
    </row>
    <row r="111" spans="1:9" ht="18.75" customHeight="1" x14ac:dyDescent="0.3">
      <c r="A111" s="1104" t="s">
        <v>266</v>
      </c>
      <c r="B111" s="1105"/>
      <c r="C111" s="1105"/>
      <c r="D111" s="1106" t="s">
        <v>138</v>
      </c>
      <c r="E111" s="1107">
        <f>+E112</f>
        <v>67820000</v>
      </c>
      <c r="F111" s="1107">
        <f>+F112</f>
        <v>23500000</v>
      </c>
      <c r="G111" s="1107">
        <f>+G112</f>
        <v>20000000</v>
      </c>
      <c r="H111" s="1107">
        <f>+H112</f>
        <v>0</v>
      </c>
      <c r="I111" s="1108">
        <f>+I112</f>
        <v>0</v>
      </c>
    </row>
    <row r="112" spans="1:9" ht="18.75" customHeight="1" x14ac:dyDescent="0.3">
      <c r="A112" s="1109" t="s">
        <v>265</v>
      </c>
      <c r="B112" s="1110">
        <v>20</v>
      </c>
      <c r="C112" s="1110" t="s">
        <v>217</v>
      </c>
      <c r="D112" s="1111" t="s">
        <v>65</v>
      </c>
      <c r="E112" s="1112">
        <v>67820000</v>
      </c>
      <c r="F112" s="1112">
        <v>23500000</v>
      </c>
      <c r="G112" s="1112">
        <v>20000000</v>
      </c>
      <c r="H112" s="1112">
        <v>0</v>
      </c>
      <c r="I112" s="1113">
        <v>0</v>
      </c>
    </row>
    <row r="113" spans="1:9" ht="18.75" customHeight="1" x14ac:dyDescent="0.3">
      <c r="A113" s="1104" t="s">
        <v>264</v>
      </c>
      <c r="B113" s="1105"/>
      <c r="C113" s="1105"/>
      <c r="D113" s="1106" t="s">
        <v>66</v>
      </c>
      <c r="E113" s="1107">
        <f>+E114</f>
        <v>1099420347</v>
      </c>
      <c r="F113" s="1107">
        <f>+F114</f>
        <v>1099420347</v>
      </c>
      <c r="G113" s="1107">
        <f>+G114</f>
        <v>855224182</v>
      </c>
      <c r="H113" s="1107">
        <f>+H114</f>
        <v>530224182</v>
      </c>
      <c r="I113" s="1108">
        <f>+I114</f>
        <v>530224182</v>
      </c>
    </row>
    <row r="114" spans="1:9" ht="18.75" customHeight="1" x14ac:dyDescent="0.3">
      <c r="A114" s="1109" t="s">
        <v>263</v>
      </c>
      <c r="B114" s="1110">
        <v>20</v>
      </c>
      <c r="C114" s="1110" t="s">
        <v>217</v>
      </c>
      <c r="D114" s="1111" t="s">
        <v>66</v>
      </c>
      <c r="E114" s="1112">
        <v>1099420347</v>
      </c>
      <c r="F114" s="1112">
        <v>1099420347</v>
      </c>
      <c r="G114" s="1112">
        <v>855224182</v>
      </c>
      <c r="H114" s="1112">
        <v>530224182</v>
      </c>
      <c r="I114" s="1113">
        <v>530224182</v>
      </c>
    </row>
    <row r="115" spans="1:9" ht="18.75" customHeight="1" x14ac:dyDescent="0.3">
      <c r="A115" s="1104">
        <v>3</v>
      </c>
      <c r="B115" s="1105"/>
      <c r="C115" s="1105"/>
      <c r="D115" s="1106" t="s">
        <v>67</v>
      </c>
      <c r="E115" s="1107">
        <f>+E116+E119</f>
        <v>11739402503</v>
      </c>
      <c r="F115" s="1107">
        <f>+F116+F119</f>
        <v>2593280832.5900002</v>
      </c>
      <c r="G115" s="1107">
        <f>+G116+G119</f>
        <v>2525231924.5900002</v>
      </c>
      <c r="H115" s="1107">
        <f>+H116+H119</f>
        <v>2525231924.5900002</v>
      </c>
      <c r="I115" s="1108">
        <f>+I116+I119</f>
        <v>2512108568.1700001</v>
      </c>
    </row>
    <row r="116" spans="1:9" ht="18.75" customHeight="1" x14ac:dyDescent="0.3">
      <c r="A116" s="1104" t="s">
        <v>262</v>
      </c>
      <c r="B116" s="1105"/>
      <c r="C116" s="1105"/>
      <c r="D116" s="1106" t="s">
        <v>140</v>
      </c>
      <c r="E116" s="1107">
        <f t="shared" ref="E116:I117" si="1">+E117</f>
        <v>3471400000</v>
      </c>
      <c r="F116" s="1107">
        <f t="shared" si="1"/>
        <v>13123356.42</v>
      </c>
      <c r="G116" s="1107">
        <f t="shared" si="1"/>
        <v>13123356.42</v>
      </c>
      <c r="H116" s="1107">
        <f t="shared" si="1"/>
        <v>13123356.42</v>
      </c>
      <c r="I116" s="1108">
        <f t="shared" si="1"/>
        <v>0</v>
      </c>
    </row>
    <row r="117" spans="1:9" ht="18.75" customHeight="1" x14ac:dyDescent="0.3">
      <c r="A117" s="1104" t="s">
        <v>261</v>
      </c>
      <c r="B117" s="1105"/>
      <c r="C117" s="1105"/>
      <c r="D117" s="1106" t="s">
        <v>141</v>
      </c>
      <c r="E117" s="1107">
        <f t="shared" si="1"/>
        <v>3471400000</v>
      </c>
      <c r="F117" s="1107">
        <f t="shared" si="1"/>
        <v>13123356.42</v>
      </c>
      <c r="G117" s="1107">
        <f t="shared" si="1"/>
        <v>13123356.42</v>
      </c>
      <c r="H117" s="1107">
        <f t="shared" si="1"/>
        <v>13123356.42</v>
      </c>
      <c r="I117" s="1108">
        <f t="shared" si="1"/>
        <v>0</v>
      </c>
    </row>
    <row r="118" spans="1:9" ht="18.75" customHeight="1" x14ac:dyDescent="0.3">
      <c r="A118" s="1109" t="s">
        <v>260</v>
      </c>
      <c r="B118" s="1110">
        <v>20</v>
      </c>
      <c r="C118" s="1110" t="s">
        <v>217</v>
      </c>
      <c r="D118" s="1111" t="s">
        <v>142</v>
      </c>
      <c r="E118" s="1112">
        <v>3471400000</v>
      </c>
      <c r="F118" s="1112">
        <v>13123356.42</v>
      </c>
      <c r="G118" s="1112">
        <v>13123356.42</v>
      </c>
      <c r="H118" s="1112">
        <v>13123356.42</v>
      </c>
      <c r="I118" s="1113">
        <v>0</v>
      </c>
    </row>
    <row r="119" spans="1:9" ht="18.75" customHeight="1" thickBot="1" x14ac:dyDescent="0.35">
      <c r="A119" s="1140" t="s">
        <v>259</v>
      </c>
      <c r="B119" s="1141"/>
      <c r="C119" s="1141"/>
      <c r="D119" s="1142" t="s">
        <v>68</v>
      </c>
      <c r="E119" s="1143">
        <f>+E130</f>
        <v>8268002503</v>
      </c>
      <c r="F119" s="1143">
        <f>+F130</f>
        <v>2580157476.1700001</v>
      </c>
      <c r="G119" s="1143">
        <f>+G130</f>
        <v>2512108568.1700001</v>
      </c>
      <c r="H119" s="1143">
        <f>+H130</f>
        <v>2512108568.1700001</v>
      </c>
      <c r="I119" s="1144">
        <f>+I130</f>
        <v>2512108568.1700001</v>
      </c>
    </row>
    <row r="120" spans="1:9" ht="16.2" thickBot="1" x14ac:dyDescent="0.35">
      <c r="A120" s="1123"/>
      <c r="B120" s="1124"/>
      <c r="C120" s="1124"/>
      <c r="D120" s="1125"/>
      <c r="E120" s="1127"/>
      <c r="F120" s="1127"/>
      <c r="G120" s="1127"/>
      <c r="H120" s="1127"/>
      <c r="I120" s="1127"/>
    </row>
    <row r="121" spans="1:9" s="1075" customFormat="1" x14ac:dyDescent="0.3">
      <c r="A121" s="3676" t="s">
        <v>1</v>
      </c>
      <c r="B121" s="3677"/>
      <c r="C121" s="3677"/>
      <c r="D121" s="3677"/>
      <c r="E121" s="3677"/>
      <c r="F121" s="3677"/>
      <c r="G121" s="3677"/>
      <c r="H121" s="3677"/>
      <c r="I121" s="3678"/>
    </row>
    <row r="122" spans="1:9" s="1075" customFormat="1" ht="12" customHeight="1" x14ac:dyDescent="0.3">
      <c r="A122" s="3673" t="s">
        <v>95</v>
      </c>
      <c r="B122" s="3674"/>
      <c r="C122" s="3674"/>
      <c r="D122" s="3674"/>
      <c r="E122" s="3674"/>
      <c r="F122" s="3674"/>
      <c r="G122" s="3674"/>
      <c r="H122" s="3674"/>
      <c r="I122" s="3675"/>
    </row>
    <row r="123" spans="1:9" ht="3" hidden="1" customHeight="1" x14ac:dyDescent="0.3">
      <c r="A123" s="1076"/>
      <c r="I123" s="1077"/>
    </row>
    <row r="124" spans="1:9" ht="14.25" customHeight="1" x14ac:dyDescent="0.3">
      <c r="A124" s="1078" t="s">
        <v>0</v>
      </c>
      <c r="I124" s="1077"/>
    </row>
    <row r="125" spans="1:9" ht="9.75" hidden="1" customHeight="1" x14ac:dyDescent="0.3">
      <c r="A125" s="1076"/>
      <c r="I125" s="1079"/>
    </row>
    <row r="126" spans="1:9" x14ac:dyDescent="0.3">
      <c r="A126" s="1076" t="s">
        <v>96</v>
      </c>
      <c r="D126" s="1073" t="s">
        <v>4</v>
      </c>
      <c r="F126" s="1074" t="str">
        <f>F86</f>
        <v>MES:</v>
      </c>
      <c r="G126" s="1074" t="str">
        <f>G7</f>
        <v>MAYO</v>
      </c>
      <c r="H126" s="1074" t="str">
        <f>H86:I86</f>
        <v xml:space="preserve">                                VIGENCIA FISCAL:      2018</v>
      </c>
      <c r="I126" s="1077"/>
    </row>
    <row r="127" spans="1:9" ht="1.5" customHeight="1" thickBot="1" x14ac:dyDescent="0.35">
      <c r="A127" s="1076"/>
      <c r="I127" s="1077"/>
    </row>
    <row r="128" spans="1:9" ht="15" thickBot="1" x14ac:dyDescent="0.35">
      <c r="A128" s="1130"/>
      <c r="B128" s="1131"/>
      <c r="C128" s="1131"/>
      <c r="D128" s="1132"/>
      <c r="E128" s="1133"/>
      <c r="F128" s="1133"/>
      <c r="G128" s="1133"/>
      <c r="H128" s="1133"/>
      <c r="I128" s="1134"/>
    </row>
    <row r="129" spans="1:10" ht="27" customHeight="1" thickBot="1" x14ac:dyDescent="0.35">
      <c r="A129" s="1090" t="s">
        <v>228</v>
      </c>
      <c r="B129" s="1091" t="s">
        <v>227</v>
      </c>
      <c r="C129" s="1091" t="s">
        <v>226</v>
      </c>
      <c r="D129" s="1091" t="s">
        <v>225</v>
      </c>
      <c r="E129" s="1092" t="s">
        <v>224</v>
      </c>
      <c r="F129" s="1092" t="s">
        <v>101</v>
      </c>
      <c r="G129" s="1092" t="s">
        <v>102</v>
      </c>
      <c r="H129" s="1092" t="s">
        <v>103</v>
      </c>
      <c r="I129" s="1093" t="s">
        <v>195</v>
      </c>
    </row>
    <row r="130" spans="1:10" ht="15.6" x14ac:dyDescent="0.3">
      <c r="A130" s="1104" t="s">
        <v>258</v>
      </c>
      <c r="B130" s="1105"/>
      <c r="C130" s="1105"/>
      <c r="D130" s="1101" t="s">
        <v>69</v>
      </c>
      <c r="E130" s="1145">
        <f>+E131+E132</f>
        <v>8268002503</v>
      </c>
      <c r="F130" s="1145">
        <f>+F131+F132</f>
        <v>2580157476.1700001</v>
      </c>
      <c r="G130" s="1145">
        <f>+G131+G132</f>
        <v>2512108568.1700001</v>
      </c>
      <c r="H130" s="1145">
        <f>+H131+H132</f>
        <v>2512108568.1700001</v>
      </c>
      <c r="I130" s="1146">
        <f>+I131+I132</f>
        <v>2512108568.1700001</v>
      </c>
    </row>
    <row r="131" spans="1:10" ht="15.6" x14ac:dyDescent="0.3">
      <c r="A131" s="1109" t="s">
        <v>257</v>
      </c>
      <c r="B131" s="1110">
        <v>10</v>
      </c>
      <c r="C131" s="1110" t="s">
        <v>148</v>
      </c>
      <c r="D131" s="1147" t="s">
        <v>69</v>
      </c>
      <c r="E131" s="1148">
        <f t="shared" ref="E131:I132" si="2">+E133+E135</f>
        <v>1741080189</v>
      </c>
      <c r="F131" s="1148">
        <f t="shared" si="2"/>
        <v>1200000000</v>
      </c>
      <c r="G131" s="1148">
        <f t="shared" si="2"/>
        <v>1200000000</v>
      </c>
      <c r="H131" s="1148">
        <f t="shared" si="2"/>
        <v>1200000000</v>
      </c>
      <c r="I131" s="1149">
        <f t="shared" si="2"/>
        <v>1200000000</v>
      </c>
    </row>
    <row r="132" spans="1:10" ht="15.6" x14ac:dyDescent="0.3">
      <c r="A132" s="1109" t="s">
        <v>257</v>
      </c>
      <c r="B132" s="1110">
        <v>20</v>
      </c>
      <c r="C132" s="1110" t="s">
        <v>217</v>
      </c>
      <c r="D132" s="1111" t="s">
        <v>69</v>
      </c>
      <c r="E132" s="1150">
        <f t="shared" si="2"/>
        <v>6526922314</v>
      </c>
      <c r="F132" s="1150">
        <f t="shared" si="2"/>
        <v>1380157476.1700001</v>
      </c>
      <c r="G132" s="1150">
        <f t="shared" si="2"/>
        <v>1312108568.1700001</v>
      </c>
      <c r="H132" s="1150">
        <f t="shared" si="2"/>
        <v>1312108568.1700001</v>
      </c>
      <c r="I132" s="1151">
        <f t="shared" si="2"/>
        <v>1312108568.1700001</v>
      </c>
    </row>
    <row r="133" spans="1:10" ht="15.6" x14ac:dyDescent="0.3">
      <c r="A133" s="1109" t="s">
        <v>256</v>
      </c>
      <c r="B133" s="1110">
        <v>10</v>
      </c>
      <c r="C133" s="1152" t="s">
        <v>148</v>
      </c>
      <c r="D133" s="1111" t="s">
        <v>143</v>
      </c>
      <c r="E133" s="1150">
        <v>541080189</v>
      </c>
      <c r="F133" s="1150">
        <v>0</v>
      </c>
      <c r="G133" s="1150">
        <v>0</v>
      </c>
      <c r="H133" s="1150">
        <v>0</v>
      </c>
      <c r="I133" s="1151">
        <v>0</v>
      </c>
    </row>
    <row r="134" spans="1:10" ht="15.6" x14ac:dyDescent="0.3">
      <c r="A134" s="1109" t="s">
        <v>255</v>
      </c>
      <c r="B134" s="1110">
        <v>20</v>
      </c>
      <c r="C134" s="1110" t="s">
        <v>217</v>
      </c>
      <c r="D134" s="1111" t="s">
        <v>144</v>
      </c>
      <c r="E134" s="1150">
        <v>1526922314</v>
      </c>
      <c r="F134" s="1150">
        <v>40448908</v>
      </c>
      <c r="G134" s="1150">
        <v>0</v>
      </c>
      <c r="H134" s="1150">
        <v>0</v>
      </c>
      <c r="I134" s="1151">
        <v>0</v>
      </c>
    </row>
    <row r="135" spans="1:10" ht="15.6" x14ac:dyDescent="0.3">
      <c r="A135" s="1109" t="s">
        <v>254</v>
      </c>
      <c r="B135" s="1110">
        <v>10</v>
      </c>
      <c r="C135" s="1152" t="s">
        <v>148</v>
      </c>
      <c r="D135" s="1111" t="s">
        <v>70</v>
      </c>
      <c r="E135" s="1150">
        <v>1200000000</v>
      </c>
      <c r="F135" s="1150">
        <v>1200000000</v>
      </c>
      <c r="G135" s="1150">
        <v>1200000000</v>
      </c>
      <c r="H135" s="1150">
        <v>1200000000</v>
      </c>
      <c r="I135" s="1151">
        <v>1200000000</v>
      </c>
    </row>
    <row r="136" spans="1:10" ht="16.2" thickBot="1" x14ac:dyDescent="0.35">
      <c r="A136" s="1153" t="s">
        <v>254</v>
      </c>
      <c r="B136" s="1152">
        <v>20</v>
      </c>
      <c r="C136" s="1110" t="s">
        <v>217</v>
      </c>
      <c r="D136" s="1147" t="s">
        <v>70</v>
      </c>
      <c r="E136" s="1148">
        <v>5000000000</v>
      </c>
      <c r="F136" s="1148">
        <v>1339708568.1700001</v>
      </c>
      <c r="G136" s="1148">
        <v>1312108568.1700001</v>
      </c>
      <c r="H136" s="1148">
        <v>1312108568.1700001</v>
      </c>
      <c r="I136" s="1149">
        <v>1312108568.1700001</v>
      </c>
    </row>
    <row r="137" spans="1:10" ht="16.5" customHeight="1" thickBot="1" x14ac:dyDescent="0.35">
      <c r="A137" s="1094" t="s">
        <v>145</v>
      </c>
      <c r="B137" s="1095"/>
      <c r="C137" s="1095"/>
      <c r="D137" s="1154" t="s">
        <v>146</v>
      </c>
      <c r="E137" s="1097">
        <f>+E138</f>
        <v>666693528550</v>
      </c>
      <c r="F137" s="1097">
        <f t="shared" ref="F137:I139" si="3">+F138</f>
        <v>402631666925.75</v>
      </c>
      <c r="G137" s="1097">
        <f t="shared" si="3"/>
        <v>402631666925.75</v>
      </c>
      <c r="H137" s="1097">
        <f t="shared" si="3"/>
        <v>402631666925.75</v>
      </c>
      <c r="I137" s="1098">
        <f t="shared" si="3"/>
        <v>284938138382</v>
      </c>
    </row>
    <row r="138" spans="1:10" ht="15.6" x14ac:dyDescent="0.3">
      <c r="A138" s="1099">
        <v>7</v>
      </c>
      <c r="B138" s="1100"/>
      <c r="C138" s="1100"/>
      <c r="D138" s="1101" t="s">
        <v>146</v>
      </c>
      <c r="E138" s="1145">
        <f>+E139</f>
        <v>666693528550</v>
      </c>
      <c r="F138" s="1145">
        <f t="shared" si="3"/>
        <v>402631666925.75</v>
      </c>
      <c r="G138" s="1145">
        <f t="shared" si="3"/>
        <v>402631666925.75</v>
      </c>
      <c r="H138" s="1145">
        <f t="shared" si="3"/>
        <v>402631666925.75</v>
      </c>
      <c r="I138" s="1146">
        <f t="shared" si="3"/>
        <v>284938138382</v>
      </c>
    </row>
    <row r="139" spans="1:10" ht="15.6" x14ac:dyDescent="0.3">
      <c r="A139" s="1104" t="s">
        <v>253</v>
      </c>
      <c r="B139" s="1105"/>
      <c r="C139" s="1105"/>
      <c r="D139" s="1106" t="s">
        <v>147</v>
      </c>
      <c r="E139" s="1155">
        <f>+E140</f>
        <v>666693528550</v>
      </c>
      <c r="F139" s="1155">
        <f t="shared" si="3"/>
        <v>402631666925.75</v>
      </c>
      <c r="G139" s="1155">
        <f t="shared" si="3"/>
        <v>402631666925.75</v>
      </c>
      <c r="H139" s="1155">
        <f t="shared" si="3"/>
        <v>402631666925.75</v>
      </c>
      <c r="I139" s="1156">
        <f t="shared" si="3"/>
        <v>284938138382</v>
      </c>
    </row>
    <row r="140" spans="1:10" ht="16.5" customHeight="1" thickBot="1" x14ac:dyDescent="0.35">
      <c r="A140" s="1118" t="s">
        <v>252</v>
      </c>
      <c r="B140" s="1119">
        <v>11</v>
      </c>
      <c r="C140" s="1119" t="s">
        <v>148</v>
      </c>
      <c r="D140" s="1120" t="s">
        <v>148</v>
      </c>
      <c r="E140" s="1157">
        <f>549000000000+117693528550</f>
        <v>666693528550</v>
      </c>
      <c r="F140" s="1157">
        <f>284938138382+117693528543.75</f>
        <v>402631666925.75</v>
      </c>
      <c r="G140" s="1157">
        <f>284938138382+117693528543.75</f>
        <v>402631666925.75</v>
      </c>
      <c r="H140" s="1157">
        <f>284938138382+117693528543.75</f>
        <v>402631666925.75</v>
      </c>
      <c r="I140" s="1158">
        <v>284938138382</v>
      </c>
      <c r="J140" s="1159"/>
    </row>
    <row r="141" spans="1:10" ht="14.25" customHeight="1" thickBot="1" x14ac:dyDescent="0.35">
      <c r="A141" s="1094" t="s">
        <v>71</v>
      </c>
      <c r="B141" s="1095"/>
      <c r="C141" s="1095"/>
      <c r="D141" s="1154" t="s">
        <v>72</v>
      </c>
      <c r="E141" s="1097">
        <f>+E142+E175+E179+E192</f>
        <v>1505964091635</v>
      </c>
      <c r="F141" s="1097">
        <f>+F142+F175+F179+F192</f>
        <v>1398681810240.55</v>
      </c>
      <c r="G141" s="1097">
        <f>+G142+G175+G179+G192</f>
        <v>1266238686853.1099</v>
      </c>
      <c r="H141" s="1097">
        <f>+H142+H175+H179+H192</f>
        <v>49107102737.630005</v>
      </c>
      <c r="I141" s="1098">
        <f>+I142+I175+I179+I192</f>
        <v>49107102737.630005</v>
      </c>
    </row>
    <row r="142" spans="1:10" ht="21.75" customHeight="1" x14ac:dyDescent="0.3">
      <c r="A142" s="1099">
        <v>2401</v>
      </c>
      <c r="B142" s="1100"/>
      <c r="C142" s="1100"/>
      <c r="D142" s="1101" t="s">
        <v>149</v>
      </c>
      <c r="E142" s="1107">
        <f>+E143</f>
        <v>1304760244384</v>
      </c>
      <c r="F142" s="1107">
        <f>+F143</f>
        <v>1257369272057.78</v>
      </c>
      <c r="G142" s="1107">
        <f>+G143</f>
        <v>1129402786129.3398</v>
      </c>
      <c r="H142" s="1107">
        <f>+H143</f>
        <v>1087178383.4400001</v>
      </c>
      <c r="I142" s="1108">
        <f>+I143</f>
        <v>1087178383.4400001</v>
      </c>
    </row>
    <row r="143" spans="1:10" ht="15.6" x14ac:dyDescent="0.3">
      <c r="A143" s="1104" t="s">
        <v>251</v>
      </c>
      <c r="B143" s="1105"/>
      <c r="C143" s="1105"/>
      <c r="D143" s="1106" t="s">
        <v>73</v>
      </c>
      <c r="E143" s="1107">
        <f>+E144+E145+E146+E147+E148+E149+E150+E151+E152+E153+E163+E164+E165+E166+E167+E168+E169+E170+E171+E172+E173+E174</f>
        <v>1304760244384</v>
      </c>
      <c r="F143" s="1107">
        <f>+F144+F145+F146+F147+F148+F149+F150+F151+F152+F153+F163+F164+F165+F166+F167+F168+F169+F170+F171+F172+F173+F174</f>
        <v>1257369272057.78</v>
      </c>
      <c r="G143" s="1107">
        <f>+G144+G145+G146+G147+G148+G149+G150+G151+G152+G153+G163+G164+G165+G166+G167+G168+G169+G170+G171+G172+G173+G174</f>
        <v>1129402786129.3398</v>
      </c>
      <c r="H143" s="1107">
        <f>+H144+H145+H146+H147+H148+H149+H150+H151+H152+H153+H163+H164+H165+H166+H167+H168+H169+H170+H171+H172+H173+H174</f>
        <v>1087178383.4400001</v>
      </c>
      <c r="I143" s="1108">
        <f>+I144+I145+I146+I147+I148+I149+I150+I151+I152+I153+I163+I164+I165+I166+I167+I168+I169+I170+I171+I172+I173+I174</f>
        <v>1087178383.4400001</v>
      </c>
    </row>
    <row r="144" spans="1:10" ht="31.5" customHeight="1" x14ac:dyDescent="0.3">
      <c r="A144" s="1109" t="s">
        <v>250</v>
      </c>
      <c r="B144" s="1110">
        <v>10</v>
      </c>
      <c r="C144" s="1110" t="s">
        <v>148</v>
      </c>
      <c r="D144" s="1111" t="s">
        <v>150</v>
      </c>
      <c r="E144" s="1112">
        <v>5000000000</v>
      </c>
      <c r="F144" s="1112">
        <v>5000000000</v>
      </c>
      <c r="G144" s="1112">
        <v>5000000000</v>
      </c>
      <c r="H144" s="1112">
        <v>0</v>
      </c>
      <c r="I144" s="1113">
        <v>0</v>
      </c>
    </row>
    <row r="145" spans="1:199" ht="46.5" customHeight="1" x14ac:dyDescent="0.3">
      <c r="A145" s="1109" t="s">
        <v>249</v>
      </c>
      <c r="B145" s="1110">
        <v>10</v>
      </c>
      <c r="C145" s="1110" t="s">
        <v>148</v>
      </c>
      <c r="D145" s="1111" t="s">
        <v>81</v>
      </c>
      <c r="E145" s="1112">
        <v>38623567574</v>
      </c>
      <c r="F145" s="1112">
        <v>36907553256.779999</v>
      </c>
      <c r="G145" s="1112">
        <v>36866126779.339996</v>
      </c>
      <c r="H145" s="1112">
        <v>1002410070.77</v>
      </c>
      <c r="I145" s="1113">
        <v>1002410070.77</v>
      </c>
    </row>
    <row r="146" spans="1:199" ht="47.25" customHeight="1" x14ac:dyDescent="0.3">
      <c r="A146" s="1160" t="s">
        <v>249</v>
      </c>
      <c r="B146" s="1161">
        <v>11</v>
      </c>
      <c r="C146" s="1161" t="s">
        <v>148</v>
      </c>
      <c r="D146" s="1162" t="s">
        <v>81</v>
      </c>
      <c r="E146" s="1114">
        <v>10500000000</v>
      </c>
      <c r="F146" s="1114">
        <v>2876336493</v>
      </c>
      <c r="G146" s="1114">
        <v>0</v>
      </c>
      <c r="H146" s="1114">
        <v>0</v>
      </c>
      <c r="I146" s="1116">
        <v>0</v>
      </c>
    </row>
    <row r="147" spans="1:199" ht="45" customHeight="1" x14ac:dyDescent="0.3">
      <c r="A147" s="1160" t="s">
        <v>249</v>
      </c>
      <c r="B147" s="1161">
        <v>20</v>
      </c>
      <c r="C147" s="1161" t="s">
        <v>217</v>
      </c>
      <c r="D147" s="1162" t="s">
        <v>81</v>
      </c>
      <c r="E147" s="1112">
        <v>1236952000</v>
      </c>
      <c r="F147" s="1112">
        <v>1231657498</v>
      </c>
      <c r="G147" s="1112">
        <v>1231657498</v>
      </c>
      <c r="H147" s="1112">
        <v>84768312.670000002</v>
      </c>
      <c r="I147" s="1113">
        <v>84768312.670000002</v>
      </c>
    </row>
    <row r="148" spans="1:199" ht="31.5" customHeight="1" x14ac:dyDescent="0.3">
      <c r="A148" s="1109" t="s">
        <v>248</v>
      </c>
      <c r="B148" s="1110">
        <v>10</v>
      </c>
      <c r="C148" s="1110" t="s">
        <v>148</v>
      </c>
      <c r="D148" s="1111" t="s">
        <v>74</v>
      </c>
      <c r="E148" s="1112">
        <v>2361342060</v>
      </c>
      <c r="F148" s="1112">
        <v>2361342060</v>
      </c>
      <c r="G148" s="1112">
        <v>2361342060</v>
      </c>
      <c r="H148" s="1112">
        <v>0</v>
      </c>
      <c r="I148" s="1113">
        <v>0</v>
      </c>
      <c r="J148" s="1163"/>
    </row>
    <row r="149" spans="1:199" ht="35.25" customHeight="1" x14ac:dyDescent="0.3">
      <c r="A149" s="1109" t="s">
        <v>247</v>
      </c>
      <c r="B149" s="1110">
        <v>10</v>
      </c>
      <c r="C149" s="1110" t="s">
        <v>148</v>
      </c>
      <c r="D149" s="1111" t="s">
        <v>151</v>
      </c>
      <c r="E149" s="1112">
        <v>179597709468</v>
      </c>
      <c r="F149" s="1112">
        <v>179597709468</v>
      </c>
      <c r="G149" s="1112">
        <v>179597709468</v>
      </c>
      <c r="H149" s="1112">
        <v>0</v>
      </c>
      <c r="I149" s="1113">
        <v>0</v>
      </c>
    </row>
    <row r="150" spans="1:199" ht="66" customHeight="1" x14ac:dyDescent="0.3">
      <c r="A150" s="1109" t="s">
        <v>246</v>
      </c>
      <c r="B150" s="1110">
        <v>10</v>
      </c>
      <c r="C150" s="1110" t="s">
        <v>148</v>
      </c>
      <c r="D150" s="1111" t="s">
        <v>152</v>
      </c>
      <c r="E150" s="1112">
        <v>110755182462</v>
      </c>
      <c r="F150" s="1112">
        <v>110755182462</v>
      </c>
      <c r="G150" s="1112">
        <v>110755182462</v>
      </c>
      <c r="H150" s="1112">
        <v>0</v>
      </c>
      <c r="I150" s="1113">
        <v>0</v>
      </c>
    </row>
    <row r="151" spans="1:199" ht="51.6" customHeight="1" x14ac:dyDescent="0.3">
      <c r="A151" s="1109" t="s">
        <v>245</v>
      </c>
      <c r="B151" s="1110">
        <v>10</v>
      </c>
      <c r="C151" s="1110" t="s">
        <v>148</v>
      </c>
      <c r="D151" s="1111" t="s">
        <v>201</v>
      </c>
      <c r="E151" s="1112">
        <v>47858530962</v>
      </c>
      <c r="F151" s="1112">
        <v>47858530962</v>
      </c>
      <c r="G151" s="1112">
        <v>47858530962</v>
      </c>
      <c r="H151" s="1112">
        <v>0</v>
      </c>
      <c r="I151" s="1113">
        <v>0</v>
      </c>
    </row>
    <row r="152" spans="1:199" ht="62.25" customHeight="1" x14ac:dyDescent="0.3">
      <c r="A152" s="1109" t="s">
        <v>244</v>
      </c>
      <c r="B152" s="1110">
        <v>10</v>
      </c>
      <c r="C152" s="1110" t="s">
        <v>148</v>
      </c>
      <c r="D152" s="1111" t="s">
        <v>153</v>
      </c>
      <c r="E152" s="1112">
        <v>10125416669</v>
      </c>
      <c r="F152" s="1112">
        <v>10125416669</v>
      </c>
      <c r="G152" s="1112">
        <v>10125416669</v>
      </c>
      <c r="H152" s="1112">
        <v>0</v>
      </c>
      <c r="I152" s="1113">
        <v>0</v>
      </c>
    </row>
    <row r="153" spans="1:199" ht="96.75" customHeight="1" thickBot="1" x14ac:dyDescent="0.35">
      <c r="A153" s="1118" t="s">
        <v>243</v>
      </c>
      <c r="B153" s="1119">
        <v>11</v>
      </c>
      <c r="C153" s="1119" t="s">
        <v>148</v>
      </c>
      <c r="D153" s="1120" t="s">
        <v>154</v>
      </c>
      <c r="E153" s="1121">
        <v>138954184228</v>
      </c>
      <c r="F153" s="1121">
        <v>138954184228</v>
      </c>
      <c r="G153" s="1121">
        <v>138954184228</v>
      </c>
      <c r="H153" s="1121">
        <v>0</v>
      </c>
      <c r="I153" s="1122">
        <v>0</v>
      </c>
    </row>
    <row r="154" spans="1:199" ht="8.25" customHeight="1" thickBot="1" x14ac:dyDescent="0.35">
      <c r="A154" s="1123"/>
      <c r="B154" s="1124"/>
      <c r="C154" s="1124"/>
      <c r="D154" s="1125"/>
      <c r="E154" s="1126"/>
      <c r="F154" s="1126"/>
      <c r="G154" s="1126"/>
      <c r="H154" s="1126"/>
      <c r="I154" s="1126"/>
    </row>
    <row r="155" spans="1:199" s="1075" customFormat="1" x14ac:dyDescent="0.3">
      <c r="A155" s="3676" t="s">
        <v>1</v>
      </c>
      <c r="B155" s="3677"/>
      <c r="C155" s="3677"/>
      <c r="D155" s="3677"/>
      <c r="E155" s="3677"/>
      <c r="F155" s="3677"/>
      <c r="G155" s="3677"/>
      <c r="H155" s="3677"/>
      <c r="I155" s="3678"/>
    </row>
    <row r="156" spans="1:199" s="1075" customFormat="1" ht="14.25" customHeight="1" x14ac:dyDescent="0.3">
      <c r="A156" s="3673" t="s">
        <v>95</v>
      </c>
      <c r="B156" s="3674"/>
      <c r="C156" s="3674"/>
      <c r="D156" s="3674"/>
      <c r="E156" s="3674"/>
      <c r="F156" s="3674"/>
      <c r="G156" s="3674"/>
      <c r="H156" s="3674"/>
      <c r="I156" s="3675"/>
      <c r="J156" s="1164"/>
      <c r="K156" s="3674"/>
      <c r="L156" s="3674"/>
      <c r="M156" s="3674"/>
      <c r="N156" s="3674"/>
      <c r="O156" s="3675"/>
      <c r="P156" s="3673"/>
      <c r="Q156" s="3674"/>
      <c r="R156" s="3674"/>
      <c r="S156" s="3674"/>
      <c r="T156" s="3674"/>
      <c r="U156" s="3674"/>
      <c r="V156" s="3674"/>
      <c r="W156" s="3675"/>
      <c r="X156" s="3673"/>
      <c r="Y156" s="3674"/>
      <c r="Z156" s="3674"/>
      <c r="AA156" s="3674"/>
      <c r="AB156" s="3674"/>
      <c r="AC156" s="3674"/>
      <c r="AD156" s="3674"/>
      <c r="AE156" s="3675"/>
      <c r="AF156" s="3673"/>
      <c r="AG156" s="3674"/>
      <c r="AH156" s="3674"/>
      <c r="AI156" s="3674"/>
      <c r="AJ156" s="3674"/>
      <c r="AK156" s="3674"/>
      <c r="AL156" s="3674"/>
      <c r="AM156" s="3675"/>
      <c r="AN156" s="3673"/>
      <c r="AO156" s="3674"/>
      <c r="AP156" s="3674"/>
      <c r="AQ156" s="3674"/>
      <c r="AR156" s="3674"/>
      <c r="AS156" s="3674"/>
      <c r="AT156" s="3674"/>
      <c r="AU156" s="3675"/>
      <c r="AV156" s="3673"/>
      <c r="AW156" s="3674"/>
      <c r="AX156" s="3674"/>
      <c r="AY156" s="3674"/>
      <c r="AZ156" s="3674"/>
      <c r="BA156" s="3674"/>
      <c r="BB156" s="3674"/>
      <c r="BC156" s="3675"/>
      <c r="BD156" s="3673"/>
      <c r="BE156" s="3674"/>
      <c r="BF156" s="3674"/>
      <c r="BG156" s="3674"/>
      <c r="BH156" s="3674"/>
      <c r="BI156" s="3674"/>
      <c r="BJ156" s="3674"/>
      <c r="BK156" s="3675"/>
      <c r="BL156" s="3673"/>
      <c r="BM156" s="3674"/>
      <c r="BN156" s="3674"/>
      <c r="BO156" s="3674"/>
      <c r="BP156" s="3674"/>
      <c r="BQ156" s="3674"/>
      <c r="BR156" s="3674"/>
      <c r="BS156" s="3675"/>
      <c r="BT156" s="3673"/>
      <c r="BU156" s="3674"/>
      <c r="BV156" s="3674"/>
      <c r="BW156" s="3674"/>
      <c r="BX156" s="3674"/>
      <c r="BY156" s="3674"/>
      <c r="BZ156" s="3674"/>
      <c r="CA156" s="3675"/>
      <c r="CB156" s="3673"/>
      <c r="CC156" s="3674"/>
      <c r="CD156" s="3674"/>
      <c r="CE156" s="3674"/>
      <c r="CF156" s="3674"/>
      <c r="CG156" s="3674"/>
      <c r="CH156" s="3674"/>
      <c r="CI156" s="3675"/>
      <c r="CJ156" s="3673"/>
      <c r="CK156" s="3674"/>
      <c r="CL156" s="3674"/>
      <c r="CM156" s="3674"/>
      <c r="CN156" s="3674"/>
      <c r="CO156" s="3674"/>
      <c r="CP156" s="3674"/>
      <c r="CQ156" s="3675"/>
      <c r="CR156" s="3673"/>
      <c r="CS156" s="3674"/>
      <c r="CT156" s="3674"/>
      <c r="CU156" s="3674"/>
      <c r="CV156" s="3674"/>
      <c r="CW156" s="3674"/>
      <c r="CX156" s="3674"/>
      <c r="CY156" s="3675"/>
      <c r="CZ156" s="3673"/>
      <c r="DA156" s="3674"/>
      <c r="DB156" s="3674"/>
      <c r="DC156" s="3674"/>
      <c r="DD156" s="3674"/>
      <c r="DE156" s="3674"/>
      <c r="DF156" s="3674"/>
      <c r="DG156" s="3675"/>
      <c r="DH156" s="3673"/>
      <c r="DI156" s="3674"/>
      <c r="DJ156" s="3674"/>
      <c r="DK156" s="3674"/>
      <c r="DL156" s="3674"/>
      <c r="DM156" s="3674"/>
      <c r="DN156" s="3674"/>
      <c r="DO156" s="3675"/>
      <c r="DP156" s="3673"/>
      <c r="DQ156" s="3674"/>
      <c r="DR156" s="3674"/>
      <c r="DS156" s="3674"/>
      <c r="DT156" s="3674"/>
      <c r="DU156" s="3674"/>
      <c r="DV156" s="3674"/>
      <c r="DW156" s="3675"/>
      <c r="DX156" s="3673"/>
      <c r="DY156" s="3674"/>
      <c r="DZ156" s="3674"/>
      <c r="EA156" s="3674"/>
      <c r="EB156" s="3674"/>
      <c r="EC156" s="3674"/>
      <c r="ED156" s="3674"/>
      <c r="EE156" s="3675"/>
      <c r="EF156" s="3673"/>
      <c r="EG156" s="3674"/>
      <c r="EH156" s="3674"/>
      <c r="EI156" s="3674"/>
      <c r="EJ156" s="3674"/>
      <c r="EK156" s="3674"/>
      <c r="EL156" s="3674"/>
      <c r="EM156" s="3675"/>
      <c r="EN156" s="3673"/>
      <c r="EO156" s="3674"/>
      <c r="EP156" s="3674"/>
      <c r="EQ156" s="3674"/>
      <c r="ER156" s="3674"/>
      <c r="ES156" s="3674"/>
      <c r="ET156" s="3674"/>
      <c r="EU156" s="3675"/>
      <c r="EV156" s="3673"/>
      <c r="EW156" s="3674"/>
      <c r="EX156" s="3674"/>
      <c r="EY156" s="3674"/>
      <c r="EZ156" s="3674"/>
      <c r="FA156" s="3674"/>
      <c r="FB156" s="3674"/>
      <c r="FC156" s="3675"/>
      <c r="FD156" s="3673"/>
      <c r="FE156" s="3674"/>
      <c r="FF156" s="3674"/>
      <c r="FG156" s="3674"/>
      <c r="FH156" s="3674"/>
      <c r="FI156" s="3674"/>
      <c r="FJ156" s="3674"/>
      <c r="FK156" s="3675"/>
      <c r="FL156" s="3673"/>
      <c r="FM156" s="3674"/>
      <c r="FN156" s="3674"/>
      <c r="FO156" s="3674"/>
      <c r="FP156" s="3674"/>
      <c r="FQ156" s="3674"/>
      <c r="FR156" s="3674"/>
      <c r="FS156" s="3675"/>
      <c r="FT156" s="3673"/>
      <c r="FU156" s="3674"/>
      <c r="FV156" s="3674"/>
      <c r="FW156" s="3674"/>
      <c r="FX156" s="3674"/>
      <c r="FY156" s="3674"/>
      <c r="FZ156" s="3674"/>
      <c r="GA156" s="3675"/>
      <c r="GB156" s="3673"/>
      <c r="GC156" s="3674"/>
      <c r="GD156" s="3674"/>
      <c r="GE156" s="3674"/>
      <c r="GF156" s="3674"/>
      <c r="GG156" s="3674"/>
      <c r="GH156" s="3674"/>
      <c r="GI156" s="3675"/>
      <c r="GJ156" s="3673"/>
      <c r="GK156" s="3674"/>
      <c r="GL156" s="3674"/>
      <c r="GM156" s="3674"/>
      <c r="GN156" s="3674"/>
      <c r="GO156" s="3674"/>
      <c r="GP156" s="3674"/>
      <c r="GQ156" s="3675"/>
    </row>
    <row r="157" spans="1:199" ht="3.75" customHeight="1" x14ac:dyDescent="0.3">
      <c r="A157" s="1076"/>
      <c r="I157" s="1077"/>
      <c r="K157" s="1074"/>
      <c r="L157" s="1074"/>
      <c r="M157" s="1074"/>
      <c r="N157" s="1074"/>
      <c r="O157" s="1077"/>
      <c r="P157" s="1076"/>
      <c r="R157" s="1073"/>
      <c r="S157" s="1074"/>
      <c r="T157" s="1074"/>
      <c r="U157" s="1074"/>
      <c r="V157" s="1074"/>
      <c r="W157" s="1077"/>
      <c r="X157" s="1076"/>
      <c r="Z157" s="1073"/>
      <c r="AA157" s="1074"/>
      <c r="AB157" s="1074"/>
      <c r="AC157" s="1074"/>
      <c r="AD157" s="1074"/>
      <c r="AE157" s="1077"/>
      <c r="AF157" s="1076"/>
      <c r="AH157" s="1073"/>
      <c r="AI157" s="1074"/>
      <c r="AJ157" s="1074"/>
      <c r="AK157" s="1074"/>
      <c r="AL157" s="1074"/>
      <c r="AM157" s="1077"/>
      <c r="AN157" s="1076"/>
      <c r="AP157" s="1073"/>
      <c r="AQ157" s="1074"/>
      <c r="AR157" s="1074"/>
      <c r="AS157" s="1074"/>
      <c r="AT157" s="1074"/>
      <c r="AU157" s="1077"/>
      <c r="AV157" s="1076"/>
      <c r="AX157" s="1073"/>
      <c r="AY157" s="1074"/>
      <c r="AZ157" s="1074"/>
      <c r="BA157" s="1074"/>
      <c r="BB157" s="1074"/>
      <c r="BC157" s="1077"/>
      <c r="BD157" s="1076"/>
      <c r="BF157" s="1073"/>
      <c r="BG157" s="1074"/>
      <c r="BH157" s="1074"/>
      <c r="BI157" s="1074"/>
      <c r="BJ157" s="1074"/>
      <c r="BK157" s="1077"/>
      <c r="BL157" s="1076"/>
      <c r="BN157" s="1073"/>
      <c r="BO157" s="1074"/>
      <c r="BP157" s="1074"/>
      <c r="BQ157" s="1074"/>
      <c r="BR157" s="1074"/>
      <c r="BS157" s="1077"/>
      <c r="BT157" s="1076"/>
      <c r="BV157" s="1073"/>
      <c r="BW157" s="1074"/>
      <c r="BX157" s="1074"/>
      <c r="BY157" s="1074"/>
      <c r="BZ157" s="1074"/>
      <c r="CA157" s="1077"/>
      <c r="CB157" s="1076"/>
      <c r="CD157" s="1073"/>
      <c r="CE157" s="1074"/>
      <c r="CF157" s="1074"/>
      <c r="CG157" s="1074"/>
      <c r="CH157" s="1074"/>
      <c r="CI157" s="1077"/>
      <c r="CJ157" s="1076"/>
      <c r="CL157" s="1073"/>
      <c r="CM157" s="1074"/>
      <c r="CN157" s="1074"/>
      <c r="CO157" s="1074"/>
      <c r="CP157" s="1074"/>
      <c r="CQ157" s="1077"/>
      <c r="CR157" s="1076"/>
      <c r="CT157" s="1073"/>
      <c r="CU157" s="1074"/>
      <c r="CV157" s="1074"/>
      <c r="CW157" s="1074"/>
      <c r="CX157" s="1074"/>
      <c r="CY157" s="1077"/>
      <c r="CZ157" s="1076"/>
      <c r="DB157" s="1073"/>
      <c r="DC157" s="1074"/>
      <c r="DD157" s="1074"/>
      <c r="DE157" s="1074"/>
      <c r="DF157" s="1074"/>
      <c r="DG157" s="1077"/>
      <c r="DH157" s="1076"/>
      <c r="DJ157" s="1073"/>
      <c r="DK157" s="1074"/>
      <c r="DL157" s="1074"/>
      <c r="DM157" s="1074"/>
      <c r="DN157" s="1074"/>
      <c r="DO157" s="1077"/>
      <c r="DP157" s="1076"/>
      <c r="DR157" s="1073"/>
      <c r="DS157" s="1074"/>
      <c r="DT157" s="1074"/>
      <c r="DU157" s="1074"/>
      <c r="DV157" s="1074"/>
      <c r="DW157" s="1077"/>
      <c r="DX157" s="1076"/>
      <c r="DZ157" s="1073"/>
      <c r="EA157" s="1074"/>
      <c r="EB157" s="1074"/>
      <c r="EC157" s="1074"/>
      <c r="ED157" s="1074"/>
      <c r="EE157" s="1077"/>
      <c r="EF157" s="1076"/>
      <c r="EH157" s="1073"/>
      <c r="EI157" s="1074"/>
      <c r="EJ157" s="1074"/>
      <c r="EK157" s="1074"/>
      <c r="EL157" s="1074"/>
      <c r="EM157" s="1077"/>
      <c r="EN157" s="1076"/>
      <c r="EP157" s="1073"/>
      <c r="EQ157" s="1074"/>
      <c r="ER157" s="1074"/>
      <c r="ES157" s="1074"/>
      <c r="ET157" s="1074"/>
      <c r="EU157" s="1077"/>
      <c r="EV157" s="1076"/>
      <c r="EX157" s="1073"/>
      <c r="EY157" s="1074"/>
      <c r="EZ157" s="1074"/>
      <c r="FA157" s="1074"/>
      <c r="FB157" s="1074"/>
      <c r="FC157" s="1077"/>
      <c r="FD157" s="1076"/>
      <c r="FF157" s="1073"/>
      <c r="FG157" s="1074"/>
      <c r="FH157" s="1074"/>
      <c r="FI157" s="1074"/>
      <c r="FJ157" s="1074"/>
      <c r="FK157" s="1077"/>
      <c r="FL157" s="1076"/>
      <c r="FN157" s="1073"/>
      <c r="FO157" s="1074"/>
      <c r="FP157" s="1074"/>
      <c r="FQ157" s="1074"/>
      <c r="FR157" s="1074"/>
      <c r="FS157" s="1077"/>
      <c r="FT157" s="1076"/>
      <c r="FV157" s="1073"/>
      <c r="FW157" s="1074"/>
      <c r="FX157" s="1074"/>
      <c r="FY157" s="1074"/>
      <c r="FZ157" s="1074"/>
      <c r="GA157" s="1077"/>
      <c r="GB157" s="1076"/>
      <c r="GD157" s="1073"/>
      <c r="GE157" s="1074"/>
      <c r="GF157" s="1074"/>
      <c r="GG157" s="1074"/>
      <c r="GH157" s="1074"/>
      <c r="GI157" s="1077"/>
      <c r="GJ157" s="1076"/>
      <c r="GL157" s="1073"/>
      <c r="GM157" s="1074"/>
      <c r="GN157" s="1074"/>
      <c r="GO157" s="1074"/>
      <c r="GP157" s="1074"/>
      <c r="GQ157" s="1077"/>
    </row>
    <row r="158" spans="1:199" ht="11.25" customHeight="1" x14ac:dyDescent="0.3">
      <c r="A158" s="1078" t="s">
        <v>0</v>
      </c>
      <c r="I158" s="1077"/>
      <c r="J158" s="1075"/>
      <c r="K158" s="1074"/>
      <c r="L158" s="1074"/>
      <c r="M158" s="1074"/>
      <c r="N158" s="1074"/>
      <c r="O158" s="1077"/>
      <c r="P158" s="1078"/>
      <c r="R158" s="1073"/>
      <c r="S158" s="1074"/>
      <c r="T158" s="1074"/>
      <c r="U158" s="1074"/>
      <c r="V158" s="1074"/>
      <c r="W158" s="1077"/>
      <c r="X158" s="1078"/>
      <c r="Z158" s="1073"/>
      <c r="AA158" s="1074"/>
      <c r="AB158" s="1074"/>
      <c r="AC158" s="1074"/>
      <c r="AD158" s="1074"/>
      <c r="AE158" s="1077"/>
      <c r="AF158" s="1078"/>
      <c r="AH158" s="1073"/>
      <c r="AI158" s="1074"/>
      <c r="AJ158" s="1074"/>
      <c r="AK158" s="1074"/>
      <c r="AL158" s="1074"/>
      <c r="AM158" s="1077"/>
      <c r="AN158" s="1078"/>
      <c r="AP158" s="1073"/>
      <c r="AQ158" s="1074"/>
      <c r="AR158" s="1074"/>
      <c r="AS158" s="1074"/>
      <c r="AT158" s="1074"/>
      <c r="AU158" s="1077"/>
      <c r="AV158" s="1078"/>
      <c r="AX158" s="1073"/>
      <c r="AY158" s="1074"/>
      <c r="AZ158" s="1074"/>
      <c r="BA158" s="1074"/>
      <c r="BB158" s="1074"/>
      <c r="BC158" s="1077"/>
      <c r="BD158" s="1078"/>
      <c r="BF158" s="1073"/>
      <c r="BG158" s="1074"/>
      <c r="BH158" s="1074"/>
      <c r="BI158" s="1074"/>
      <c r="BJ158" s="1074"/>
      <c r="BK158" s="1077"/>
      <c r="BL158" s="1078"/>
      <c r="BN158" s="1073"/>
      <c r="BO158" s="1074"/>
      <c r="BP158" s="1074"/>
      <c r="BQ158" s="1074"/>
      <c r="BR158" s="1074"/>
      <c r="BS158" s="1077"/>
      <c r="BT158" s="1078"/>
      <c r="BV158" s="1073"/>
      <c r="BW158" s="1074"/>
      <c r="BX158" s="1074"/>
      <c r="BY158" s="1074"/>
      <c r="BZ158" s="1074"/>
      <c r="CA158" s="1077"/>
      <c r="CB158" s="1078"/>
      <c r="CD158" s="1073"/>
      <c r="CE158" s="1074"/>
      <c r="CF158" s="1074"/>
      <c r="CG158" s="1074"/>
      <c r="CH158" s="1074"/>
      <c r="CI158" s="1077"/>
      <c r="CJ158" s="1078"/>
      <c r="CL158" s="1073"/>
      <c r="CM158" s="1074"/>
      <c r="CN158" s="1074"/>
      <c r="CO158" s="1074"/>
      <c r="CP158" s="1074"/>
      <c r="CQ158" s="1077"/>
      <c r="CR158" s="1078"/>
      <c r="CT158" s="1073"/>
      <c r="CU158" s="1074"/>
      <c r="CV158" s="1074"/>
      <c r="CW158" s="1074"/>
      <c r="CX158" s="1074"/>
      <c r="CY158" s="1077"/>
      <c r="CZ158" s="1078"/>
      <c r="DB158" s="1073"/>
      <c r="DC158" s="1074"/>
      <c r="DD158" s="1074"/>
      <c r="DE158" s="1074"/>
      <c r="DF158" s="1074"/>
      <c r="DG158" s="1077"/>
      <c r="DH158" s="1078"/>
      <c r="DJ158" s="1073"/>
      <c r="DK158" s="1074"/>
      <c r="DL158" s="1074"/>
      <c r="DM158" s="1074"/>
      <c r="DN158" s="1074"/>
      <c r="DO158" s="1077"/>
      <c r="DP158" s="1078"/>
      <c r="DR158" s="1073"/>
      <c r="DS158" s="1074"/>
      <c r="DT158" s="1074"/>
      <c r="DU158" s="1074"/>
      <c r="DV158" s="1074"/>
      <c r="DW158" s="1077"/>
      <c r="DX158" s="1078"/>
      <c r="DZ158" s="1073"/>
      <c r="EA158" s="1074"/>
      <c r="EB158" s="1074"/>
      <c r="EC158" s="1074"/>
      <c r="ED158" s="1074"/>
      <c r="EE158" s="1077"/>
      <c r="EF158" s="1078"/>
      <c r="EH158" s="1073"/>
      <c r="EI158" s="1074"/>
      <c r="EJ158" s="1074"/>
      <c r="EK158" s="1074"/>
      <c r="EL158" s="1074"/>
      <c r="EM158" s="1077"/>
      <c r="EN158" s="1078"/>
      <c r="EP158" s="1073"/>
      <c r="EQ158" s="1074"/>
      <c r="ER158" s="1074"/>
      <c r="ES158" s="1074"/>
      <c r="ET158" s="1074"/>
      <c r="EU158" s="1077"/>
      <c r="EV158" s="1078"/>
      <c r="EX158" s="1073"/>
      <c r="EY158" s="1074"/>
      <c r="EZ158" s="1074"/>
      <c r="FA158" s="1074"/>
      <c r="FB158" s="1074"/>
      <c r="FC158" s="1077"/>
      <c r="FD158" s="1078"/>
      <c r="FF158" s="1073"/>
      <c r="FG158" s="1074"/>
      <c r="FH158" s="1074"/>
      <c r="FI158" s="1074"/>
      <c r="FJ158" s="1074"/>
      <c r="FK158" s="1077"/>
      <c r="FL158" s="1078"/>
      <c r="FN158" s="1073"/>
      <c r="FO158" s="1074"/>
      <c r="FP158" s="1074"/>
      <c r="FQ158" s="1074"/>
      <c r="FR158" s="1074"/>
      <c r="FS158" s="1077"/>
      <c r="FT158" s="1078"/>
      <c r="FV158" s="1073"/>
      <c r="FW158" s="1074"/>
      <c r="FX158" s="1074"/>
      <c r="FY158" s="1074"/>
      <c r="FZ158" s="1074"/>
      <c r="GA158" s="1077"/>
      <c r="GB158" s="1078"/>
      <c r="GD158" s="1073"/>
      <c r="GE158" s="1074"/>
      <c r="GF158" s="1074"/>
      <c r="GG158" s="1074"/>
      <c r="GH158" s="1074"/>
      <c r="GI158" s="1077"/>
      <c r="GJ158" s="1078"/>
      <c r="GL158" s="1073"/>
      <c r="GM158" s="1074"/>
      <c r="GN158" s="1074"/>
      <c r="GO158" s="1074"/>
      <c r="GP158" s="1074"/>
      <c r="GQ158" s="1077"/>
    </row>
    <row r="159" spans="1:199" ht="3.75" customHeight="1" x14ac:dyDescent="0.3">
      <c r="A159" s="1076"/>
      <c r="I159" s="1079"/>
      <c r="K159" s="1074"/>
      <c r="L159" s="1074"/>
      <c r="M159" s="1074"/>
      <c r="N159" s="1074"/>
      <c r="O159" s="1079"/>
      <c r="P159" s="1076"/>
      <c r="R159" s="1073"/>
      <c r="S159" s="1074"/>
      <c r="T159" s="1074"/>
      <c r="U159" s="1074"/>
      <c r="V159" s="1074"/>
      <c r="W159" s="1079"/>
      <c r="X159" s="1076"/>
      <c r="Z159" s="1073"/>
      <c r="AA159" s="1074"/>
      <c r="AB159" s="1074"/>
      <c r="AC159" s="1074"/>
      <c r="AD159" s="1074"/>
      <c r="AE159" s="1079"/>
      <c r="AF159" s="1076"/>
      <c r="AH159" s="1073"/>
      <c r="AI159" s="1074"/>
      <c r="AJ159" s="1074"/>
      <c r="AK159" s="1074"/>
      <c r="AL159" s="1074"/>
      <c r="AM159" s="1079"/>
      <c r="AN159" s="1076"/>
      <c r="AP159" s="1073"/>
      <c r="AQ159" s="1074"/>
      <c r="AR159" s="1074"/>
      <c r="AS159" s="1074"/>
      <c r="AT159" s="1074"/>
      <c r="AU159" s="1079"/>
      <c r="AV159" s="1076"/>
      <c r="AX159" s="1073"/>
      <c r="AY159" s="1074"/>
      <c r="AZ159" s="1074"/>
      <c r="BA159" s="1074"/>
      <c r="BB159" s="1074"/>
      <c r="BC159" s="1079"/>
      <c r="BD159" s="1076"/>
      <c r="BF159" s="1073"/>
      <c r="BG159" s="1074"/>
      <c r="BH159" s="1074"/>
      <c r="BI159" s="1074"/>
      <c r="BJ159" s="1074"/>
      <c r="BK159" s="1079"/>
      <c r="BL159" s="1076"/>
      <c r="BN159" s="1073"/>
      <c r="BO159" s="1074"/>
      <c r="BP159" s="1074"/>
      <c r="BQ159" s="1074"/>
      <c r="BR159" s="1074"/>
      <c r="BS159" s="1079"/>
      <c r="BT159" s="1076"/>
      <c r="BV159" s="1073"/>
      <c r="BW159" s="1074"/>
      <c r="BX159" s="1074"/>
      <c r="BY159" s="1074"/>
      <c r="BZ159" s="1074"/>
      <c r="CA159" s="1079"/>
      <c r="CB159" s="1076"/>
      <c r="CD159" s="1073"/>
      <c r="CE159" s="1074"/>
      <c r="CF159" s="1074"/>
      <c r="CG159" s="1074"/>
      <c r="CH159" s="1074"/>
      <c r="CI159" s="1079"/>
      <c r="CJ159" s="1076"/>
      <c r="CL159" s="1073"/>
      <c r="CM159" s="1074"/>
      <c r="CN159" s="1074"/>
      <c r="CO159" s="1074"/>
      <c r="CP159" s="1074"/>
      <c r="CQ159" s="1079"/>
      <c r="CR159" s="1076"/>
      <c r="CT159" s="1073"/>
      <c r="CU159" s="1074"/>
      <c r="CV159" s="1074"/>
      <c r="CW159" s="1074"/>
      <c r="CX159" s="1074"/>
      <c r="CY159" s="1079"/>
      <c r="CZ159" s="1076"/>
      <c r="DB159" s="1073"/>
      <c r="DC159" s="1074"/>
      <c r="DD159" s="1074"/>
      <c r="DE159" s="1074"/>
      <c r="DF159" s="1074"/>
      <c r="DG159" s="1079"/>
      <c r="DH159" s="1076"/>
      <c r="DJ159" s="1073"/>
      <c r="DK159" s="1074"/>
      <c r="DL159" s="1074"/>
      <c r="DM159" s="1074"/>
      <c r="DN159" s="1074"/>
      <c r="DO159" s="1079"/>
      <c r="DP159" s="1076"/>
      <c r="DR159" s="1073"/>
      <c r="DS159" s="1074"/>
      <c r="DT159" s="1074"/>
      <c r="DU159" s="1074"/>
      <c r="DV159" s="1074"/>
      <c r="DW159" s="1079"/>
      <c r="DX159" s="1076"/>
      <c r="DZ159" s="1073"/>
      <c r="EA159" s="1074"/>
      <c r="EB159" s="1074"/>
      <c r="EC159" s="1074"/>
      <c r="ED159" s="1074"/>
      <c r="EE159" s="1079"/>
      <c r="EF159" s="1076"/>
      <c r="EH159" s="1073"/>
      <c r="EI159" s="1074"/>
      <c r="EJ159" s="1074"/>
      <c r="EK159" s="1074"/>
      <c r="EL159" s="1074"/>
      <c r="EM159" s="1079"/>
      <c r="EN159" s="1076"/>
      <c r="EP159" s="1073"/>
      <c r="EQ159" s="1074"/>
      <c r="ER159" s="1074"/>
      <c r="ES159" s="1074"/>
      <c r="ET159" s="1074"/>
      <c r="EU159" s="1079"/>
      <c r="EV159" s="1076"/>
      <c r="EX159" s="1073"/>
      <c r="EY159" s="1074"/>
      <c r="EZ159" s="1074"/>
      <c r="FA159" s="1074"/>
      <c r="FB159" s="1074"/>
      <c r="FC159" s="1079"/>
      <c r="FD159" s="1076"/>
      <c r="FF159" s="1073"/>
      <c r="FG159" s="1074"/>
      <c r="FH159" s="1074"/>
      <c r="FI159" s="1074"/>
      <c r="FJ159" s="1074"/>
      <c r="FK159" s="1079"/>
      <c r="FL159" s="1076"/>
      <c r="FN159" s="1073"/>
      <c r="FO159" s="1074"/>
      <c r="FP159" s="1074"/>
      <c r="FQ159" s="1074"/>
      <c r="FR159" s="1074"/>
      <c r="FS159" s="1079"/>
      <c r="FT159" s="1076"/>
      <c r="FV159" s="1073"/>
      <c r="FW159" s="1074"/>
      <c r="FX159" s="1074"/>
      <c r="FY159" s="1074"/>
      <c r="FZ159" s="1074"/>
      <c r="GA159" s="1079"/>
      <c r="GB159" s="1076"/>
      <c r="GD159" s="1073"/>
      <c r="GE159" s="1074"/>
      <c r="GF159" s="1074"/>
      <c r="GG159" s="1074"/>
      <c r="GH159" s="1074"/>
      <c r="GI159" s="1079"/>
      <c r="GJ159" s="1076"/>
      <c r="GL159" s="1073"/>
      <c r="GM159" s="1074"/>
      <c r="GN159" s="1074"/>
      <c r="GO159" s="1074"/>
      <c r="GP159" s="1074"/>
      <c r="GQ159" s="1079"/>
    </row>
    <row r="160" spans="1:199" ht="13.5" customHeight="1" x14ac:dyDescent="0.3">
      <c r="A160" s="1076" t="s">
        <v>96</v>
      </c>
      <c r="D160" s="1073" t="s">
        <v>4</v>
      </c>
      <c r="F160" s="1074" t="str">
        <f>F7</f>
        <v>MES:</v>
      </c>
      <c r="G160" s="1074" t="str">
        <f>G7</f>
        <v>MAYO</v>
      </c>
      <c r="H160" s="1074" t="str">
        <f>H126</f>
        <v xml:space="preserve">                                VIGENCIA FISCAL:      2018</v>
      </c>
      <c r="I160" s="1077"/>
      <c r="K160" s="1074"/>
      <c r="L160" s="1074"/>
      <c r="M160" s="1074"/>
      <c r="N160" s="1074"/>
      <c r="O160" s="1077"/>
      <c r="P160" s="1076"/>
      <c r="R160" s="1073"/>
      <c r="S160" s="1074"/>
      <c r="T160" s="1074"/>
      <c r="U160" s="1074"/>
      <c r="V160" s="1074"/>
      <c r="W160" s="1077"/>
      <c r="X160" s="1076"/>
      <c r="Z160" s="1073"/>
      <c r="AA160" s="1074"/>
      <c r="AB160" s="1074"/>
      <c r="AC160" s="1074"/>
      <c r="AD160" s="1074"/>
      <c r="AE160" s="1077"/>
      <c r="AF160" s="1076"/>
      <c r="AH160" s="1073"/>
      <c r="AI160" s="1074"/>
      <c r="AJ160" s="1074"/>
      <c r="AK160" s="1074"/>
      <c r="AL160" s="1074"/>
      <c r="AM160" s="1077"/>
      <c r="AN160" s="1076"/>
      <c r="AP160" s="1073"/>
      <c r="AQ160" s="1074"/>
      <c r="AR160" s="1074"/>
      <c r="AS160" s="1074"/>
      <c r="AT160" s="1074"/>
      <c r="AU160" s="1077"/>
      <c r="AV160" s="1076"/>
      <c r="AX160" s="1073"/>
      <c r="AY160" s="1074"/>
      <c r="AZ160" s="1074"/>
      <c r="BA160" s="1074"/>
      <c r="BB160" s="1074"/>
      <c r="BC160" s="1077"/>
      <c r="BD160" s="1076"/>
      <c r="BF160" s="1073"/>
      <c r="BG160" s="1074"/>
      <c r="BH160" s="1074"/>
      <c r="BI160" s="1074"/>
      <c r="BJ160" s="1074"/>
      <c r="BK160" s="1077"/>
      <c r="BL160" s="1076"/>
      <c r="BN160" s="1073"/>
      <c r="BO160" s="1074"/>
      <c r="BP160" s="1074"/>
      <c r="BQ160" s="1074"/>
      <c r="BR160" s="1074"/>
      <c r="BS160" s="1077"/>
      <c r="BT160" s="1076"/>
      <c r="BV160" s="1073"/>
      <c r="BW160" s="1074"/>
      <c r="BX160" s="1074"/>
      <c r="BY160" s="1074"/>
      <c r="BZ160" s="1074"/>
      <c r="CA160" s="1077"/>
      <c r="CB160" s="1076"/>
      <c r="CD160" s="1073"/>
      <c r="CE160" s="1074"/>
      <c r="CF160" s="1074"/>
      <c r="CG160" s="1074"/>
      <c r="CH160" s="1074"/>
      <c r="CI160" s="1077"/>
      <c r="CJ160" s="1076"/>
      <c r="CL160" s="1073"/>
      <c r="CM160" s="1074"/>
      <c r="CN160" s="1074"/>
      <c r="CO160" s="1074"/>
      <c r="CP160" s="1074"/>
      <c r="CQ160" s="1077"/>
      <c r="CR160" s="1076"/>
      <c r="CT160" s="1073"/>
      <c r="CU160" s="1074"/>
      <c r="CV160" s="1074"/>
      <c r="CW160" s="1074"/>
      <c r="CX160" s="1074"/>
      <c r="CY160" s="1077"/>
      <c r="CZ160" s="1076"/>
      <c r="DB160" s="1073"/>
      <c r="DC160" s="1074"/>
      <c r="DD160" s="1074"/>
      <c r="DE160" s="1074"/>
      <c r="DF160" s="1074"/>
      <c r="DG160" s="1077"/>
      <c r="DH160" s="1076"/>
      <c r="DJ160" s="1073"/>
      <c r="DK160" s="1074"/>
      <c r="DL160" s="1074"/>
      <c r="DM160" s="1074"/>
      <c r="DN160" s="1074"/>
      <c r="DO160" s="1077"/>
      <c r="DP160" s="1076"/>
      <c r="DR160" s="1073"/>
      <c r="DS160" s="1074"/>
      <c r="DT160" s="1074"/>
      <c r="DU160" s="1074"/>
      <c r="DV160" s="1074"/>
      <c r="DW160" s="1077"/>
      <c r="DX160" s="1076"/>
      <c r="DZ160" s="1073"/>
      <c r="EA160" s="1074"/>
      <c r="EB160" s="1074"/>
      <c r="EC160" s="1074"/>
      <c r="ED160" s="1074"/>
      <c r="EE160" s="1077"/>
      <c r="EF160" s="1076"/>
      <c r="EH160" s="1073"/>
      <c r="EI160" s="1074"/>
      <c r="EJ160" s="1074"/>
      <c r="EK160" s="1074"/>
      <c r="EL160" s="1074"/>
      <c r="EM160" s="1077"/>
      <c r="EN160" s="1076"/>
      <c r="EP160" s="1073"/>
      <c r="EQ160" s="1074"/>
      <c r="ER160" s="1074"/>
      <c r="ES160" s="1074"/>
      <c r="ET160" s="1074"/>
      <c r="EU160" s="1077"/>
      <c r="EV160" s="1076"/>
      <c r="EX160" s="1073"/>
      <c r="EY160" s="1074"/>
      <c r="EZ160" s="1074"/>
      <c r="FA160" s="1074"/>
      <c r="FB160" s="1074"/>
      <c r="FC160" s="1077"/>
      <c r="FD160" s="1076"/>
      <c r="FF160" s="1073"/>
      <c r="FG160" s="1074"/>
      <c r="FH160" s="1074"/>
      <c r="FI160" s="1074"/>
      <c r="FJ160" s="1074"/>
      <c r="FK160" s="1077"/>
      <c r="FL160" s="1076"/>
      <c r="FN160" s="1073"/>
      <c r="FO160" s="1074"/>
      <c r="FP160" s="1074"/>
      <c r="FQ160" s="1074"/>
      <c r="FR160" s="1074"/>
      <c r="FS160" s="1077"/>
      <c r="FT160" s="1076"/>
      <c r="FV160" s="1073"/>
      <c r="FW160" s="1074"/>
      <c r="FX160" s="1074"/>
      <c r="FY160" s="1074"/>
      <c r="FZ160" s="1074"/>
      <c r="GA160" s="1077"/>
      <c r="GB160" s="1076"/>
      <c r="GD160" s="1073"/>
      <c r="GE160" s="1074"/>
      <c r="GF160" s="1074"/>
      <c r="GG160" s="1074"/>
      <c r="GH160" s="1074"/>
      <c r="GI160" s="1077"/>
      <c r="GJ160" s="1076"/>
      <c r="GL160" s="1073"/>
      <c r="GM160" s="1074"/>
      <c r="GN160" s="1074"/>
      <c r="GO160" s="1074"/>
      <c r="GP160" s="1074"/>
      <c r="GQ160" s="1077"/>
    </row>
    <row r="161" spans="1:199" ht="11.25" customHeight="1" thickBot="1" x14ac:dyDescent="0.35">
      <c r="A161" s="1076"/>
      <c r="I161" s="1077"/>
      <c r="K161" s="1074"/>
      <c r="L161" s="1074"/>
      <c r="M161" s="1074"/>
      <c r="N161" s="1074"/>
      <c r="O161" s="1077"/>
      <c r="P161" s="1076"/>
      <c r="R161" s="1073"/>
      <c r="S161" s="1074"/>
      <c r="T161" s="1074"/>
      <c r="U161" s="1074"/>
      <c r="V161" s="1074"/>
      <c r="W161" s="1077"/>
      <c r="X161" s="1076"/>
      <c r="Z161" s="1073"/>
      <c r="AA161" s="1074"/>
      <c r="AB161" s="1074"/>
      <c r="AC161" s="1074"/>
      <c r="AD161" s="1074"/>
      <c r="AE161" s="1077"/>
      <c r="AF161" s="1076"/>
      <c r="AH161" s="1073"/>
      <c r="AI161" s="1074"/>
      <c r="AJ161" s="1074"/>
      <c r="AK161" s="1074"/>
      <c r="AL161" s="1074"/>
      <c r="AM161" s="1077"/>
      <c r="AN161" s="1076"/>
      <c r="AP161" s="1073"/>
      <c r="AQ161" s="1074"/>
      <c r="AR161" s="1074"/>
      <c r="AS161" s="1074"/>
      <c r="AT161" s="1074"/>
      <c r="AU161" s="1077"/>
      <c r="AV161" s="1076"/>
      <c r="AX161" s="1073"/>
      <c r="AY161" s="1074"/>
      <c r="AZ161" s="1074"/>
      <c r="BA161" s="1074"/>
      <c r="BB161" s="1074"/>
      <c r="BC161" s="1077"/>
      <c r="BD161" s="1076"/>
      <c r="BF161" s="1073"/>
      <c r="BG161" s="1074"/>
      <c r="BH161" s="1074"/>
      <c r="BI161" s="1074"/>
      <c r="BJ161" s="1074"/>
      <c r="BK161" s="1077"/>
      <c r="BL161" s="1076"/>
      <c r="BN161" s="1073"/>
      <c r="BO161" s="1074"/>
      <c r="BP161" s="1074"/>
      <c r="BQ161" s="1074"/>
      <c r="BR161" s="1074"/>
      <c r="BS161" s="1077"/>
      <c r="BT161" s="1076"/>
      <c r="BV161" s="1073"/>
      <c r="BW161" s="1074"/>
      <c r="BX161" s="1074"/>
      <c r="BY161" s="1074"/>
      <c r="BZ161" s="1074"/>
      <c r="CA161" s="1077"/>
      <c r="CB161" s="1076"/>
      <c r="CD161" s="1073"/>
      <c r="CE161" s="1074"/>
      <c r="CF161" s="1074"/>
      <c r="CG161" s="1074"/>
      <c r="CH161" s="1074"/>
      <c r="CI161" s="1077"/>
      <c r="CJ161" s="1076"/>
      <c r="CL161" s="1073"/>
      <c r="CM161" s="1074"/>
      <c r="CN161" s="1074"/>
      <c r="CO161" s="1074"/>
      <c r="CP161" s="1074"/>
      <c r="CQ161" s="1077"/>
      <c r="CR161" s="1076"/>
      <c r="CT161" s="1073"/>
      <c r="CU161" s="1074"/>
      <c r="CV161" s="1074"/>
      <c r="CW161" s="1074"/>
      <c r="CX161" s="1074"/>
      <c r="CY161" s="1077"/>
      <c r="CZ161" s="1076"/>
      <c r="DB161" s="1073"/>
      <c r="DC161" s="1074"/>
      <c r="DD161" s="1074"/>
      <c r="DE161" s="1074"/>
      <c r="DF161" s="1074"/>
      <c r="DG161" s="1077"/>
      <c r="DH161" s="1076"/>
      <c r="DJ161" s="1073"/>
      <c r="DK161" s="1074"/>
      <c r="DL161" s="1074"/>
      <c r="DM161" s="1074"/>
      <c r="DN161" s="1074"/>
      <c r="DO161" s="1077"/>
      <c r="DP161" s="1076"/>
      <c r="DR161" s="1073"/>
      <c r="DS161" s="1074"/>
      <c r="DT161" s="1074"/>
      <c r="DU161" s="1074"/>
      <c r="DV161" s="1074"/>
      <c r="DW161" s="1077"/>
      <c r="DX161" s="1076"/>
      <c r="DZ161" s="1073"/>
      <c r="EA161" s="1074"/>
      <c r="EB161" s="1074"/>
      <c r="EC161" s="1074"/>
      <c r="ED161" s="1074"/>
      <c r="EE161" s="1077"/>
      <c r="EF161" s="1076"/>
      <c r="EH161" s="1073"/>
      <c r="EI161" s="1074"/>
      <c r="EJ161" s="1074"/>
      <c r="EK161" s="1074"/>
      <c r="EL161" s="1074"/>
      <c r="EM161" s="1077"/>
      <c r="EN161" s="1076"/>
      <c r="EP161" s="1073"/>
      <c r="EQ161" s="1074"/>
      <c r="ER161" s="1074"/>
      <c r="ES161" s="1074"/>
      <c r="ET161" s="1074"/>
      <c r="EU161" s="1077"/>
      <c r="EV161" s="1076"/>
      <c r="EX161" s="1073"/>
      <c r="EY161" s="1074"/>
      <c r="EZ161" s="1074"/>
      <c r="FA161" s="1074"/>
      <c r="FB161" s="1074"/>
      <c r="FC161" s="1077"/>
      <c r="FD161" s="1076"/>
      <c r="FF161" s="1073"/>
      <c r="FG161" s="1074"/>
      <c r="FH161" s="1074"/>
      <c r="FI161" s="1074"/>
      <c r="FJ161" s="1074"/>
      <c r="FK161" s="1077"/>
      <c r="FL161" s="1076"/>
      <c r="FN161" s="1073"/>
      <c r="FO161" s="1074"/>
      <c r="FP161" s="1074"/>
      <c r="FQ161" s="1074"/>
      <c r="FR161" s="1074"/>
      <c r="FS161" s="1077"/>
      <c r="FT161" s="1076"/>
      <c r="FV161" s="1073"/>
      <c r="FW161" s="1074"/>
      <c r="FX161" s="1074"/>
      <c r="FY161" s="1074"/>
      <c r="FZ161" s="1074"/>
      <c r="GA161" s="1077"/>
      <c r="GB161" s="1076"/>
      <c r="GD161" s="1073"/>
      <c r="GE161" s="1074"/>
      <c r="GF161" s="1074"/>
      <c r="GG161" s="1074"/>
      <c r="GH161" s="1074"/>
      <c r="GI161" s="1077"/>
      <c r="GJ161" s="1076"/>
      <c r="GL161" s="1073"/>
      <c r="GM161" s="1074"/>
      <c r="GN161" s="1074"/>
      <c r="GO161" s="1074"/>
      <c r="GP161" s="1074"/>
      <c r="GQ161" s="1077"/>
    </row>
    <row r="162" spans="1:199" ht="27" customHeight="1" thickBot="1" x14ac:dyDescent="0.35">
      <c r="A162" s="1090" t="s">
        <v>228</v>
      </c>
      <c r="B162" s="1091" t="s">
        <v>227</v>
      </c>
      <c r="C162" s="1091" t="s">
        <v>226</v>
      </c>
      <c r="D162" s="1091" t="s">
        <v>225</v>
      </c>
      <c r="E162" s="1092" t="s">
        <v>224</v>
      </c>
      <c r="F162" s="1092" t="s">
        <v>101</v>
      </c>
      <c r="G162" s="1092" t="s">
        <v>102</v>
      </c>
      <c r="H162" s="1092" t="s">
        <v>103</v>
      </c>
      <c r="I162" s="1093" t="s">
        <v>195</v>
      </c>
    </row>
    <row r="163" spans="1:199" ht="48" customHeight="1" x14ac:dyDescent="0.3">
      <c r="A163" s="1109" t="s">
        <v>242</v>
      </c>
      <c r="B163" s="1110">
        <v>11</v>
      </c>
      <c r="C163" s="1110" t="s">
        <v>148</v>
      </c>
      <c r="D163" s="1111" t="s">
        <v>155</v>
      </c>
      <c r="E163" s="1112">
        <v>212606904462</v>
      </c>
      <c r="F163" s="1112">
        <v>212606904462</v>
      </c>
      <c r="G163" s="1112">
        <v>212606904462</v>
      </c>
      <c r="H163" s="1112">
        <v>0</v>
      </c>
      <c r="I163" s="1113">
        <v>0</v>
      </c>
    </row>
    <row r="164" spans="1:199" ht="79.5" customHeight="1" x14ac:dyDescent="0.3">
      <c r="A164" s="1109" t="s">
        <v>241</v>
      </c>
      <c r="B164" s="1110">
        <v>10</v>
      </c>
      <c r="C164" s="1110" t="s">
        <v>148</v>
      </c>
      <c r="D164" s="1111" t="s">
        <v>156</v>
      </c>
      <c r="E164" s="1112">
        <v>33978918312</v>
      </c>
      <c r="F164" s="1112">
        <v>33978918312</v>
      </c>
      <c r="G164" s="1112">
        <v>33978918312</v>
      </c>
      <c r="H164" s="1112">
        <v>0</v>
      </c>
      <c r="I164" s="1113">
        <v>0</v>
      </c>
    </row>
    <row r="165" spans="1:199" ht="72.599999999999994" customHeight="1" x14ac:dyDescent="0.3">
      <c r="A165" s="1109" t="s">
        <v>241</v>
      </c>
      <c r="B165" s="1110">
        <v>11</v>
      </c>
      <c r="C165" s="1110" t="s">
        <v>148</v>
      </c>
      <c r="D165" s="1111" t="s">
        <v>156</v>
      </c>
      <c r="E165" s="1112">
        <v>53538055370</v>
      </c>
      <c r="F165" s="1112">
        <v>53538055370</v>
      </c>
      <c r="G165" s="1112">
        <v>53538055370</v>
      </c>
      <c r="H165" s="1112">
        <v>0</v>
      </c>
      <c r="I165" s="1113">
        <v>0</v>
      </c>
    </row>
    <row r="166" spans="1:199" ht="33.75" customHeight="1" x14ac:dyDescent="0.3">
      <c r="A166" s="1109" t="s">
        <v>240</v>
      </c>
      <c r="B166" s="1110">
        <v>11</v>
      </c>
      <c r="C166" s="1110" t="s">
        <v>148</v>
      </c>
      <c r="D166" s="1111" t="s">
        <v>76</v>
      </c>
      <c r="E166" s="1114">
        <v>125048722958</v>
      </c>
      <c r="F166" s="1112">
        <v>125048722958</v>
      </c>
      <c r="G166" s="1112">
        <v>0</v>
      </c>
      <c r="H166" s="1112">
        <v>0</v>
      </c>
      <c r="I166" s="1113">
        <v>0</v>
      </c>
    </row>
    <row r="167" spans="1:199" ht="63.6" customHeight="1" x14ac:dyDescent="0.3">
      <c r="A167" s="1109" t="s">
        <v>239</v>
      </c>
      <c r="B167" s="1110">
        <v>10</v>
      </c>
      <c r="C167" s="1110" t="s">
        <v>148</v>
      </c>
      <c r="D167" s="1111" t="s">
        <v>202</v>
      </c>
      <c r="E167" s="1114">
        <v>63211773697</v>
      </c>
      <c r="F167" s="1112">
        <v>63211773697</v>
      </c>
      <c r="G167" s="1112">
        <v>63211773697</v>
      </c>
      <c r="H167" s="1112">
        <v>0</v>
      </c>
      <c r="I167" s="1113">
        <v>0</v>
      </c>
    </row>
    <row r="168" spans="1:199" ht="49.2" customHeight="1" x14ac:dyDescent="0.3">
      <c r="A168" s="1109" t="s">
        <v>238</v>
      </c>
      <c r="B168" s="1110">
        <v>10</v>
      </c>
      <c r="C168" s="1110" t="s">
        <v>148</v>
      </c>
      <c r="D168" s="1111" t="s">
        <v>203</v>
      </c>
      <c r="E168" s="1114">
        <v>96414711092</v>
      </c>
      <c r="F168" s="1112">
        <v>96414711092</v>
      </c>
      <c r="G168" s="1112">
        <v>96414711092</v>
      </c>
      <c r="H168" s="1112">
        <v>0</v>
      </c>
      <c r="I168" s="1113">
        <v>0</v>
      </c>
    </row>
    <row r="169" spans="1:199" ht="82.5" customHeight="1" x14ac:dyDescent="0.3">
      <c r="A169" s="1109" t="s">
        <v>237</v>
      </c>
      <c r="B169" s="1110">
        <v>10</v>
      </c>
      <c r="C169" s="1110" t="s">
        <v>148</v>
      </c>
      <c r="D169" s="1111" t="s">
        <v>204</v>
      </c>
      <c r="E169" s="1114">
        <v>44822399836</v>
      </c>
      <c r="F169" s="1112">
        <v>44822399836</v>
      </c>
      <c r="G169" s="1112">
        <v>44822399836</v>
      </c>
      <c r="H169" s="1112">
        <v>0</v>
      </c>
      <c r="I169" s="1113">
        <v>0</v>
      </c>
    </row>
    <row r="170" spans="1:199" ht="48.75" customHeight="1" x14ac:dyDescent="0.3">
      <c r="A170" s="1109" t="s">
        <v>236</v>
      </c>
      <c r="B170" s="1110">
        <v>10</v>
      </c>
      <c r="C170" s="1110" t="s">
        <v>148</v>
      </c>
      <c r="D170" s="1111" t="s">
        <v>205</v>
      </c>
      <c r="E170" s="1114">
        <v>19917325962</v>
      </c>
      <c r="F170" s="1112">
        <v>19917325962</v>
      </c>
      <c r="G170" s="1112">
        <v>19917325962</v>
      </c>
      <c r="H170" s="1112">
        <v>0</v>
      </c>
      <c r="I170" s="1113">
        <v>0</v>
      </c>
    </row>
    <row r="171" spans="1:199" ht="61.2" customHeight="1" x14ac:dyDescent="0.3">
      <c r="A171" s="1109" t="s">
        <v>235</v>
      </c>
      <c r="B171" s="1110">
        <v>10</v>
      </c>
      <c r="C171" s="1110" t="s">
        <v>148</v>
      </c>
      <c r="D171" s="1111" t="s">
        <v>206</v>
      </c>
      <c r="E171" s="1114">
        <v>35168493659</v>
      </c>
      <c r="F171" s="1112">
        <v>35168493659</v>
      </c>
      <c r="G171" s="1112">
        <v>35168493659</v>
      </c>
      <c r="H171" s="1112">
        <v>0</v>
      </c>
      <c r="I171" s="1113">
        <v>0</v>
      </c>
    </row>
    <row r="172" spans="1:199" ht="63" customHeight="1" x14ac:dyDescent="0.3">
      <c r="A172" s="1109" t="s">
        <v>234</v>
      </c>
      <c r="B172" s="1110">
        <v>10</v>
      </c>
      <c r="C172" s="1110" t="s">
        <v>148</v>
      </c>
      <c r="D172" s="1111" t="s">
        <v>207</v>
      </c>
      <c r="E172" s="1114">
        <v>23977095422</v>
      </c>
      <c r="F172" s="1112">
        <v>23977095422</v>
      </c>
      <c r="G172" s="1112">
        <v>23977095422</v>
      </c>
      <c r="H172" s="1112">
        <v>0</v>
      </c>
      <c r="I172" s="1113">
        <v>0</v>
      </c>
    </row>
    <row r="173" spans="1:199" ht="36.6" customHeight="1" x14ac:dyDescent="0.3">
      <c r="A173" s="1109" t="s">
        <v>233</v>
      </c>
      <c r="B173" s="1110">
        <v>20</v>
      </c>
      <c r="C173" s="1110" t="s">
        <v>217</v>
      </c>
      <c r="D173" s="1111" t="s">
        <v>75</v>
      </c>
      <c r="E173" s="1114">
        <v>38046000000</v>
      </c>
      <c r="F173" s="1112">
        <v>0</v>
      </c>
      <c r="G173" s="1112">
        <v>0</v>
      </c>
      <c r="H173" s="1112">
        <v>0</v>
      </c>
      <c r="I173" s="1113">
        <v>0</v>
      </c>
    </row>
    <row r="174" spans="1:199" ht="64.2" customHeight="1" x14ac:dyDescent="0.3">
      <c r="A174" s="1109" t="s">
        <v>232</v>
      </c>
      <c r="B174" s="1110">
        <v>10</v>
      </c>
      <c r="C174" s="1110" t="s">
        <v>148</v>
      </c>
      <c r="D174" s="1111" t="s">
        <v>208</v>
      </c>
      <c r="E174" s="1114">
        <v>13016958191</v>
      </c>
      <c r="F174" s="1112">
        <v>13016958191</v>
      </c>
      <c r="G174" s="1112">
        <v>13016958191</v>
      </c>
      <c r="H174" s="1112">
        <v>0</v>
      </c>
      <c r="I174" s="1113">
        <v>0</v>
      </c>
    </row>
    <row r="175" spans="1:199" ht="13.5" customHeight="1" x14ac:dyDescent="0.3">
      <c r="A175" s="1104">
        <v>2404</v>
      </c>
      <c r="B175" s="1105"/>
      <c r="C175" s="1105"/>
      <c r="D175" s="1106" t="s">
        <v>157</v>
      </c>
      <c r="E175" s="1107">
        <f>+E176</f>
        <v>143833689253</v>
      </c>
      <c r="F175" s="1107">
        <f>+F176</f>
        <v>92371881587</v>
      </c>
      <c r="G175" s="1107">
        <f>+G176</f>
        <v>91967975360</v>
      </c>
      <c r="H175" s="1107">
        <f>+H176</f>
        <v>36063972368</v>
      </c>
      <c r="I175" s="1108">
        <f>+I176</f>
        <v>36063972368</v>
      </c>
    </row>
    <row r="176" spans="1:199" ht="13.5" customHeight="1" x14ac:dyDescent="0.3">
      <c r="A176" s="1165" t="s">
        <v>231</v>
      </c>
      <c r="B176" s="1105"/>
      <c r="C176" s="1105"/>
      <c r="D176" s="1106" t="s">
        <v>73</v>
      </c>
      <c r="E176" s="1107">
        <f>SUM(E177:E178)</f>
        <v>143833689253</v>
      </c>
      <c r="F176" s="1107">
        <f>SUM(F177:F178)</f>
        <v>92371881587</v>
      </c>
      <c r="G176" s="1107">
        <f>SUM(G177:G178)</f>
        <v>91967975360</v>
      </c>
      <c r="H176" s="1107">
        <f>SUM(H177:H178)</f>
        <v>36063972368</v>
      </c>
      <c r="I176" s="1108">
        <f>SUM(I177:I178)</f>
        <v>36063972368</v>
      </c>
    </row>
    <row r="177" spans="1:9" ht="47.25" customHeight="1" x14ac:dyDescent="0.3">
      <c r="A177" s="1109" t="s">
        <v>230</v>
      </c>
      <c r="B177" s="1110">
        <v>11</v>
      </c>
      <c r="C177" s="1166"/>
      <c r="D177" s="1111" t="s">
        <v>77</v>
      </c>
      <c r="E177" s="1112">
        <v>41383000000</v>
      </c>
      <c r="F177" s="1112">
        <v>0</v>
      </c>
      <c r="G177" s="1112">
        <v>0</v>
      </c>
      <c r="H177" s="1112">
        <v>0</v>
      </c>
      <c r="I177" s="1113">
        <v>0</v>
      </c>
    </row>
    <row r="178" spans="1:9" ht="45" customHeight="1" x14ac:dyDescent="0.3">
      <c r="A178" s="1109" t="s">
        <v>230</v>
      </c>
      <c r="B178" s="1110">
        <v>20</v>
      </c>
      <c r="C178" s="1166"/>
      <c r="D178" s="1111" t="s">
        <v>77</v>
      </c>
      <c r="E178" s="1112">
        <v>102450689253</v>
      </c>
      <c r="F178" s="1112">
        <v>92371881587</v>
      </c>
      <c r="G178" s="1112">
        <v>91967975360</v>
      </c>
      <c r="H178" s="1114">
        <v>36063972368</v>
      </c>
      <c r="I178" s="1116">
        <v>36063972368</v>
      </c>
    </row>
    <row r="179" spans="1:9" ht="15.6" x14ac:dyDescent="0.3">
      <c r="A179" s="1104">
        <v>2405</v>
      </c>
      <c r="B179" s="1166"/>
      <c r="C179" s="1166"/>
      <c r="D179" s="1106" t="s">
        <v>158</v>
      </c>
      <c r="E179" s="1107">
        <f>+E180</f>
        <v>1872000000</v>
      </c>
      <c r="F179" s="1107">
        <f>+F180</f>
        <v>999090321</v>
      </c>
      <c r="G179" s="1107">
        <f>+G180</f>
        <v>987434121</v>
      </c>
      <c r="H179" s="1107">
        <f>+H180</f>
        <v>449097668.35000002</v>
      </c>
      <c r="I179" s="1108">
        <f>+I180</f>
        <v>449097668.35000002</v>
      </c>
    </row>
    <row r="180" spans="1:9" ht="16.5" customHeight="1" thickBot="1" x14ac:dyDescent="0.35">
      <c r="A180" s="1140" t="s">
        <v>229</v>
      </c>
      <c r="B180" s="1167"/>
      <c r="C180" s="1167"/>
      <c r="D180" s="1142" t="s">
        <v>73</v>
      </c>
      <c r="E180" s="1143">
        <f>+E191</f>
        <v>1872000000</v>
      </c>
      <c r="F180" s="1143">
        <f>+F191</f>
        <v>999090321</v>
      </c>
      <c r="G180" s="1143">
        <f>+G191</f>
        <v>987434121</v>
      </c>
      <c r="H180" s="1143">
        <f>+H191</f>
        <v>449097668.35000002</v>
      </c>
      <c r="I180" s="1144">
        <f>+I191</f>
        <v>449097668.35000002</v>
      </c>
    </row>
    <row r="181" spans="1:9" ht="6" customHeight="1" thickBot="1" x14ac:dyDescent="0.35">
      <c r="A181" s="1168"/>
      <c r="B181" s="1168"/>
      <c r="C181" s="1168"/>
      <c r="D181" s="1169"/>
      <c r="E181" s="1170"/>
      <c r="F181" s="1170"/>
      <c r="G181" s="1170"/>
      <c r="H181" s="1170"/>
      <c r="I181" s="1170"/>
    </row>
    <row r="182" spans="1:9" s="1075" customFormat="1" x14ac:dyDescent="0.3">
      <c r="A182" s="3676" t="s">
        <v>1</v>
      </c>
      <c r="B182" s="3677"/>
      <c r="C182" s="3677"/>
      <c r="D182" s="3677"/>
      <c r="E182" s="3677"/>
      <c r="F182" s="3677"/>
      <c r="G182" s="3677"/>
      <c r="H182" s="3677"/>
      <c r="I182" s="3678"/>
    </row>
    <row r="183" spans="1:9" s="1075" customFormat="1" ht="12" customHeight="1" x14ac:dyDescent="0.3">
      <c r="A183" s="3673" t="s">
        <v>95</v>
      </c>
      <c r="B183" s="3674"/>
      <c r="C183" s="3674"/>
      <c r="D183" s="3674"/>
      <c r="E183" s="3674"/>
      <c r="F183" s="3674"/>
      <c r="G183" s="3674"/>
      <c r="H183" s="3674"/>
      <c r="I183" s="3675"/>
    </row>
    <row r="184" spans="1:9" ht="1.5" hidden="1" customHeight="1" x14ac:dyDescent="0.3">
      <c r="A184" s="1076"/>
      <c r="I184" s="1077"/>
    </row>
    <row r="185" spans="1:9" ht="12" customHeight="1" x14ac:dyDescent="0.3">
      <c r="A185" s="1078" t="s">
        <v>0</v>
      </c>
      <c r="I185" s="1077"/>
    </row>
    <row r="186" spans="1:9" ht="2.25" hidden="1" customHeight="1" x14ac:dyDescent="0.3">
      <c r="A186" s="1076"/>
      <c r="I186" s="1079"/>
    </row>
    <row r="187" spans="1:9" ht="15.75" customHeight="1" thickBot="1" x14ac:dyDescent="0.35">
      <c r="A187" s="1076" t="s">
        <v>96</v>
      </c>
      <c r="D187" s="1073" t="s">
        <v>4</v>
      </c>
      <c r="F187" s="1074" t="str">
        <f>F126</f>
        <v>MES:</v>
      </c>
      <c r="G187" s="1074" t="str">
        <f>G7</f>
        <v>MAYO</v>
      </c>
      <c r="H187" s="1074" t="str">
        <f>H160</f>
        <v xml:space="preserve">                                VIGENCIA FISCAL:      2018</v>
      </c>
      <c r="I187" s="1077"/>
    </row>
    <row r="188" spans="1:9" ht="3" hidden="1" customHeight="1" thickBot="1" x14ac:dyDescent="0.35">
      <c r="A188" s="1076"/>
      <c r="I188" s="1077"/>
    </row>
    <row r="189" spans="1:9" ht="15" customHeight="1" thickBot="1" x14ac:dyDescent="0.35">
      <c r="A189" s="1130"/>
      <c r="B189" s="1131"/>
      <c r="C189" s="1131"/>
      <c r="D189" s="1132"/>
      <c r="E189" s="1133"/>
      <c r="F189" s="1133"/>
      <c r="G189" s="1133"/>
      <c r="H189" s="1133"/>
      <c r="I189" s="1134"/>
    </row>
    <row r="190" spans="1:9" ht="27.75" customHeight="1" thickBot="1" x14ac:dyDescent="0.35">
      <c r="A190" s="1090" t="s">
        <v>228</v>
      </c>
      <c r="B190" s="1091" t="s">
        <v>227</v>
      </c>
      <c r="C190" s="1091" t="s">
        <v>226</v>
      </c>
      <c r="D190" s="1091" t="s">
        <v>225</v>
      </c>
      <c r="E190" s="1092" t="s">
        <v>224</v>
      </c>
      <c r="F190" s="1092" t="s">
        <v>101</v>
      </c>
      <c r="G190" s="1092" t="s">
        <v>102</v>
      </c>
      <c r="H190" s="1092" t="s">
        <v>103</v>
      </c>
      <c r="I190" s="1093" t="s">
        <v>195</v>
      </c>
    </row>
    <row r="191" spans="1:9" ht="29.4" customHeight="1" x14ac:dyDescent="0.3">
      <c r="A191" s="1109" t="s">
        <v>223</v>
      </c>
      <c r="B191" s="1110">
        <v>20</v>
      </c>
      <c r="C191" s="1110" t="s">
        <v>217</v>
      </c>
      <c r="D191" s="1171" t="s">
        <v>78</v>
      </c>
      <c r="E191" s="1112">
        <v>1872000000</v>
      </c>
      <c r="F191" s="1112">
        <v>999090321</v>
      </c>
      <c r="G191" s="1112">
        <v>987434121</v>
      </c>
      <c r="H191" s="1112">
        <v>449097668.35000002</v>
      </c>
      <c r="I191" s="1113">
        <v>449097668.35000002</v>
      </c>
    </row>
    <row r="192" spans="1:9" ht="29.25" customHeight="1" x14ac:dyDescent="0.3">
      <c r="A192" s="1104">
        <v>2499</v>
      </c>
      <c r="B192" s="1105"/>
      <c r="C192" s="1105"/>
      <c r="D192" s="1106" t="s">
        <v>159</v>
      </c>
      <c r="E192" s="1107">
        <f>+E193</f>
        <v>55498157998</v>
      </c>
      <c r="F192" s="1107">
        <f>+F193</f>
        <v>47941566274.770004</v>
      </c>
      <c r="G192" s="1107">
        <f>+G193</f>
        <v>43880491242.770004</v>
      </c>
      <c r="H192" s="1107">
        <f>+H193</f>
        <v>11506854317.84</v>
      </c>
      <c r="I192" s="1108">
        <f>+I193</f>
        <v>11506854317.84</v>
      </c>
    </row>
    <row r="193" spans="1:9" ht="16.5" customHeight="1" x14ac:dyDescent="0.3">
      <c r="A193" s="1165" t="s">
        <v>222</v>
      </c>
      <c r="B193" s="1105"/>
      <c r="C193" s="1105"/>
      <c r="D193" s="1106" t="s">
        <v>73</v>
      </c>
      <c r="E193" s="1107">
        <f>SUM(E194:E198)</f>
        <v>55498157998</v>
      </c>
      <c r="F193" s="1107">
        <f>SUM(F194:F198)</f>
        <v>47941566274.770004</v>
      </c>
      <c r="G193" s="1107">
        <f>SUM(G194:G198)</f>
        <v>43880491242.770004</v>
      </c>
      <c r="H193" s="1107">
        <f>SUM(H194:H198)</f>
        <v>11506854317.84</v>
      </c>
      <c r="I193" s="1108">
        <f>SUM(I194:I198)</f>
        <v>11506854317.84</v>
      </c>
    </row>
    <row r="194" spans="1:9" ht="30.75" customHeight="1" x14ac:dyDescent="0.3">
      <c r="A194" s="1109" t="s">
        <v>221</v>
      </c>
      <c r="B194" s="1110">
        <v>20</v>
      </c>
      <c r="C194" s="1110" t="s">
        <v>217</v>
      </c>
      <c r="D194" s="1111" t="s">
        <v>80</v>
      </c>
      <c r="E194" s="1112">
        <v>7072782774</v>
      </c>
      <c r="F194" s="1112">
        <v>6826959514</v>
      </c>
      <c r="G194" s="1112">
        <v>6532728086</v>
      </c>
      <c r="H194" s="1112">
        <v>1618508193</v>
      </c>
      <c r="I194" s="1113">
        <v>1618508193</v>
      </c>
    </row>
    <row r="195" spans="1:9" ht="33.75" customHeight="1" x14ac:dyDescent="0.3">
      <c r="A195" s="1109" t="s">
        <v>221</v>
      </c>
      <c r="B195" s="1110">
        <v>21</v>
      </c>
      <c r="C195" s="1110" t="s">
        <v>217</v>
      </c>
      <c r="D195" s="1111" t="s">
        <v>80</v>
      </c>
      <c r="E195" s="1112">
        <v>19800000000</v>
      </c>
      <c r="F195" s="1112">
        <v>18749024176</v>
      </c>
      <c r="G195" s="1112">
        <v>16349024176</v>
      </c>
      <c r="H195" s="1112">
        <v>1770350107</v>
      </c>
      <c r="I195" s="1113">
        <v>1770350107</v>
      </c>
    </row>
    <row r="196" spans="1:9" ht="47.4" customHeight="1" x14ac:dyDescent="0.3">
      <c r="A196" s="1109" t="s">
        <v>220</v>
      </c>
      <c r="B196" s="1110">
        <v>20</v>
      </c>
      <c r="C196" s="1110" t="s">
        <v>217</v>
      </c>
      <c r="D196" s="1111" t="s">
        <v>160</v>
      </c>
      <c r="E196" s="1112">
        <v>150000000</v>
      </c>
      <c r="F196" s="1112">
        <v>79897150</v>
      </c>
      <c r="G196" s="1112">
        <v>0</v>
      </c>
      <c r="H196" s="1112">
        <v>0</v>
      </c>
      <c r="I196" s="1113">
        <v>0</v>
      </c>
    </row>
    <row r="197" spans="1:9" ht="61.95" customHeight="1" x14ac:dyDescent="0.3">
      <c r="A197" s="1109" t="s">
        <v>219</v>
      </c>
      <c r="B197" s="1110">
        <v>21</v>
      </c>
      <c r="C197" s="1110" t="s">
        <v>217</v>
      </c>
      <c r="D197" s="1111" t="s">
        <v>79</v>
      </c>
      <c r="E197" s="1112">
        <v>3372038700</v>
      </c>
      <c r="F197" s="1112">
        <v>2384859787.77</v>
      </c>
      <c r="G197" s="1112">
        <v>1911216230.77</v>
      </c>
      <c r="H197" s="1112">
        <v>589893274</v>
      </c>
      <c r="I197" s="1113">
        <v>589893274</v>
      </c>
    </row>
    <row r="198" spans="1:9" ht="33.6" customHeight="1" thickBot="1" x14ac:dyDescent="0.35">
      <c r="A198" s="1109" t="s">
        <v>218</v>
      </c>
      <c r="B198" s="1110">
        <v>20</v>
      </c>
      <c r="C198" s="1110" t="s">
        <v>217</v>
      </c>
      <c r="D198" s="1111" t="s">
        <v>161</v>
      </c>
      <c r="E198" s="1112">
        <v>25103336524</v>
      </c>
      <c r="F198" s="1112">
        <v>19900825647</v>
      </c>
      <c r="G198" s="1112">
        <v>19087522750</v>
      </c>
      <c r="H198" s="1112">
        <v>7528102743.8400002</v>
      </c>
      <c r="I198" s="1113">
        <v>7528102743.8400002</v>
      </c>
    </row>
    <row r="199" spans="1:9" ht="15" customHeight="1" thickBot="1" x14ac:dyDescent="0.35">
      <c r="A199" s="3679" t="s">
        <v>162</v>
      </c>
      <c r="B199" s="3680"/>
      <c r="C199" s="3681"/>
      <c r="D199" s="3682"/>
      <c r="E199" s="1172">
        <f>+E141+E137+E11</f>
        <v>2246240643789</v>
      </c>
      <c r="F199" s="1172">
        <f>+F141+F137+F11</f>
        <v>1857468840480.1001</v>
      </c>
      <c r="G199" s="1172">
        <f>+G11+G137+G141</f>
        <v>1698372233857.3799</v>
      </c>
      <c r="H199" s="1172">
        <f>+H141+H137+H11</f>
        <v>477067974771.27002</v>
      </c>
      <c r="I199" s="1173">
        <f>+I141+I137+I11</f>
        <v>358711207232.06</v>
      </c>
    </row>
    <row r="200" spans="1:9" ht="12" customHeight="1" x14ac:dyDescent="0.3">
      <c r="A200" s="1174"/>
      <c r="B200" s="1086"/>
      <c r="C200" s="1086"/>
      <c r="D200" s="1087"/>
      <c r="E200" s="1088"/>
      <c r="F200" s="1175"/>
      <c r="G200" s="1176"/>
      <c r="H200" s="1176"/>
      <c r="I200" s="1089"/>
    </row>
    <row r="201" spans="1:9" ht="18.600000000000001" customHeight="1" x14ac:dyDescent="0.3">
      <c r="A201" s="1177" t="s">
        <v>212</v>
      </c>
      <c r="B201" s="1178"/>
      <c r="C201" s="1178"/>
      <c r="D201" s="1179"/>
      <c r="E201" s="1180"/>
      <c r="F201" s="1180"/>
      <c r="G201" s="1181"/>
      <c r="H201" s="1181"/>
      <c r="I201" s="1182"/>
    </row>
    <row r="202" spans="1:9" ht="18.600000000000001" customHeight="1" x14ac:dyDescent="0.3">
      <c r="A202" s="1177" t="s">
        <v>215</v>
      </c>
      <c r="B202" s="1178"/>
      <c r="C202" s="1178"/>
      <c r="D202" s="1179"/>
      <c r="E202" s="1180"/>
      <c r="F202" s="1180"/>
      <c r="G202" s="1181"/>
      <c r="H202" s="1181"/>
      <c r="I202" s="1182"/>
    </row>
    <row r="203" spans="1:9" ht="18.600000000000001" customHeight="1" x14ac:dyDescent="0.3">
      <c r="A203" s="1183" t="s">
        <v>214</v>
      </c>
      <c r="B203" s="1184"/>
      <c r="C203" s="1184"/>
      <c r="D203" s="1185"/>
      <c r="E203" s="1186"/>
      <c r="F203" s="1186"/>
      <c r="G203" s="1187"/>
      <c r="H203" s="1187"/>
      <c r="I203" s="1188"/>
    </row>
    <row r="204" spans="1:9" ht="18.600000000000001" customHeight="1" x14ac:dyDescent="0.3">
      <c r="A204" s="1177" t="s">
        <v>216</v>
      </c>
      <c r="B204" s="1178"/>
      <c r="C204" s="1178"/>
      <c r="D204" s="1179"/>
      <c r="E204" s="1180"/>
      <c r="F204" s="1180"/>
      <c r="G204" s="1181"/>
      <c r="H204" s="1181"/>
      <c r="I204" s="1182"/>
    </row>
    <row r="205" spans="1:9" ht="18.600000000000001" customHeight="1" x14ac:dyDescent="0.3">
      <c r="A205" s="1177" t="s">
        <v>215</v>
      </c>
      <c r="B205" s="1178"/>
      <c r="C205" s="1178"/>
      <c r="D205" s="1179"/>
      <c r="E205" s="1180"/>
      <c r="F205" s="1180"/>
      <c r="G205" s="1181"/>
      <c r="H205" s="1181"/>
      <c r="I205" s="1182"/>
    </row>
    <row r="206" spans="1:9" ht="18.600000000000001" customHeight="1" x14ac:dyDescent="0.3">
      <c r="A206" s="1183" t="s">
        <v>214</v>
      </c>
      <c r="B206" s="1184"/>
      <c r="C206" s="1184"/>
      <c r="D206" s="1185"/>
      <c r="E206" s="1186"/>
      <c r="F206" s="1186"/>
      <c r="G206" s="1187"/>
      <c r="H206" s="1187"/>
      <c r="I206" s="1188"/>
    </row>
    <row r="207" spans="1:9" ht="18.600000000000001" customHeight="1" x14ac:dyDescent="0.3">
      <c r="A207" s="1076"/>
      <c r="G207" s="1170"/>
      <c r="H207" s="1170"/>
      <c r="I207" s="1077"/>
    </row>
    <row r="208" spans="1:9" ht="30.6" customHeight="1" x14ac:dyDescent="0.3">
      <c r="A208" s="1076"/>
      <c r="D208" s="1073" t="s">
        <v>163</v>
      </c>
      <c r="E208" s="1189"/>
      <c r="F208" s="1072"/>
      <c r="G208" s="1170" t="s">
        <v>164</v>
      </c>
      <c r="H208" s="1170"/>
      <c r="I208" s="1077"/>
    </row>
    <row r="209" spans="1:9" x14ac:dyDescent="0.3">
      <c r="A209" s="1078"/>
      <c r="D209" s="1190" t="s">
        <v>192</v>
      </c>
      <c r="E209" s="1072"/>
      <c r="F209" s="1189"/>
      <c r="G209" s="1191" t="s">
        <v>165</v>
      </c>
      <c r="I209" s="1077"/>
    </row>
    <row r="210" spans="1:9" x14ac:dyDescent="0.3">
      <c r="A210" s="1078"/>
      <c r="D210" s="1190" t="s">
        <v>166</v>
      </c>
      <c r="E210" s="1189"/>
      <c r="F210" s="1072"/>
      <c r="G210" s="1191" t="s">
        <v>167</v>
      </c>
      <c r="I210" s="1192"/>
    </row>
    <row r="211" spans="1:9" x14ac:dyDescent="0.3">
      <c r="A211" s="1078"/>
      <c r="D211" s="1190"/>
      <c r="E211" s="1072"/>
      <c r="F211" s="1072"/>
      <c r="G211" s="1191"/>
      <c r="I211" s="1192"/>
    </row>
    <row r="212" spans="1:9" ht="16.5" hidden="1" customHeight="1" x14ac:dyDescent="0.3">
      <c r="A212" s="1076"/>
      <c r="E212" s="1191"/>
      <c r="I212" s="1077"/>
    </row>
    <row r="213" spans="1:9" ht="16.5" hidden="1" customHeight="1" thickBot="1" x14ac:dyDescent="0.35">
      <c r="A213" s="1076"/>
      <c r="E213" s="1191"/>
      <c r="F213" s="1072"/>
      <c r="I213" s="1077"/>
    </row>
    <row r="214" spans="1:9" ht="16.5" customHeight="1" x14ac:dyDescent="0.3">
      <c r="A214" s="1076"/>
      <c r="E214" s="1191"/>
      <c r="F214" s="1072"/>
      <c r="I214" s="1077"/>
    </row>
    <row r="215" spans="1:9" ht="16.5" customHeight="1" x14ac:dyDescent="0.3">
      <c r="A215" s="1076"/>
      <c r="E215" s="1191"/>
      <c r="F215" s="1072"/>
      <c r="I215" s="1077"/>
    </row>
    <row r="216" spans="1:9" x14ac:dyDescent="0.3">
      <c r="A216" s="1076"/>
      <c r="E216" s="1191"/>
      <c r="F216" s="1072"/>
      <c r="I216" s="1077"/>
    </row>
    <row r="217" spans="1:9" ht="2.25" customHeight="1" x14ac:dyDescent="0.3">
      <c r="A217" s="1076"/>
      <c r="E217" s="1191"/>
      <c r="F217" s="1072"/>
      <c r="I217" s="1077"/>
    </row>
    <row r="218" spans="1:9" x14ac:dyDescent="0.3">
      <c r="A218" s="1076"/>
      <c r="D218" s="1193" t="s">
        <v>164</v>
      </c>
      <c r="E218" s="1191" t="s">
        <v>164</v>
      </c>
      <c r="F218" s="1072"/>
      <c r="G218" s="1191" t="s">
        <v>164</v>
      </c>
      <c r="I218" s="1077"/>
    </row>
    <row r="219" spans="1:9" ht="12.75" customHeight="1" x14ac:dyDescent="0.3">
      <c r="A219" s="1076"/>
      <c r="D219" s="1190" t="s">
        <v>168</v>
      </c>
      <c r="E219" s="1191" t="s">
        <v>169</v>
      </c>
      <c r="F219" s="1072"/>
      <c r="G219" s="1191" t="s">
        <v>91</v>
      </c>
      <c r="I219" s="1077"/>
    </row>
    <row r="220" spans="1:9" ht="17.25" customHeight="1" thickBot="1" x14ac:dyDescent="0.35">
      <c r="A220" s="1080"/>
      <c r="B220" s="1081"/>
      <c r="C220" s="1081"/>
      <c r="D220" s="1194" t="s">
        <v>170</v>
      </c>
      <c r="E220" s="1195" t="s">
        <v>171</v>
      </c>
      <c r="F220" s="1081"/>
      <c r="G220" s="1195" t="s">
        <v>172</v>
      </c>
      <c r="H220" s="1083"/>
      <c r="I220" s="1084"/>
    </row>
  </sheetData>
  <mergeCells count="37">
    <mergeCell ref="A199:D199"/>
    <mergeCell ref="FL156:FS156"/>
    <mergeCell ref="FT156:GA156"/>
    <mergeCell ref="GB156:GI156"/>
    <mergeCell ref="GJ156:GQ156"/>
    <mergeCell ref="A182:I182"/>
    <mergeCell ref="A183:I183"/>
    <mergeCell ref="DP156:DW156"/>
    <mergeCell ref="DX156:EE156"/>
    <mergeCell ref="EF156:EM156"/>
    <mergeCell ref="EN156:EU156"/>
    <mergeCell ref="EV156:FC156"/>
    <mergeCell ref="FD156:FK156"/>
    <mergeCell ref="BT156:CA156"/>
    <mergeCell ref="CB156:CI156"/>
    <mergeCell ref="CJ156:CQ156"/>
    <mergeCell ref="CR156:CY156"/>
    <mergeCell ref="CZ156:DG156"/>
    <mergeCell ref="DH156:DO156"/>
    <mergeCell ref="X156:AE156"/>
    <mergeCell ref="AF156:AM156"/>
    <mergeCell ref="AN156:AU156"/>
    <mergeCell ref="AV156:BC156"/>
    <mergeCell ref="BD156:BK156"/>
    <mergeCell ref="BL156:BS156"/>
    <mergeCell ref="P156:W156"/>
    <mergeCell ref="A2:I2"/>
    <mergeCell ref="A3:I3"/>
    <mergeCell ref="A49:I49"/>
    <mergeCell ref="A50:I50"/>
    <mergeCell ref="A82:I82"/>
    <mergeCell ref="A83:I83"/>
    <mergeCell ref="A121:I121"/>
    <mergeCell ref="A122:I122"/>
    <mergeCell ref="A155:I155"/>
    <mergeCell ref="A156:I156"/>
    <mergeCell ref="K156:O156"/>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1" max="8" man="1"/>
    <brk id="120" max="16383" man="1"/>
    <brk id="153" max="8" man="1"/>
    <brk id="18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HD436"/>
  <sheetViews>
    <sheetView zoomScale="93" zoomScaleNormal="93" workbookViewId="0">
      <selection activeCell="E207" sqref="E207"/>
    </sheetView>
  </sheetViews>
  <sheetFormatPr baseColWidth="10" defaultRowHeight="14.4" x14ac:dyDescent="0.3"/>
  <cols>
    <col min="1" max="1" width="15.44140625" style="1389" customWidth="1"/>
    <col min="2" max="2" width="9.5546875" style="1389" customWidth="1"/>
    <col min="3" max="3" width="14.44140625" style="1389" customWidth="1"/>
    <col min="4" max="4" width="49.88671875" style="1390" customWidth="1"/>
    <col min="5" max="5" width="22.5546875" style="1391" customWidth="1"/>
    <col min="6" max="6" width="23" style="1391" customWidth="1"/>
    <col min="7" max="7" width="22.88671875" style="1391" customWidth="1"/>
    <col min="8" max="8" width="23.44140625" style="1391" customWidth="1"/>
    <col min="9" max="9" width="20.5546875" style="1391" customWidth="1"/>
    <col min="10" max="10" width="17.44140625" style="1392" customWidth="1"/>
    <col min="11" max="13" width="18.109375" style="1392" customWidth="1"/>
    <col min="14" max="32" width="11.44140625" style="1392"/>
    <col min="33" max="256" width="11.44140625" style="1389"/>
    <col min="257" max="257" width="15.44140625" style="1389" customWidth="1"/>
    <col min="258" max="258" width="9.5546875" style="1389" customWidth="1"/>
    <col min="259" max="259" width="14.44140625" style="1389" customWidth="1"/>
    <col min="260" max="260" width="49.88671875" style="1389" customWidth="1"/>
    <col min="261" max="261" width="22.5546875" style="1389" customWidth="1"/>
    <col min="262" max="262" width="23" style="1389" customWidth="1"/>
    <col min="263" max="263" width="22.88671875" style="1389" customWidth="1"/>
    <col min="264" max="264" width="23.44140625" style="1389" customWidth="1"/>
    <col min="265" max="265" width="20.5546875" style="1389" customWidth="1"/>
    <col min="266" max="266" width="17.44140625" style="1389" customWidth="1"/>
    <col min="267" max="269" width="18.109375" style="1389" customWidth="1"/>
    <col min="270" max="512" width="11.44140625" style="1389"/>
    <col min="513" max="513" width="15.44140625" style="1389" customWidth="1"/>
    <col min="514" max="514" width="9.5546875" style="1389" customWidth="1"/>
    <col min="515" max="515" width="14.44140625" style="1389" customWidth="1"/>
    <col min="516" max="516" width="49.88671875" style="1389" customWidth="1"/>
    <col min="517" max="517" width="22.5546875" style="1389" customWidth="1"/>
    <col min="518" max="518" width="23" style="1389" customWidth="1"/>
    <col min="519" max="519" width="22.88671875" style="1389" customWidth="1"/>
    <col min="520" max="520" width="23.44140625" style="1389" customWidth="1"/>
    <col min="521" max="521" width="20.5546875" style="1389" customWidth="1"/>
    <col min="522" max="522" width="17.44140625" style="1389" customWidth="1"/>
    <col min="523" max="525" width="18.109375" style="1389" customWidth="1"/>
    <col min="526" max="768" width="11.44140625" style="1389"/>
    <col min="769" max="769" width="15.44140625" style="1389" customWidth="1"/>
    <col min="770" max="770" width="9.5546875" style="1389" customWidth="1"/>
    <col min="771" max="771" width="14.44140625" style="1389" customWidth="1"/>
    <col min="772" max="772" width="49.88671875" style="1389" customWidth="1"/>
    <col min="773" max="773" width="22.5546875" style="1389" customWidth="1"/>
    <col min="774" max="774" width="23" style="1389" customWidth="1"/>
    <col min="775" max="775" width="22.88671875" style="1389" customWidth="1"/>
    <col min="776" max="776" width="23.44140625" style="1389" customWidth="1"/>
    <col min="777" max="777" width="20.5546875" style="1389" customWidth="1"/>
    <col min="778" max="778" width="17.44140625" style="1389" customWidth="1"/>
    <col min="779" max="781" width="18.109375" style="1389" customWidth="1"/>
    <col min="782" max="1024" width="11.44140625" style="1389"/>
    <col min="1025" max="1025" width="15.44140625" style="1389" customWidth="1"/>
    <col min="1026" max="1026" width="9.5546875" style="1389" customWidth="1"/>
    <col min="1027" max="1027" width="14.44140625" style="1389" customWidth="1"/>
    <col min="1028" max="1028" width="49.88671875" style="1389" customWidth="1"/>
    <col min="1029" max="1029" width="22.5546875" style="1389" customWidth="1"/>
    <col min="1030" max="1030" width="23" style="1389" customWidth="1"/>
    <col min="1031" max="1031" width="22.88671875" style="1389" customWidth="1"/>
    <col min="1032" max="1032" width="23.44140625" style="1389" customWidth="1"/>
    <col min="1033" max="1033" width="20.5546875" style="1389" customWidth="1"/>
    <col min="1034" max="1034" width="17.44140625" style="1389" customWidth="1"/>
    <col min="1035" max="1037" width="18.109375" style="1389" customWidth="1"/>
    <col min="1038" max="1280" width="11.44140625" style="1389"/>
    <col min="1281" max="1281" width="15.44140625" style="1389" customWidth="1"/>
    <col min="1282" max="1282" width="9.5546875" style="1389" customWidth="1"/>
    <col min="1283" max="1283" width="14.44140625" style="1389" customWidth="1"/>
    <col min="1284" max="1284" width="49.88671875" style="1389" customWidth="1"/>
    <col min="1285" max="1285" width="22.5546875" style="1389" customWidth="1"/>
    <col min="1286" max="1286" width="23" style="1389" customWidth="1"/>
    <col min="1287" max="1287" width="22.88671875" style="1389" customWidth="1"/>
    <col min="1288" max="1288" width="23.44140625" style="1389" customWidth="1"/>
    <col min="1289" max="1289" width="20.5546875" style="1389" customWidth="1"/>
    <col min="1290" max="1290" width="17.44140625" style="1389" customWidth="1"/>
    <col min="1291" max="1293" width="18.109375" style="1389" customWidth="1"/>
    <col min="1294" max="1536" width="11.44140625" style="1389"/>
    <col min="1537" max="1537" width="15.44140625" style="1389" customWidth="1"/>
    <col min="1538" max="1538" width="9.5546875" style="1389" customWidth="1"/>
    <col min="1539" max="1539" width="14.44140625" style="1389" customWidth="1"/>
    <col min="1540" max="1540" width="49.88671875" style="1389" customWidth="1"/>
    <col min="1541" max="1541" width="22.5546875" style="1389" customWidth="1"/>
    <col min="1542" max="1542" width="23" style="1389" customWidth="1"/>
    <col min="1543" max="1543" width="22.88671875" style="1389" customWidth="1"/>
    <col min="1544" max="1544" width="23.44140625" style="1389" customWidth="1"/>
    <col min="1545" max="1545" width="20.5546875" style="1389" customWidth="1"/>
    <col min="1546" max="1546" width="17.44140625" style="1389" customWidth="1"/>
    <col min="1547" max="1549" width="18.109375" style="1389" customWidth="1"/>
    <col min="1550" max="1792" width="11.44140625" style="1389"/>
    <col min="1793" max="1793" width="15.44140625" style="1389" customWidth="1"/>
    <col min="1794" max="1794" width="9.5546875" style="1389" customWidth="1"/>
    <col min="1795" max="1795" width="14.44140625" style="1389" customWidth="1"/>
    <col min="1796" max="1796" width="49.88671875" style="1389" customWidth="1"/>
    <col min="1797" max="1797" width="22.5546875" style="1389" customWidth="1"/>
    <col min="1798" max="1798" width="23" style="1389" customWidth="1"/>
    <col min="1799" max="1799" width="22.88671875" style="1389" customWidth="1"/>
    <col min="1800" max="1800" width="23.44140625" style="1389" customWidth="1"/>
    <col min="1801" max="1801" width="20.5546875" style="1389" customWidth="1"/>
    <col min="1802" max="1802" width="17.44140625" style="1389" customWidth="1"/>
    <col min="1803" max="1805" width="18.109375" style="1389" customWidth="1"/>
    <col min="1806" max="2048" width="11.44140625" style="1389"/>
    <col min="2049" max="2049" width="15.44140625" style="1389" customWidth="1"/>
    <col min="2050" max="2050" width="9.5546875" style="1389" customWidth="1"/>
    <col min="2051" max="2051" width="14.44140625" style="1389" customWidth="1"/>
    <col min="2052" max="2052" width="49.88671875" style="1389" customWidth="1"/>
    <col min="2053" max="2053" width="22.5546875" style="1389" customWidth="1"/>
    <col min="2054" max="2054" width="23" style="1389" customWidth="1"/>
    <col min="2055" max="2055" width="22.88671875" style="1389" customWidth="1"/>
    <col min="2056" max="2056" width="23.44140625" style="1389" customWidth="1"/>
    <col min="2057" max="2057" width="20.5546875" style="1389" customWidth="1"/>
    <col min="2058" max="2058" width="17.44140625" style="1389" customWidth="1"/>
    <col min="2059" max="2061" width="18.109375" style="1389" customWidth="1"/>
    <col min="2062" max="2304" width="11.44140625" style="1389"/>
    <col min="2305" max="2305" width="15.44140625" style="1389" customWidth="1"/>
    <col min="2306" max="2306" width="9.5546875" style="1389" customWidth="1"/>
    <col min="2307" max="2307" width="14.44140625" style="1389" customWidth="1"/>
    <col min="2308" max="2308" width="49.88671875" style="1389" customWidth="1"/>
    <col min="2309" max="2309" width="22.5546875" style="1389" customWidth="1"/>
    <col min="2310" max="2310" width="23" style="1389" customWidth="1"/>
    <col min="2311" max="2311" width="22.88671875" style="1389" customWidth="1"/>
    <col min="2312" max="2312" width="23.44140625" style="1389" customWidth="1"/>
    <col min="2313" max="2313" width="20.5546875" style="1389" customWidth="1"/>
    <col min="2314" max="2314" width="17.44140625" style="1389" customWidth="1"/>
    <col min="2315" max="2317" width="18.109375" style="1389" customWidth="1"/>
    <col min="2318" max="2560" width="11.44140625" style="1389"/>
    <col min="2561" max="2561" width="15.44140625" style="1389" customWidth="1"/>
    <col min="2562" max="2562" width="9.5546875" style="1389" customWidth="1"/>
    <col min="2563" max="2563" width="14.44140625" style="1389" customWidth="1"/>
    <col min="2564" max="2564" width="49.88671875" style="1389" customWidth="1"/>
    <col min="2565" max="2565" width="22.5546875" style="1389" customWidth="1"/>
    <col min="2566" max="2566" width="23" style="1389" customWidth="1"/>
    <col min="2567" max="2567" width="22.88671875" style="1389" customWidth="1"/>
    <col min="2568" max="2568" width="23.44140625" style="1389" customWidth="1"/>
    <col min="2569" max="2569" width="20.5546875" style="1389" customWidth="1"/>
    <col min="2570" max="2570" width="17.44140625" style="1389" customWidth="1"/>
    <col min="2571" max="2573" width="18.109375" style="1389" customWidth="1"/>
    <col min="2574" max="2816" width="11.44140625" style="1389"/>
    <col min="2817" max="2817" width="15.44140625" style="1389" customWidth="1"/>
    <col min="2818" max="2818" width="9.5546875" style="1389" customWidth="1"/>
    <col min="2819" max="2819" width="14.44140625" style="1389" customWidth="1"/>
    <col min="2820" max="2820" width="49.88671875" style="1389" customWidth="1"/>
    <col min="2821" max="2821" width="22.5546875" style="1389" customWidth="1"/>
    <col min="2822" max="2822" width="23" style="1389" customWidth="1"/>
    <col min="2823" max="2823" width="22.88671875" style="1389" customWidth="1"/>
    <col min="2824" max="2824" width="23.44140625" style="1389" customWidth="1"/>
    <col min="2825" max="2825" width="20.5546875" style="1389" customWidth="1"/>
    <col min="2826" max="2826" width="17.44140625" style="1389" customWidth="1"/>
    <col min="2827" max="2829" width="18.109375" style="1389" customWidth="1"/>
    <col min="2830" max="3072" width="11.44140625" style="1389"/>
    <col min="3073" max="3073" width="15.44140625" style="1389" customWidth="1"/>
    <col min="3074" max="3074" width="9.5546875" style="1389" customWidth="1"/>
    <col min="3075" max="3075" width="14.44140625" style="1389" customWidth="1"/>
    <col min="3076" max="3076" width="49.88671875" style="1389" customWidth="1"/>
    <col min="3077" max="3077" width="22.5546875" style="1389" customWidth="1"/>
    <col min="3078" max="3078" width="23" style="1389" customWidth="1"/>
    <col min="3079" max="3079" width="22.88671875" style="1389" customWidth="1"/>
    <col min="3080" max="3080" width="23.44140625" style="1389" customWidth="1"/>
    <col min="3081" max="3081" width="20.5546875" style="1389" customWidth="1"/>
    <col min="3082" max="3082" width="17.44140625" style="1389" customWidth="1"/>
    <col min="3083" max="3085" width="18.109375" style="1389" customWidth="1"/>
    <col min="3086" max="3328" width="11.44140625" style="1389"/>
    <col min="3329" max="3329" width="15.44140625" style="1389" customWidth="1"/>
    <col min="3330" max="3330" width="9.5546875" style="1389" customWidth="1"/>
    <col min="3331" max="3331" width="14.44140625" style="1389" customWidth="1"/>
    <col min="3332" max="3332" width="49.88671875" style="1389" customWidth="1"/>
    <col min="3333" max="3333" width="22.5546875" style="1389" customWidth="1"/>
    <col min="3334" max="3334" width="23" style="1389" customWidth="1"/>
    <col min="3335" max="3335" width="22.88671875" style="1389" customWidth="1"/>
    <col min="3336" max="3336" width="23.44140625" style="1389" customWidth="1"/>
    <col min="3337" max="3337" width="20.5546875" style="1389" customWidth="1"/>
    <col min="3338" max="3338" width="17.44140625" style="1389" customWidth="1"/>
    <col min="3339" max="3341" width="18.109375" style="1389" customWidth="1"/>
    <col min="3342" max="3584" width="11.44140625" style="1389"/>
    <col min="3585" max="3585" width="15.44140625" style="1389" customWidth="1"/>
    <col min="3586" max="3586" width="9.5546875" style="1389" customWidth="1"/>
    <col min="3587" max="3587" width="14.44140625" style="1389" customWidth="1"/>
    <col min="3588" max="3588" width="49.88671875" style="1389" customWidth="1"/>
    <col min="3589" max="3589" width="22.5546875" style="1389" customWidth="1"/>
    <col min="3590" max="3590" width="23" style="1389" customWidth="1"/>
    <col min="3591" max="3591" width="22.88671875" style="1389" customWidth="1"/>
    <col min="3592" max="3592" width="23.44140625" style="1389" customWidth="1"/>
    <col min="3593" max="3593" width="20.5546875" style="1389" customWidth="1"/>
    <col min="3594" max="3594" width="17.44140625" style="1389" customWidth="1"/>
    <col min="3595" max="3597" width="18.109375" style="1389" customWidth="1"/>
    <col min="3598" max="3840" width="11.44140625" style="1389"/>
    <col min="3841" max="3841" width="15.44140625" style="1389" customWidth="1"/>
    <col min="3842" max="3842" width="9.5546875" style="1389" customWidth="1"/>
    <col min="3843" max="3843" width="14.44140625" style="1389" customWidth="1"/>
    <col min="3844" max="3844" width="49.88671875" style="1389" customWidth="1"/>
    <col min="3845" max="3845" width="22.5546875" style="1389" customWidth="1"/>
    <col min="3846" max="3846" width="23" style="1389" customWidth="1"/>
    <col min="3847" max="3847" width="22.88671875" style="1389" customWidth="1"/>
    <col min="3848" max="3848" width="23.44140625" style="1389" customWidth="1"/>
    <col min="3849" max="3849" width="20.5546875" style="1389" customWidth="1"/>
    <col min="3850" max="3850" width="17.44140625" style="1389" customWidth="1"/>
    <col min="3851" max="3853" width="18.109375" style="1389" customWidth="1"/>
    <col min="3854" max="4096" width="11.44140625" style="1389"/>
    <col min="4097" max="4097" width="15.44140625" style="1389" customWidth="1"/>
    <col min="4098" max="4098" width="9.5546875" style="1389" customWidth="1"/>
    <col min="4099" max="4099" width="14.44140625" style="1389" customWidth="1"/>
    <col min="4100" max="4100" width="49.88671875" style="1389" customWidth="1"/>
    <col min="4101" max="4101" width="22.5546875" style="1389" customWidth="1"/>
    <col min="4102" max="4102" width="23" style="1389" customWidth="1"/>
    <col min="4103" max="4103" width="22.88671875" style="1389" customWidth="1"/>
    <col min="4104" max="4104" width="23.44140625" style="1389" customWidth="1"/>
    <col min="4105" max="4105" width="20.5546875" style="1389" customWidth="1"/>
    <col min="4106" max="4106" width="17.44140625" style="1389" customWidth="1"/>
    <col min="4107" max="4109" width="18.109375" style="1389" customWidth="1"/>
    <col min="4110" max="4352" width="11.44140625" style="1389"/>
    <col min="4353" max="4353" width="15.44140625" style="1389" customWidth="1"/>
    <col min="4354" max="4354" width="9.5546875" style="1389" customWidth="1"/>
    <col min="4355" max="4355" width="14.44140625" style="1389" customWidth="1"/>
    <col min="4356" max="4356" width="49.88671875" style="1389" customWidth="1"/>
    <col min="4357" max="4357" width="22.5546875" style="1389" customWidth="1"/>
    <col min="4358" max="4358" width="23" style="1389" customWidth="1"/>
    <col min="4359" max="4359" width="22.88671875" style="1389" customWidth="1"/>
    <col min="4360" max="4360" width="23.44140625" style="1389" customWidth="1"/>
    <col min="4361" max="4361" width="20.5546875" style="1389" customWidth="1"/>
    <col min="4362" max="4362" width="17.44140625" style="1389" customWidth="1"/>
    <col min="4363" max="4365" width="18.109375" style="1389" customWidth="1"/>
    <col min="4366" max="4608" width="11.44140625" style="1389"/>
    <col min="4609" max="4609" width="15.44140625" style="1389" customWidth="1"/>
    <col min="4610" max="4610" width="9.5546875" style="1389" customWidth="1"/>
    <col min="4611" max="4611" width="14.44140625" style="1389" customWidth="1"/>
    <col min="4612" max="4612" width="49.88671875" style="1389" customWidth="1"/>
    <col min="4613" max="4613" width="22.5546875" style="1389" customWidth="1"/>
    <col min="4614" max="4614" width="23" style="1389" customWidth="1"/>
    <col min="4615" max="4615" width="22.88671875" style="1389" customWidth="1"/>
    <col min="4616" max="4616" width="23.44140625" style="1389" customWidth="1"/>
    <col min="4617" max="4617" width="20.5546875" style="1389" customWidth="1"/>
    <col min="4618" max="4618" width="17.44140625" style="1389" customWidth="1"/>
    <col min="4619" max="4621" width="18.109375" style="1389" customWidth="1"/>
    <col min="4622" max="4864" width="11.44140625" style="1389"/>
    <col min="4865" max="4865" width="15.44140625" style="1389" customWidth="1"/>
    <col min="4866" max="4866" width="9.5546875" style="1389" customWidth="1"/>
    <col min="4867" max="4867" width="14.44140625" style="1389" customWidth="1"/>
    <col min="4868" max="4868" width="49.88671875" style="1389" customWidth="1"/>
    <col min="4869" max="4869" width="22.5546875" style="1389" customWidth="1"/>
    <col min="4870" max="4870" width="23" style="1389" customWidth="1"/>
    <col min="4871" max="4871" width="22.88671875" style="1389" customWidth="1"/>
    <col min="4872" max="4872" width="23.44140625" style="1389" customWidth="1"/>
    <col min="4873" max="4873" width="20.5546875" style="1389" customWidth="1"/>
    <col min="4874" max="4874" width="17.44140625" style="1389" customWidth="1"/>
    <col min="4875" max="4877" width="18.109375" style="1389" customWidth="1"/>
    <col min="4878" max="5120" width="11.44140625" style="1389"/>
    <col min="5121" max="5121" width="15.44140625" style="1389" customWidth="1"/>
    <col min="5122" max="5122" width="9.5546875" style="1389" customWidth="1"/>
    <col min="5123" max="5123" width="14.44140625" style="1389" customWidth="1"/>
    <col min="5124" max="5124" width="49.88671875" style="1389" customWidth="1"/>
    <col min="5125" max="5125" width="22.5546875" style="1389" customWidth="1"/>
    <col min="5126" max="5126" width="23" style="1389" customWidth="1"/>
    <col min="5127" max="5127" width="22.88671875" style="1389" customWidth="1"/>
    <col min="5128" max="5128" width="23.44140625" style="1389" customWidth="1"/>
    <col min="5129" max="5129" width="20.5546875" style="1389" customWidth="1"/>
    <col min="5130" max="5130" width="17.44140625" style="1389" customWidth="1"/>
    <col min="5131" max="5133" width="18.109375" style="1389" customWidth="1"/>
    <col min="5134" max="5376" width="11.44140625" style="1389"/>
    <col min="5377" max="5377" width="15.44140625" style="1389" customWidth="1"/>
    <col min="5378" max="5378" width="9.5546875" style="1389" customWidth="1"/>
    <col min="5379" max="5379" width="14.44140625" style="1389" customWidth="1"/>
    <col min="5380" max="5380" width="49.88671875" style="1389" customWidth="1"/>
    <col min="5381" max="5381" width="22.5546875" style="1389" customWidth="1"/>
    <col min="5382" max="5382" width="23" style="1389" customWidth="1"/>
    <col min="5383" max="5383" width="22.88671875" style="1389" customWidth="1"/>
    <col min="5384" max="5384" width="23.44140625" style="1389" customWidth="1"/>
    <col min="5385" max="5385" width="20.5546875" style="1389" customWidth="1"/>
    <col min="5386" max="5386" width="17.44140625" style="1389" customWidth="1"/>
    <col min="5387" max="5389" width="18.109375" style="1389" customWidth="1"/>
    <col min="5390" max="5632" width="11.44140625" style="1389"/>
    <col min="5633" max="5633" width="15.44140625" style="1389" customWidth="1"/>
    <col min="5634" max="5634" width="9.5546875" style="1389" customWidth="1"/>
    <col min="5635" max="5635" width="14.44140625" style="1389" customWidth="1"/>
    <col min="5636" max="5636" width="49.88671875" style="1389" customWidth="1"/>
    <col min="5637" max="5637" width="22.5546875" style="1389" customWidth="1"/>
    <col min="5638" max="5638" width="23" style="1389" customWidth="1"/>
    <col min="5639" max="5639" width="22.88671875" style="1389" customWidth="1"/>
    <col min="5640" max="5640" width="23.44140625" style="1389" customWidth="1"/>
    <col min="5641" max="5641" width="20.5546875" style="1389" customWidth="1"/>
    <col min="5642" max="5642" width="17.44140625" style="1389" customWidth="1"/>
    <col min="5643" max="5645" width="18.109375" style="1389" customWidth="1"/>
    <col min="5646" max="5888" width="11.44140625" style="1389"/>
    <col min="5889" max="5889" width="15.44140625" style="1389" customWidth="1"/>
    <col min="5890" max="5890" width="9.5546875" style="1389" customWidth="1"/>
    <col min="5891" max="5891" width="14.44140625" style="1389" customWidth="1"/>
    <col min="5892" max="5892" width="49.88671875" style="1389" customWidth="1"/>
    <col min="5893" max="5893" width="22.5546875" style="1389" customWidth="1"/>
    <col min="5894" max="5894" width="23" style="1389" customWidth="1"/>
    <col min="5895" max="5895" width="22.88671875" style="1389" customWidth="1"/>
    <col min="5896" max="5896" width="23.44140625" style="1389" customWidth="1"/>
    <col min="5897" max="5897" width="20.5546875" style="1389" customWidth="1"/>
    <col min="5898" max="5898" width="17.44140625" style="1389" customWidth="1"/>
    <col min="5899" max="5901" width="18.109375" style="1389" customWidth="1"/>
    <col min="5902" max="6144" width="11.44140625" style="1389"/>
    <col min="6145" max="6145" width="15.44140625" style="1389" customWidth="1"/>
    <col min="6146" max="6146" width="9.5546875" style="1389" customWidth="1"/>
    <col min="6147" max="6147" width="14.44140625" style="1389" customWidth="1"/>
    <col min="6148" max="6148" width="49.88671875" style="1389" customWidth="1"/>
    <col min="6149" max="6149" width="22.5546875" style="1389" customWidth="1"/>
    <col min="6150" max="6150" width="23" style="1389" customWidth="1"/>
    <col min="6151" max="6151" width="22.88671875" style="1389" customWidth="1"/>
    <col min="6152" max="6152" width="23.44140625" style="1389" customWidth="1"/>
    <col min="6153" max="6153" width="20.5546875" style="1389" customWidth="1"/>
    <col min="6154" max="6154" width="17.44140625" style="1389" customWidth="1"/>
    <col min="6155" max="6157" width="18.109375" style="1389" customWidth="1"/>
    <col min="6158" max="6400" width="11.44140625" style="1389"/>
    <col min="6401" max="6401" width="15.44140625" style="1389" customWidth="1"/>
    <col min="6402" max="6402" width="9.5546875" style="1389" customWidth="1"/>
    <col min="6403" max="6403" width="14.44140625" style="1389" customWidth="1"/>
    <col min="6404" max="6404" width="49.88671875" style="1389" customWidth="1"/>
    <col min="6405" max="6405" width="22.5546875" style="1389" customWidth="1"/>
    <col min="6406" max="6406" width="23" style="1389" customWidth="1"/>
    <col min="6407" max="6407" width="22.88671875" style="1389" customWidth="1"/>
    <col min="6408" max="6408" width="23.44140625" style="1389" customWidth="1"/>
    <col min="6409" max="6409" width="20.5546875" style="1389" customWidth="1"/>
    <col min="6410" max="6410" width="17.44140625" style="1389" customWidth="1"/>
    <col min="6411" max="6413" width="18.109375" style="1389" customWidth="1"/>
    <col min="6414" max="6656" width="11.44140625" style="1389"/>
    <col min="6657" max="6657" width="15.44140625" style="1389" customWidth="1"/>
    <col min="6658" max="6658" width="9.5546875" style="1389" customWidth="1"/>
    <col min="6659" max="6659" width="14.44140625" style="1389" customWidth="1"/>
    <col min="6660" max="6660" width="49.88671875" style="1389" customWidth="1"/>
    <col min="6661" max="6661" width="22.5546875" style="1389" customWidth="1"/>
    <col min="6662" max="6662" width="23" style="1389" customWidth="1"/>
    <col min="6663" max="6663" width="22.88671875" style="1389" customWidth="1"/>
    <col min="6664" max="6664" width="23.44140625" style="1389" customWidth="1"/>
    <col min="6665" max="6665" width="20.5546875" style="1389" customWidth="1"/>
    <col min="6666" max="6666" width="17.44140625" style="1389" customWidth="1"/>
    <col min="6667" max="6669" width="18.109375" style="1389" customWidth="1"/>
    <col min="6670" max="6912" width="11.44140625" style="1389"/>
    <col min="6913" max="6913" width="15.44140625" style="1389" customWidth="1"/>
    <col min="6914" max="6914" width="9.5546875" style="1389" customWidth="1"/>
    <col min="6915" max="6915" width="14.44140625" style="1389" customWidth="1"/>
    <col min="6916" max="6916" width="49.88671875" style="1389" customWidth="1"/>
    <col min="6917" max="6917" width="22.5546875" style="1389" customWidth="1"/>
    <col min="6918" max="6918" width="23" style="1389" customWidth="1"/>
    <col min="6919" max="6919" width="22.88671875" style="1389" customWidth="1"/>
    <col min="6920" max="6920" width="23.44140625" style="1389" customWidth="1"/>
    <col min="6921" max="6921" width="20.5546875" style="1389" customWidth="1"/>
    <col min="6922" max="6922" width="17.44140625" style="1389" customWidth="1"/>
    <col min="6923" max="6925" width="18.109375" style="1389" customWidth="1"/>
    <col min="6926" max="7168" width="11.44140625" style="1389"/>
    <col min="7169" max="7169" width="15.44140625" style="1389" customWidth="1"/>
    <col min="7170" max="7170" width="9.5546875" style="1389" customWidth="1"/>
    <col min="7171" max="7171" width="14.44140625" style="1389" customWidth="1"/>
    <col min="7172" max="7172" width="49.88671875" style="1389" customWidth="1"/>
    <col min="7173" max="7173" width="22.5546875" style="1389" customWidth="1"/>
    <col min="7174" max="7174" width="23" style="1389" customWidth="1"/>
    <col min="7175" max="7175" width="22.88671875" style="1389" customWidth="1"/>
    <col min="7176" max="7176" width="23.44140625" style="1389" customWidth="1"/>
    <col min="7177" max="7177" width="20.5546875" style="1389" customWidth="1"/>
    <col min="7178" max="7178" width="17.44140625" style="1389" customWidth="1"/>
    <col min="7179" max="7181" width="18.109375" style="1389" customWidth="1"/>
    <col min="7182" max="7424" width="11.44140625" style="1389"/>
    <col min="7425" max="7425" width="15.44140625" style="1389" customWidth="1"/>
    <col min="7426" max="7426" width="9.5546875" style="1389" customWidth="1"/>
    <col min="7427" max="7427" width="14.44140625" style="1389" customWidth="1"/>
    <col min="7428" max="7428" width="49.88671875" style="1389" customWidth="1"/>
    <col min="7429" max="7429" width="22.5546875" style="1389" customWidth="1"/>
    <col min="7430" max="7430" width="23" style="1389" customWidth="1"/>
    <col min="7431" max="7431" width="22.88671875" style="1389" customWidth="1"/>
    <col min="7432" max="7432" width="23.44140625" style="1389" customWidth="1"/>
    <col min="7433" max="7433" width="20.5546875" style="1389" customWidth="1"/>
    <col min="7434" max="7434" width="17.44140625" style="1389" customWidth="1"/>
    <col min="7435" max="7437" width="18.109375" style="1389" customWidth="1"/>
    <col min="7438" max="7680" width="11.44140625" style="1389"/>
    <col min="7681" max="7681" width="15.44140625" style="1389" customWidth="1"/>
    <col min="7682" max="7682" width="9.5546875" style="1389" customWidth="1"/>
    <col min="7683" max="7683" width="14.44140625" style="1389" customWidth="1"/>
    <col min="7684" max="7684" width="49.88671875" style="1389" customWidth="1"/>
    <col min="7685" max="7685" width="22.5546875" style="1389" customWidth="1"/>
    <col min="7686" max="7686" width="23" style="1389" customWidth="1"/>
    <col min="7687" max="7687" width="22.88671875" style="1389" customWidth="1"/>
    <col min="7688" max="7688" width="23.44140625" style="1389" customWidth="1"/>
    <col min="7689" max="7689" width="20.5546875" style="1389" customWidth="1"/>
    <col min="7690" max="7690" width="17.44140625" style="1389" customWidth="1"/>
    <col min="7691" max="7693" width="18.109375" style="1389" customWidth="1"/>
    <col min="7694" max="7936" width="11.44140625" style="1389"/>
    <col min="7937" max="7937" width="15.44140625" style="1389" customWidth="1"/>
    <col min="7938" max="7938" width="9.5546875" style="1389" customWidth="1"/>
    <col min="7939" max="7939" width="14.44140625" style="1389" customWidth="1"/>
    <col min="7940" max="7940" width="49.88671875" style="1389" customWidth="1"/>
    <col min="7941" max="7941" width="22.5546875" style="1389" customWidth="1"/>
    <col min="7942" max="7942" width="23" style="1389" customWidth="1"/>
    <col min="7943" max="7943" width="22.88671875" style="1389" customWidth="1"/>
    <col min="7944" max="7944" width="23.44140625" style="1389" customWidth="1"/>
    <col min="7945" max="7945" width="20.5546875" style="1389" customWidth="1"/>
    <col min="7946" max="7946" width="17.44140625" style="1389" customWidth="1"/>
    <col min="7947" max="7949" width="18.109375" style="1389" customWidth="1"/>
    <col min="7950" max="8192" width="11.44140625" style="1389"/>
    <col min="8193" max="8193" width="15.44140625" style="1389" customWidth="1"/>
    <col min="8194" max="8194" width="9.5546875" style="1389" customWidth="1"/>
    <col min="8195" max="8195" width="14.44140625" style="1389" customWidth="1"/>
    <col min="8196" max="8196" width="49.88671875" style="1389" customWidth="1"/>
    <col min="8197" max="8197" width="22.5546875" style="1389" customWidth="1"/>
    <col min="8198" max="8198" width="23" style="1389" customWidth="1"/>
    <col min="8199" max="8199" width="22.88671875" style="1389" customWidth="1"/>
    <col min="8200" max="8200" width="23.44140625" style="1389" customWidth="1"/>
    <col min="8201" max="8201" width="20.5546875" style="1389" customWidth="1"/>
    <col min="8202" max="8202" width="17.44140625" style="1389" customWidth="1"/>
    <col min="8203" max="8205" width="18.109375" style="1389" customWidth="1"/>
    <col min="8206" max="8448" width="11.44140625" style="1389"/>
    <col min="8449" max="8449" width="15.44140625" style="1389" customWidth="1"/>
    <col min="8450" max="8450" width="9.5546875" style="1389" customWidth="1"/>
    <col min="8451" max="8451" width="14.44140625" style="1389" customWidth="1"/>
    <col min="8452" max="8452" width="49.88671875" style="1389" customWidth="1"/>
    <col min="8453" max="8453" width="22.5546875" style="1389" customWidth="1"/>
    <col min="8454" max="8454" width="23" style="1389" customWidth="1"/>
    <col min="8455" max="8455" width="22.88671875" style="1389" customWidth="1"/>
    <col min="8456" max="8456" width="23.44140625" style="1389" customWidth="1"/>
    <col min="8457" max="8457" width="20.5546875" style="1389" customWidth="1"/>
    <col min="8458" max="8458" width="17.44140625" style="1389" customWidth="1"/>
    <col min="8459" max="8461" width="18.109375" style="1389" customWidth="1"/>
    <col min="8462" max="8704" width="11.44140625" style="1389"/>
    <col min="8705" max="8705" width="15.44140625" style="1389" customWidth="1"/>
    <col min="8706" max="8706" width="9.5546875" style="1389" customWidth="1"/>
    <col min="8707" max="8707" width="14.44140625" style="1389" customWidth="1"/>
    <col min="8708" max="8708" width="49.88671875" style="1389" customWidth="1"/>
    <col min="8709" max="8709" width="22.5546875" style="1389" customWidth="1"/>
    <col min="8710" max="8710" width="23" style="1389" customWidth="1"/>
    <col min="8711" max="8711" width="22.88671875" style="1389" customWidth="1"/>
    <col min="8712" max="8712" width="23.44140625" style="1389" customWidth="1"/>
    <col min="8713" max="8713" width="20.5546875" style="1389" customWidth="1"/>
    <col min="8714" max="8714" width="17.44140625" style="1389" customWidth="1"/>
    <col min="8715" max="8717" width="18.109375" style="1389" customWidth="1"/>
    <col min="8718" max="8960" width="11.44140625" style="1389"/>
    <col min="8961" max="8961" width="15.44140625" style="1389" customWidth="1"/>
    <col min="8962" max="8962" width="9.5546875" style="1389" customWidth="1"/>
    <col min="8963" max="8963" width="14.44140625" style="1389" customWidth="1"/>
    <col min="8964" max="8964" width="49.88671875" style="1389" customWidth="1"/>
    <col min="8965" max="8965" width="22.5546875" style="1389" customWidth="1"/>
    <col min="8966" max="8966" width="23" style="1389" customWidth="1"/>
    <col min="8967" max="8967" width="22.88671875" style="1389" customWidth="1"/>
    <col min="8968" max="8968" width="23.44140625" style="1389" customWidth="1"/>
    <col min="8969" max="8969" width="20.5546875" style="1389" customWidth="1"/>
    <col min="8970" max="8970" width="17.44140625" style="1389" customWidth="1"/>
    <col min="8971" max="8973" width="18.109375" style="1389" customWidth="1"/>
    <col min="8974" max="9216" width="11.44140625" style="1389"/>
    <col min="9217" max="9217" width="15.44140625" style="1389" customWidth="1"/>
    <col min="9218" max="9218" width="9.5546875" style="1389" customWidth="1"/>
    <col min="9219" max="9219" width="14.44140625" style="1389" customWidth="1"/>
    <col min="9220" max="9220" width="49.88671875" style="1389" customWidth="1"/>
    <col min="9221" max="9221" width="22.5546875" style="1389" customWidth="1"/>
    <col min="9222" max="9222" width="23" style="1389" customWidth="1"/>
    <col min="9223" max="9223" width="22.88671875" style="1389" customWidth="1"/>
    <col min="9224" max="9224" width="23.44140625" style="1389" customWidth="1"/>
    <col min="9225" max="9225" width="20.5546875" style="1389" customWidth="1"/>
    <col min="9226" max="9226" width="17.44140625" style="1389" customWidth="1"/>
    <col min="9227" max="9229" width="18.109375" style="1389" customWidth="1"/>
    <col min="9230" max="9472" width="11.44140625" style="1389"/>
    <col min="9473" max="9473" width="15.44140625" style="1389" customWidth="1"/>
    <col min="9474" max="9474" width="9.5546875" style="1389" customWidth="1"/>
    <col min="9475" max="9475" width="14.44140625" style="1389" customWidth="1"/>
    <col min="9476" max="9476" width="49.88671875" style="1389" customWidth="1"/>
    <col min="9477" max="9477" width="22.5546875" style="1389" customWidth="1"/>
    <col min="9478" max="9478" width="23" style="1389" customWidth="1"/>
    <col min="9479" max="9479" width="22.88671875" style="1389" customWidth="1"/>
    <col min="9480" max="9480" width="23.44140625" style="1389" customWidth="1"/>
    <col min="9481" max="9481" width="20.5546875" style="1389" customWidth="1"/>
    <col min="9482" max="9482" width="17.44140625" style="1389" customWidth="1"/>
    <col min="9483" max="9485" width="18.109375" style="1389" customWidth="1"/>
    <col min="9486" max="9728" width="11.44140625" style="1389"/>
    <col min="9729" max="9729" width="15.44140625" style="1389" customWidth="1"/>
    <col min="9730" max="9730" width="9.5546875" style="1389" customWidth="1"/>
    <col min="9731" max="9731" width="14.44140625" style="1389" customWidth="1"/>
    <col min="9732" max="9732" width="49.88671875" style="1389" customWidth="1"/>
    <col min="9733" max="9733" width="22.5546875" style="1389" customWidth="1"/>
    <col min="9734" max="9734" width="23" style="1389" customWidth="1"/>
    <col min="9735" max="9735" width="22.88671875" style="1389" customWidth="1"/>
    <col min="9736" max="9736" width="23.44140625" style="1389" customWidth="1"/>
    <col min="9737" max="9737" width="20.5546875" style="1389" customWidth="1"/>
    <col min="9738" max="9738" width="17.44140625" style="1389" customWidth="1"/>
    <col min="9739" max="9741" width="18.109375" style="1389" customWidth="1"/>
    <col min="9742" max="9984" width="11.44140625" style="1389"/>
    <col min="9985" max="9985" width="15.44140625" style="1389" customWidth="1"/>
    <col min="9986" max="9986" width="9.5546875" style="1389" customWidth="1"/>
    <col min="9987" max="9987" width="14.44140625" style="1389" customWidth="1"/>
    <col min="9988" max="9988" width="49.88671875" style="1389" customWidth="1"/>
    <col min="9989" max="9989" width="22.5546875" style="1389" customWidth="1"/>
    <col min="9990" max="9990" width="23" style="1389" customWidth="1"/>
    <col min="9991" max="9991" width="22.88671875" style="1389" customWidth="1"/>
    <col min="9992" max="9992" width="23.44140625" style="1389" customWidth="1"/>
    <col min="9993" max="9993" width="20.5546875" style="1389" customWidth="1"/>
    <col min="9994" max="9994" width="17.44140625" style="1389" customWidth="1"/>
    <col min="9995" max="9997" width="18.109375" style="1389" customWidth="1"/>
    <col min="9998" max="10240" width="11.44140625" style="1389"/>
    <col min="10241" max="10241" width="15.44140625" style="1389" customWidth="1"/>
    <col min="10242" max="10242" width="9.5546875" style="1389" customWidth="1"/>
    <col min="10243" max="10243" width="14.44140625" style="1389" customWidth="1"/>
    <col min="10244" max="10244" width="49.88671875" style="1389" customWidth="1"/>
    <col min="10245" max="10245" width="22.5546875" style="1389" customWidth="1"/>
    <col min="10246" max="10246" width="23" style="1389" customWidth="1"/>
    <col min="10247" max="10247" width="22.88671875" style="1389" customWidth="1"/>
    <col min="10248" max="10248" width="23.44140625" style="1389" customWidth="1"/>
    <col min="10249" max="10249" width="20.5546875" style="1389" customWidth="1"/>
    <col min="10250" max="10250" width="17.44140625" style="1389" customWidth="1"/>
    <col min="10251" max="10253" width="18.109375" style="1389" customWidth="1"/>
    <col min="10254" max="10496" width="11.44140625" style="1389"/>
    <col min="10497" max="10497" width="15.44140625" style="1389" customWidth="1"/>
    <col min="10498" max="10498" width="9.5546875" style="1389" customWidth="1"/>
    <col min="10499" max="10499" width="14.44140625" style="1389" customWidth="1"/>
    <col min="10500" max="10500" width="49.88671875" style="1389" customWidth="1"/>
    <col min="10501" max="10501" width="22.5546875" style="1389" customWidth="1"/>
    <col min="10502" max="10502" width="23" style="1389" customWidth="1"/>
    <col min="10503" max="10503" width="22.88671875" style="1389" customWidth="1"/>
    <col min="10504" max="10504" width="23.44140625" style="1389" customWidth="1"/>
    <col min="10505" max="10505" width="20.5546875" style="1389" customWidth="1"/>
    <col min="10506" max="10506" width="17.44140625" style="1389" customWidth="1"/>
    <col min="10507" max="10509" width="18.109375" style="1389" customWidth="1"/>
    <col min="10510" max="10752" width="11.44140625" style="1389"/>
    <col min="10753" max="10753" width="15.44140625" style="1389" customWidth="1"/>
    <col min="10754" max="10754" width="9.5546875" style="1389" customWidth="1"/>
    <col min="10755" max="10755" width="14.44140625" style="1389" customWidth="1"/>
    <col min="10756" max="10756" width="49.88671875" style="1389" customWidth="1"/>
    <col min="10757" max="10757" width="22.5546875" style="1389" customWidth="1"/>
    <col min="10758" max="10758" width="23" style="1389" customWidth="1"/>
    <col min="10759" max="10759" width="22.88671875" style="1389" customWidth="1"/>
    <col min="10760" max="10760" width="23.44140625" style="1389" customWidth="1"/>
    <col min="10761" max="10761" width="20.5546875" style="1389" customWidth="1"/>
    <col min="10762" max="10762" width="17.44140625" style="1389" customWidth="1"/>
    <col min="10763" max="10765" width="18.109375" style="1389" customWidth="1"/>
    <col min="10766" max="11008" width="11.44140625" style="1389"/>
    <col min="11009" max="11009" width="15.44140625" style="1389" customWidth="1"/>
    <col min="11010" max="11010" width="9.5546875" style="1389" customWidth="1"/>
    <col min="11011" max="11011" width="14.44140625" style="1389" customWidth="1"/>
    <col min="11012" max="11012" width="49.88671875" style="1389" customWidth="1"/>
    <col min="11013" max="11013" width="22.5546875" style="1389" customWidth="1"/>
    <col min="11014" max="11014" width="23" style="1389" customWidth="1"/>
    <col min="11015" max="11015" width="22.88671875" style="1389" customWidth="1"/>
    <col min="11016" max="11016" width="23.44140625" style="1389" customWidth="1"/>
    <col min="11017" max="11017" width="20.5546875" style="1389" customWidth="1"/>
    <col min="11018" max="11018" width="17.44140625" style="1389" customWidth="1"/>
    <col min="11019" max="11021" width="18.109375" style="1389" customWidth="1"/>
    <col min="11022" max="11264" width="11.44140625" style="1389"/>
    <col min="11265" max="11265" width="15.44140625" style="1389" customWidth="1"/>
    <col min="11266" max="11266" width="9.5546875" style="1389" customWidth="1"/>
    <col min="11267" max="11267" width="14.44140625" style="1389" customWidth="1"/>
    <col min="11268" max="11268" width="49.88671875" style="1389" customWidth="1"/>
    <col min="11269" max="11269" width="22.5546875" style="1389" customWidth="1"/>
    <col min="11270" max="11270" width="23" style="1389" customWidth="1"/>
    <col min="11271" max="11271" width="22.88671875" style="1389" customWidth="1"/>
    <col min="11272" max="11272" width="23.44140625" style="1389" customWidth="1"/>
    <col min="11273" max="11273" width="20.5546875" style="1389" customWidth="1"/>
    <col min="11274" max="11274" width="17.44140625" style="1389" customWidth="1"/>
    <col min="11275" max="11277" width="18.109375" style="1389" customWidth="1"/>
    <col min="11278" max="11520" width="11.44140625" style="1389"/>
    <col min="11521" max="11521" width="15.44140625" style="1389" customWidth="1"/>
    <col min="11522" max="11522" width="9.5546875" style="1389" customWidth="1"/>
    <col min="11523" max="11523" width="14.44140625" style="1389" customWidth="1"/>
    <col min="11524" max="11524" width="49.88671875" style="1389" customWidth="1"/>
    <col min="11525" max="11525" width="22.5546875" style="1389" customWidth="1"/>
    <col min="11526" max="11526" width="23" style="1389" customWidth="1"/>
    <col min="11527" max="11527" width="22.88671875" style="1389" customWidth="1"/>
    <col min="11528" max="11528" width="23.44140625" style="1389" customWidth="1"/>
    <col min="11529" max="11529" width="20.5546875" style="1389" customWidth="1"/>
    <col min="11530" max="11530" width="17.44140625" style="1389" customWidth="1"/>
    <col min="11531" max="11533" width="18.109375" style="1389" customWidth="1"/>
    <col min="11534" max="11776" width="11.44140625" style="1389"/>
    <col min="11777" max="11777" width="15.44140625" style="1389" customWidth="1"/>
    <col min="11778" max="11778" width="9.5546875" style="1389" customWidth="1"/>
    <col min="11779" max="11779" width="14.44140625" style="1389" customWidth="1"/>
    <col min="11780" max="11780" width="49.88671875" style="1389" customWidth="1"/>
    <col min="11781" max="11781" width="22.5546875" style="1389" customWidth="1"/>
    <col min="11782" max="11782" width="23" style="1389" customWidth="1"/>
    <col min="11783" max="11783" width="22.88671875" style="1389" customWidth="1"/>
    <col min="11784" max="11784" width="23.44140625" style="1389" customWidth="1"/>
    <col min="11785" max="11785" width="20.5546875" style="1389" customWidth="1"/>
    <col min="11786" max="11786" width="17.44140625" style="1389" customWidth="1"/>
    <col min="11787" max="11789" width="18.109375" style="1389" customWidth="1"/>
    <col min="11790" max="12032" width="11.44140625" style="1389"/>
    <col min="12033" max="12033" width="15.44140625" style="1389" customWidth="1"/>
    <col min="12034" max="12034" width="9.5546875" style="1389" customWidth="1"/>
    <col min="12035" max="12035" width="14.44140625" style="1389" customWidth="1"/>
    <col min="12036" max="12036" width="49.88671875" style="1389" customWidth="1"/>
    <col min="12037" max="12037" width="22.5546875" style="1389" customWidth="1"/>
    <col min="12038" max="12038" width="23" style="1389" customWidth="1"/>
    <col min="12039" max="12039" width="22.88671875" style="1389" customWidth="1"/>
    <col min="12040" max="12040" width="23.44140625" style="1389" customWidth="1"/>
    <col min="12041" max="12041" width="20.5546875" style="1389" customWidth="1"/>
    <col min="12042" max="12042" width="17.44140625" style="1389" customWidth="1"/>
    <col min="12043" max="12045" width="18.109375" style="1389" customWidth="1"/>
    <col min="12046" max="12288" width="11.44140625" style="1389"/>
    <col min="12289" max="12289" width="15.44140625" style="1389" customWidth="1"/>
    <col min="12290" max="12290" width="9.5546875" style="1389" customWidth="1"/>
    <col min="12291" max="12291" width="14.44140625" style="1389" customWidth="1"/>
    <col min="12292" max="12292" width="49.88671875" style="1389" customWidth="1"/>
    <col min="12293" max="12293" width="22.5546875" style="1389" customWidth="1"/>
    <col min="12294" max="12294" width="23" style="1389" customWidth="1"/>
    <col min="12295" max="12295" width="22.88671875" style="1389" customWidth="1"/>
    <col min="12296" max="12296" width="23.44140625" style="1389" customWidth="1"/>
    <col min="12297" max="12297" width="20.5546875" style="1389" customWidth="1"/>
    <col min="12298" max="12298" width="17.44140625" style="1389" customWidth="1"/>
    <col min="12299" max="12301" width="18.109375" style="1389" customWidth="1"/>
    <col min="12302" max="12544" width="11.44140625" style="1389"/>
    <col min="12545" max="12545" width="15.44140625" style="1389" customWidth="1"/>
    <col min="12546" max="12546" width="9.5546875" style="1389" customWidth="1"/>
    <col min="12547" max="12547" width="14.44140625" style="1389" customWidth="1"/>
    <col min="12548" max="12548" width="49.88671875" style="1389" customWidth="1"/>
    <col min="12549" max="12549" width="22.5546875" style="1389" customWidth="1"/>
    <col min="12550" max="12550" width="23" style="1389" customWidth="1"/>
    <col min="12551" max="12551" width="22.88671875" style="1389" customWidth="1"/>
    <col min="12552" max="12552" width="23.44140625" style="1389" customWidth="1"/>
    <col min="12553" max="12553" width="20.5546875" style="1389" customWidth="1"/>
    <col min="12554" max="12554" width="17.44140625" style="1389" customWidth="1"/>
    <col min="12555" max="12557" width="18.109375" style="1389" customWidth="1"/>
    <col min="12558" max="12800" width="11.44140625" style="1389"/>
    <col min="12801" max="12801" width="15.44140625" style="1389" customWidth="1"/>
    <col min="12802" max="12802" width="9.5546875" style="1389" customWidth="1"/>
    <col min="12803" max="12803" width="14.44140625" style="1389" customWidth="1"/>
    <col min="12804" max="12804" width="49.88671875" style="1389" customWidth="1"/>
    <col min="12805" max="12805" width="22.5546875" style="1389" customWidth="1"/>
    <col min="12806" max="12806" width="23" style="1389" customWidth="1"/>
    <col min="12807" max="12807" width="22.88671875" style="1389" customWidth="1"/>
    <col min="12808" max="12808" width="23.44140625" style="1389" customWidth="1"/>
    <col min="12809" max="12809" width="20.5546875" style="1389" customWidth="1"/>
    <col min="12810" max="12810" width="17.44140625" style="1389" customWidth="1"/>
    <col min="12811" max="12813" width="18.109375" style="1389" customWidth="1"/>
    <col min="12814" max="13056" width="11.44140625" style="1389"/>
    <col min="13057" max="13057" width="15.44140625" style="1389" customWidth="1"/>
    <col min="13058" max="13058" width="9.5546875" style="1389" customWidth="1"/>
    <col min="13059" max="13059" width="14.44140625" style="1389" customWidth="1"/>
    <col min="13060" max="13060" width="49.88671875" style="1389" customWidth="1"/>
    <col min="13061" max="13061" width="22.5546875" style="1389" customWidth="1"/>
    <col min="13062" max="13062" width="23" style="1389" customWidth="1"/>
    <col min="13063" max="13063" width="22.88671875" style="1389" customWidth="1"/>
    <col min="13064" max="13064" width="23.44140625" style="1389" customWidth="1"/>
    <col min="13065" max="13065" width="20.5546875" style="1389" customWidth="1"/>
    <col min="13066" max="13066" width="17.44140625" style="1389" customWidth="1"/>
    <col min="13067" max="13069" width="18.109375" style="1389" customWidth="1"/>
    <col min="13070" max="13312" width="11.44140625" style="1389"/>
    <col min="13313" max="13313" width="15.44140625" style="1389" customWidth="1"/>
    <col min="13314" max="13314" width="9.5546875" style="1389" customWidth="1"/>
    <col min="13315" max="13315" width="14.44140625" style="1389" customWidth="1"/>
    <col min="13316" max="13316" width="49.88671875" style="1389" customWidth="1"/>
    <col min="13317" max="13317" width="22.5546875" style="1389" customWidth="1"/>
    <col min="13318" max="13318" width="23" style="1389" customWidth="1"/>
    <col min="13319" max="13319" width="22.88671875" style="1389" customWidth="1"/>
    <col min="13320" max="13320" width="23.44140625" style="1389" customWidth="1"/>
    <col min="13321" max="13321" width="20.5546875" style="1389" customWidth="1"/>
    <col min="13322" max="13322" width="17.44140625" style="1389" customWidth="1"/>
    <col min="13323" max="13325" width="18.109375" style="1389" customWidth="1"/>
    <col min="13326" max="13568" width="11.44140625" style="1389"/>
    <col min="13569" max="13569" width="15.44140625" style="1389" customWidth="1"/>
    <col min="13570" max="13570" width="9.5546875" style="1389" customWidth="1"/>
    <col min="13571" max="13571" width="14.44140625" style="1389" customWidth="1"/>
    <col min="13572" max="13572" width="49.88671875" style="1389" customWidth="1"/>
    <col min="13573" max="13573" width="22.5546875" style="1389" customWidth="1"/>
    <col min="13574" max="13574" width="23" style="1389" customWidth="1"/>
    <col min="13575" max="13575" width="22.88671875" style="1389" customWidth="1"/>
    <col min="13576" max="13576" width="23.44140625" style="1389" customWidth="1"/>
    <col min="13577" max="13577" width="20.5546875" style="1389" customWidth="1"/>
    <col min="13578" max="13578" width="17.44140625" style="1389" customWidth="1"/>
    <col min="13579" max="13581" width="18.109375" style="1389" customWidth="1"/>
    <col min="13582" max="13824" width="11.44140625" style="1389"/>
    <col min="13825" max="13825" width="15.44140625" style="1389" customWidth="1"/>
    <col min="13826" max="13826" width="9.5546875" style="1389" customWidth="1"/>
    <col min="13827" max="13827" width="14.44140625" style="1389" customWidth="1"/>
    <col min="13828" max="13828" width="49.88671875" style="1389" customWidth="1"/>
    <col min="13829" max="13829" width="22.5546875" style="1389" customWidth="1"/>
    <col min="13830" max="13830" width="23" style="1389" customWidth="1"/>
    <col min="13831" max="13831" width="22.88671875" style="1389" customWidth="1"/>
    <col min="13832" max="13832" width="23.44140625" style="1389" customWidth="1"/>
    <col min="13833" max="13833" width="20.5546875" style="1389" customWidth="1"/>
    <col min="13834" max="13834" width="17.44140625" style="1389" customWidth="1"/>
    <col min="13835" max="13837" width="18.109375" style="1389" customWidth="1"/>
    <col min="13838" max="14080" width="11.44140625" style="1389"/>
    <col min="14081" max="14081" width="15.44140625" style="1389" customWidth="1"/>
    <col min="14082" max="14082" width="9.5546875" style="1389" customWidth="1"/>
    <col min="14083" max="14083" width="14.44140625" style="1389" customWidth="1"/>
    <col min="14084" max="14084" width="49.88671875" style="1389" customWidth="1"/>
    <col min="14085" max="14085" width="22.5546875" style="1389" customWidth="1"/>
    <col min="14086" max="14086" width="23" style="1389" customWidth="1"/>
    <col min="14087" max="14087" width="22.88671875" style="1389" customWidth="1"/>
    <col min="14088" max="14088" width="23.44140625" style="1389" customWidth="1"/>
    <col min="14089" max="14089" width="20.5546875" style="1389" customWidth="1"/>
    <col min="14090" max="14090" width="17.44140625" style="1389" customWidth="1"/>
    <col min="14091" max="14093" width="18.109375" style="1389" customWidth="1"/>
    <col min="14094" max="14336" width="11.44140625" style="1389"/>
    <col min="14337" max="14337" width="15.44140625" style="1389" customWidth="1"/>
    <col min="14338" max="14338" width="9.5546875" style="1389" customWidth="1"/>
    <col min="14339" max="14339" width="14.44140625" style="1389" customWidth="1"/>
    <col min="14340" max="14340" width="49.88671875" style="1389" customWidth="1"/>
    <col min="14341" max="14341" width="22.5546875" style="1389" customWidth="1"/>
    <col min="14342" max="14342" width="23" style="1389" customWidth="1"/>
    <col min="14343" max="14343" width="22.88671875" style="1389" customWidth="1"/>
    <col min="14344" max="14344" width="23.44140625" style="1389" customWidth="1"/>
    <col min="14345" max="14345" width="20.5546875" style="1389" customWidth="1"/>
    <col min="14346" max="14346" width="17.44140625" style="1389" customWidth="1"/>
    <col min="14347" max="14349" width="18.109375" style="1389" customWidth="1"/>
    <col min="14350" max="14592" width="11.44140625" style="1389"/>
    <col min="14593" max="14593" width="15.44140625" style="1389" customWidth="1"/>
    <col min="14594" max="14594" width="9.5546875" style="1389" customWidth="1"/>
    <col min="14595" max="14595" width="14.44140625" style="1389" customWidth="1"/>
    <col min="14596" max="14596" width="49.88671875" style="1389" customWidth="1"/>
    <col min="14597" max="14597" width="22.5546875" style="1389" customWidth="1"/>
    <col min="14598" max="14598" width="23" style="1389" customWidth="1"/>
    <col min="14599" max="14599" width="22.88671875" style="1389" customWidth="1"/>
    <col min="14600" max="14600" width="23.44140625" style="1389" customWidth="1"/>
    <col min="14601" max="14601" width="20.5546875" style="1389" customWidth="1"/>
    <col min="14602" max="14602" width="17.44140625" style="1389" customWidth="1"/>
    <col min="14603" max="14605" width="18.109375" style="1389" customWidth="1"/>
    <col min="14606" max="14848" width="11.44140625" style="1389"/>
    <col min="14849" max="14849" width="15.44140625" style="1389" customWidth="1"/>
    <col min="14850" max="14850" width="9.5546875" style="1389" customWidth="1"/>
    <col min="14851" max="14851" width="14.44140625" style="1389" customWidth="1"/>
    <col min="14852" max="14852" width="49.88671875" style="1389" customWidth="1"/>
    <col min="14853" max="14853" width="22.5546875" style="1389" customWidth="1"/>
    <col min="14854" max="14854" width="23" style="1389" customWidth="1"/>
    <col min="14855" max="14855" width="22.88671875" style="1389" customWidth="1"/>
    <col min="14856" max="14856" width="23.44140625" style="1389" customWidth="1"/>
    <col min="14857" max="14857" width="20.5546875" style="1389" customWidth="1"/>
    <col min="14858" max="14858" width="17.44140625" style="1389" customWidth="1"/>
    <col min="14859" max="14861" width="18.109375" style="1389" customWidth="1"/>
    <col min="14862" max="15104" width="11.44140625" style="1389"/>
    <col min="15105" max="15105" width="15.44140625" style="1389" customWidth="1"/>
    <col min="15106" max="15106" width="9.5546875" style="1389" customWidth="1"/>
    <col min="15107" max="15107" width="14.44140625" style="1389" customWidth="1"/>
    <col min="15108" max="15108" width="49.88671875" style="1389" customWidth="1"/>
    <col min="15109" max="15109" width="22.5546875" style="1389" customWidth="1"/>
    <col min="15110" max="15110" width="23" style="1389" customWidth="1"/>
    <col min="15111" max="15111" width="22.88671875" style="1389" customWidth="1"/>
    <col min="15112" max="15112" width="23.44140625" style="1389" customWidth="1"/>
    <col min="15113" max="15113" width="20.5546875" style="1389" customWidth="1"/>
    <col min="15114" max="15114" width="17.44140625" style="1389" customWidth="1"/>
    <col min="15115" max="15117" width="18.109375" style="1389" customWidth="1"/>
    <col min="15118" max="15360" width="11.44140625" style="1389"/>
    <col min="15361" max="15361" width="15.44140625" style="1389" customWidth="1"/>
    <col min="15362" max="15362" width="9.5546875" style="1389" customWidth="1"/>
    <col min="15363" max="15363" width="14.44140625" style="1389" customWidth="1"/>
    <col min="15364" max="15364" width="49.88671875" style="1389" customWidth="1"/>
    <col min="15365" max="15365" width="22.5546875" style="1389" customWidth="1"/>
    <col min="15366" max="15366" width="23" style="1389" customWidth="1"/>
    <col min="15367" max="15367" width="22.88671875" style="1389" customWidth="1"/>
    <col min="15368" max="15368" width="23.44140625" style="1389" customWidth="1"/>
    <col min="15369" max="15369" width="20.5546875" style="1389" customWidth="1"/>
    <col min="15370" max="15370" width="17.44140625" style="1389" customWidth="1"/>
    <col min="15371" max="15373" width="18.109375" style="1389" customWidth="1"/>
    <col min="15374" max="15616" width="11.44140625" style="1389"/>
    <col min="15617" max="15617" width="15.44140625" style="1389" customWidth="1"/>
    <col min="15618" max="15618" width="9.5546875" style="1389" customWidth="1"/>
    <col min="15619" max="15619" width="14.44140625" style="1389" customWidth="1"/>
    <col min="15620" max="15620" width="49.88671875" style="1389" customWidth="1"/>
    <col min="15621" max="15621" width="22.5546875" style="1389" customWidth="1"/>
    <col min="15622" max="15622" width="23" style="1389" customWidth="1"/>
    <col min="15623" max="15623" width="22.88671875" style="1389" customWidth="1"/>
    <col min="15624" max="15624" width="23.44140625" style="1389" customWidth="1"/>
    <col min="15625" max="15625" width="20.5546875" style="1389" customWidth="1"/>
    <col min="15626" max="15626" width="17.44140625" style="1389" customWidth="1"/>
    <col min="15627" max="15629" width="18.109375" style="1389" customWidth="1"/>
    <col min="15630" max="15872" width="11.44140625" style="1389"/>
    <col min="15873" max="15873" width="15.44140625" style="1389" customWidth="1"/>
    <col min="15874" max="15874" width="9.5546875" style="1389" customWidth="1"/>
    <col min="15875" max="15875" width="14.44140625" style="1389" customWidth="1"/>
    <col min="15876" max="15876" width="49.88671875" style="1389" customWidth="1"/>
    <col min="15877" max="15877" width="22.5546875" style="1389" customWidth="1"/>
    <col min="15878" max="15878" width="23" style="1389" customWidth="1"/>
    <col min="15879" max="15879" width="22.88671875" style="1389" customWidth="1"/>
    <col min="15880" max="15880" width="23.44140625" style="1389" customWidth="1"/>
    <col min="15881" max="15881" width="20.5546875" style="1389" customWidth="1"/>
    <col min="15882" max="15882" width="17.44140625" style="1389" customWidth="1"/>
    <col min="15883" max="15885" width="18.109375" style="1389" customWidth="1"/>
    <col min="15886" max="16128" width="11.44140625" style="1389"/>
    <col min="16129" max="16129" width="15.44140625" style="1389" customWidth="1"/>
    <col min="16130" max="16130" width="9.5546875" style="1389" customWidth="1"/>
    <col min="16131" max="16131" width="14.44140625" style="1389" customWidth="1"/>
    <col min="16132" max="16132" width="49.88671875" style="1389" customWidth="1"/>
    <col min="16133" max="16133" width="22.5546875" style="1389" customWidth="1"/>
    <col min="16134" max="16134" width="23" style="1389" customWidth="1"/>
    <col min="16135" max="16135" width="22.88671875" style="1389" customWidth="1"/>
    <col min="16136" max="16136" width="23.44140625" style="1389" customWidth="1"/>
    <col min="16137" max="16137" width="20.5546875" style="1389" customWidth="1"/>
    <col min="16138" max="16138" width="17.44140625" style="1389" customWidth="1"/>
    <col min="16139" max="16141" width="18.109375" style="1389" customWidth="1"/>
    <col min="16142" max="16384" width="11.44140625" style="1389"/>
  </cols>
  <sheetData>
    <row r="1" spans="1:32" ht="15" thickBot="1" x14ac:dyDescent="0.35"/>
    <row r="2" spans="1:32" s="1394" customFormat="1" x14ac:dyDescent="0.3">
      <c r="A2" s="3699" t="s">
        <v>1</v>
      </c>
      <c r="B2" s="3700"/>
      <c r="C2" s="3700"/>
      <c r="D2" s="3700"/>
      <c r="E2" s="3700"/>
      <c r="F2" s="3700"/>
      <c r="G2" s="3700"/>
      <c r="H2" s="3700"/>
      <c r="I2" s="3701"/>
      <c r="J2" s="1393"/>
      <c r="K2" s="1393"/>
      <c r="L2" s="1393"/>
      <c r="M2" s="1393"/>
      <c r="N2" s="1393"/>
      <c r="O2" s="1393"/>
      <c r="P2" s="1393"/>
      <c r="Q2" s="1393"/>
      <c r="R2" s="1393"/>
      <c r="S2" s="1393"/>
      <c r="T2" s="1393"/>
      <c r="U2" s="1393"/>
      <c r="V2" s="1393"/>
      <c r="W2" s="1393"/>
      <c r="X2" s="1393"/>
      <c r="Y2" s="1393"/>
      <c r="Z2" s="1393"/>
      <c r="AA2" s="1393"/>
      <c r="AB2" s="1393"/>
      <c r="AC2" s="1393"/>
      <c r="AD2" s="1393"/>
      <c r="AE2" s="1393"/>
      <c r="AF2" s="1393"/>
    </row>
    <row r="3" spans="1:32" s="1394" customFormat="1" ht="12.6" customHeight="1" x14ac:dyDescent="0.3">
      <c r="A3" s="3696" t="s">
        <v>95</v>
      </c>
      <c r="B3" s="3697"/>
      <c r="C3" s="3697"/>
      <c r="D3" s="3697"/>
      <c r="E3" s="3697"/>
      <c r="F3" s="3697"/>
      <c r="G3" s="3697"/>
      <c r="H3" s="3697"/>
      <c r="I3" s="3698"/>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row>
    <row r="4" spans="1:32" ht="0.75" customHeight="1" x14ac:dyDescent="0.3">
      <c r="A4" s="1395"/>
      <c r="I4" s="1396"/>
    </row>
    <row r="5" spans="1:32" ht="21.75" customHeight="1" x14ac:dyDescent="0.3">
      <c r="A5" s="1397" t="s">
        <v>0</v>
      </c>
      <c r="I5" s="1396"/>
    </row>
    <row r="6" spans="1:32" ht="16.5" hidden="1" customHeight="1" x14ac:dyDescent="0.3">
      <c r="A6" s="1395"/>
      <c r="I6" s="1398"/>
    </row>
    <row r="7" spans="1:32" ht="21.75" customHeight="1" thickBot="1" x14ac:dyDescent="0.35">
      <c r="A7" s="1395" t="s">
        <v>96</v>
      </c>
      <c r="D7" s="1390" t="s">
        <v>4</v>
      </c>
      <c r="F7" s="1391" t="s">
        <v>97</v>
      </c>
      <c r="G7" s="1391" t="s">
        <v>357</v>
      </c>
      <c r="H7" s="1391" t="s">
        <v>200</v>
      </c>
      <c r="I7" s="1396"/>
    </row>
    <row r="8" spans="1:32" ht="9.75" hidden="1" customHeight="1" thickBot="1" x14ac:dyDescent="0.35">
      <c r="A8" s="1399"/>
      <c r="B8" s="1400"/>
      <c r="C8" s="1400"/>
      <c r="D8" s="1401"/>
      <c r="E8" s="1402"/>
      <c r="F8" s="1402"/>
      <c r="G8" s="1402"/>
      <c r="H8" s="1402"/>
      <c r="I8" s="1403"/>
    </row>
    <row r="9" spans="1:32" ht="15" thickBot="1" x14ac:dyDescent="0.35">
      <c r="A9" s="1404"/>
      <c r="B9" s="1405"/>
      <c r="C9" s="1405"/>
      <c r="D9" s="1406"/>
      <c r="E9" s="1407"/>
      <c r="F9" s="1407"/>
      <c r="G9" s="1407"/>
      <c r="H9" s="1407"/>
      <c r="I9" s="1408"/>
    </row>
    <row r="10" spans="1:32" ht="39" customHeight="1" thickBot="1" x14ac:dyDescent="0.35">
      <c r="A10" s="1409" t="s">
        <v>228</v>
      </c>
      <c r="B10" s="1410" t="s">
        <v>227</v>
      </c>
      <c r="C10" s="1410" t="s">
        <v>226</v>
      </c>
      <c r="D10" s="1410" t="s">
        <v>225</v>
      </c>
      <c r="E10" s="1411" t="s">
        <v>224</v>
      </c>
      <c r="F10" s="1411" t="s">
        <v>101</v>
      </c>
      <c r="G10" s="1411" t="s">
        <v>102</v>
      </c>
      <c r="H10" s="1411" t="s">
        <v>103</v>
      </c>
      <c r="I10" s="1412" t="s">
        <v>195</v>
      </c>
    </row>
    <row r="11" spans="1:32" s="1418" customFormat="1" ht="15" thickBot="1" x14ac:dyDescent="0.35">
      <c r="A11" s="1413" t="s">
        <v>12</v>
      </c>
      <c r="B11" s="1414"/>
      <c r="C11" s="1414"/>
      <c r="D11" s="1415" t="s">
        <v>13</v>
      </c>
      <c r="E11" s="1416">
        <f>+E12+E58+E115</f>
        <v>73583023604</v>
      </c>
      <c r="F11" s="1416">
        <f>+F12+F58+F115</f>
        <v>60401927170.800003</v>
      </c>
      <c r="G11" s="1416">
        <f>+G12+G58+G115</f>
        <v>38257317018.520004</v>
      </c>
      <c r="H11" s="1416">
        <f>+H12+H58+H115</f>
        <v>33887007069.509998</v>
      </c>
      <c r="I11" s="1417">
        <f>+I12+I58+I115</f>
        <v>32343328165.509998</v>
      </c>
      <c r="J11" s="1393"/>
      <c r="K11" s="1393"/>
      <c r="L11" s="1393"/>
      <c r="M11" s="1393"/>
      <c r="N11" s="1393"/>
      <c r="O11" s="1393"/>
      <c r="P11" s="1393"/>
      <c r="Q11" s="1393"/>
      <c r="R11" s="1393"/>
      <c r="S11" s="1393"/>
      <c r="T11" s="1393"/>
      <c r="U11" s="1393"/>
      <c r="V11" s="1393"/>
      <c r="W11" s="1393"/>
      <c r="X11" s="1393"/>
      <c r="Y11" s="1393"/>
      <c r="Z11" s="1393"/>
      <c r="AA11" s="1393"/>
      <c r="AB11" s="1393"/>
      <c r="AC11" s="1393"/>
      <c r="AD11" s="1393"/>
      <c r="AE11" s="1393"/>
      <c r="AF11" s="1393"/>
    </row>
    <row r="12" spans="1:32" s="1424" customFormat="1" x14ac:dyDescent="0.3">
      <c r="A12" s="1419" t="s">
        <v>349</v>
      </c>
      <c r="B12" s="1420"/>
      <c r="C12" s="1420"/>
      <c r="D12" s="1421" t="s">
        <v>14</v>
      </c>
      <c r="E12" s="1422">
        <f>+E13</f>
        <v>51485706132</v>
      </c>
      <c r="F12" s="1422">
        <f>+F13</f>
        <v>46309534968</v>
      </c>
      <c r="G12" s="1422">
        <f>+G13</f>
        <v>25747956825</v>
      </c>
      <c r="H12" s="1422">
        <f>+H13</f>
        <v>23488436311</v>
      </c>
      <c r="I12" s="1423">
        <f>+I13</f>
        <v>21944757407</v>
      </c>
      <c r="J12" s="1392"/>
      <c r="K12" s="1392"/>
      <c r="L12" s="1392"/>
      <c r="M12" s="1392"/>
      <c r="N12" s="1392"/>
      <c r="O12" s="1392"/>
      <c r="P12" s="1392"/>
      <c r="Q12" s="1392"/>
      <c r="R12" s="1392"/>
      <c r="S12" s="1392"/>
      <c r="T12" s="1392"/>
      <c r="U12" s="1392"/>
      <c r="V12" s="1392"/>
      <c r="W12" s="1392"/>
      <c r="X12" s="1392"/>
      <c r="Y12" s="1392"/>
      <c r="Z12" s="1392"/>
      <c r="AA12" s="1392"/>
      <c r="AB12" s="1392"/>
      <c r="AC12" s="1392"/>
      <c r="AD12" s="1392"/>
      <c r="AE12" s="1392"/>
      <c r="AF12" s="1392"/>
    </row>
    <row r="13" spans="1:32" s="1424" customFormat="1" x14ac:dyDescent="0.3">
      <c r="A13" s="1425" t="s">
        <v>348</v>
      </c>
      <c r="B13" s="1426"/>
      <c r="C13" s="1426"/>
      <c r="D13" s="1427" t="s">
        <v>14</v>
      </c>
      <c r="E13" s="1428">
        <f>+E14+E34+E37</f>
        <v>51485706132</v>
      </c>
      <c r="F13" s="1428">
        <f>+F14+F34+F37</f>
        <v>46309534968</v>
      </c>
      <c r="G13" s="1428">
        <f>+G14+G34+G37</f>
        <v>25747956825</v>
      </c>
      <c r="H13" s="1428">
        <f>+H14+H34+H37</f>
        <v>23488436311</v>
      </c>
      <c r="I13" s="1429">
        <f>+I14+I34+I37</f>
        <v>21944757407</v>
      </c>
      <c r="J13" s="1392"/>
      <c r="K13" s="1392"/>
      <c r="L13" s="1392"/>
      <c r="M13" s="1392"/>
      <c r="N13" s="1392"/>
      <c r="O13" s="1392"/>
      <c r="P13" s="1392"/>
      <c r="Q13" s="1392"/>
      <c r="R13" s="1392"/>
      <c r="S13" s="1392"/>
      <c r="T13" s="1392"/>
      <c r="U13" s="1392"/>
      <c r="V13" s="1392"/>
      <c r="W13" s="1392"/>
      <c r="X13" s="1392"/>
      <c r="Y13" s="1392"/>
      <c r="Z13" s="1392"/>
      <c r="AA13" s="1392"/>
      <c r="AB13" s="1392"/>
      <c r="AC13" s="1392"/>
      <c r="AD13" s="1392"/>
      <c r="AE13" s="1392"/>
      <c r="AF13" s="1392"/>
    </row>
    <row r="14" spans="1:32" s="1424" customFormat="1" ht="14.25" customHeight="1" x14ac:dyDescent="0.3">
      <c r="A14" s="1425" t="s">
        <v>347</v>
      </c>
      <c r="B14" s="1426"/>
      <c r="C14" s="1426"/>
      <c r="D14" s="1427" t="s">
        <v>15</v>
      </c>
      <c r="E14" s="1428">
        <f>+E15+E19+E22+E30+E33</f>
        <v>34140398291</v>
      </c>
      <c r="F14" s="1428">
        <f>+F15+F19+F22+F30+F33</f>
        <v>31823315969</v>
      </c>
      <c r="G14" s="1428">
        <f>+G15+G19+G22+G30+G33</f>
        <v>15876471938</v>
      </c>
      <c r="H14" s="1428">
        <f>+H15+H19+H22+H30+H33</f>
        <v>15870409631</v>
      </c>
      <c r="I14" s="1429">
        <f>+I15+I19+I22+I30+I33</f>
        <v>14870717727</v>
      </c>
      <c r="J14" s="1392"/>
      <c r="K14" s="1392"/>
      <c r="L14" s="1392"/>
      <c r="M14" s="1392"/>
      <c r="N14" s="1392"/>
      <c r="O14" s="1392"/>
      <c r="P14" s="1392"/>
      <c r="Q14" s="1392"/>
      <c r="R14" s="1392"/>
      <c r="S14" s="1392"/>
      <c r="T14" s="1392"/>
      <c r="U14" s="1392"/>
      <c r="V14" s="1392"/>
      <c r="W14" s="1392"/>
      <c r="X14" s="1392"/>
      <c r="Y14" s="1392"/>
      <c r="Z14" s="1392"/>
      <c r="AA14" s="1392"/>
      <c r="AB14" s="1392"/>
      <c r="AC14" s="1392"/>
      <c r="AD14" s="1392"/>
      <c r="AE14" s="1392"/>
      <c r="AF14" s="1392"/>
    </row>
    <row r="15" spans="1:32" s="1424" customFormat="1" x14ac:dyDescent="0.3">
      <c r="A15" s="1425" t="s">
        <v>346</v>
      </c>
      <c r="B15" s="1426"/>
      <c r="C15" s="1426"/>
      <c r="D15" s="1427" t="s">
        <v>104</v>
      </c>
      <c r="E15" s="1428">
        <f>SUM(E16:E18)</f>
        <v>22594663000</v>
      </c>
      <c r="F15" s="1428">
        <f>SUM(F16:F18)</f>
        <v>22594663000</v>
      </c>
      <c r="G15" s="1428">
        <f>SUM(G16:G18)</f>
        <v>11973318052</v>
      </c>
      <c r="H15" s="1428">
        <f>SUM(H16:H18)</f>
        <v>11967255745</v>
      </c>
      <c r="I15" s="1429">
        <f>SUM(I16:I18)</f>
        <v>11967255745</v>
      </c>
      <c r="J15" s="1392"/>
      <c r="K15" s="1392"/>
      <c r="L15" s="1392"/>
      <c r="M15" s="1392"/>
      <c r="N15" s="1392"/>
      <c r="O15" s="1392"/>
      <c r="P15" s="1392"/>
      <c r="Q15" s="1392"/>
      <c r="R15" s="1392"/>
      <c r="S15" s="1392"/>
      <c r="T15" s="1392"/>
      <c r="U15" s="1392"/>
      <c r="V15" s="1392"/>
      <c r="W15" s="1392"/>
      <c r="X15" s="1392"/>
      <c r="Y15" s="1392"/>
      <c r="Z15" s="1392"/>
      <c r="AA15" s="1392"/>
      <c r="AB15" s="1392"/>
      <c r="AC15" s="1392"/>
      <c r="AD15" s="1392"/>
      <c r="AE15" s="1392"/>
      <c r="AF15" s="1392"/>
    </row>
    <row r="16" spans="1:32" s="1435" customFormat="1" x14ac:dyDescent="0.3">
      <c r="A16" s="1430" t="s">
        <v>345</v>
      </c>
      <c r="B16" s="1431">
        <v>20</v>
      </c>
      <c r="C16" s="1431" t="s">
        <v>217</v>
      </c>
      <c r="D16" s="1432" t="s">
        <v>17</v>
      </c>
      <c r="E16" s="1433">
        <v>21143479321</v>
      </c>
      <c r="F16" s="1433">
        <v>21143479321</v>
      </c>
      <c r="G16" s="1433">
        <v>11225934062</v>
      </c>
      <c r="H16" s="1433">
        <v>11225934062</v>
      </c>
      <c r="I16" s="1434">
        <v>11225934062</v>
      </c>
      <c r="J16" s="1392"/>
      <c r="K16" s="1392"/>
      <c r="L16" s="1392"/>
      <c r="M16" s="1392"/>
      <c r="N16" s="1392"/>
      <c r="O16" s="1392"/>
      <c r="P16" s="1392"/>
      <c r="Q16" s="1392"/>
      <c r="R16" s="1392"/>
      <c r="S16" s="1392"/>
      <c r="T16" s="1392"/>
      <c r="U16" s="1392"/>
      <c r="V16" s="1392"/>
      <c r="W16" s="1392"/>
      <c r="X16" s="1392"/>
      <c r="Y16" s="1392"/>
      <c r="Z16" s="1392"/>
      <c r="AA16" s="1392"/>
      <c r="AB16" s="1392"/>
      <c r="AC16" s="1392"/>
      <c r="AD16" s="1392"/>
      <c r="AE16" s="1392"/>
      <c r="AF16" s="1392"/>
    </row>
    <row r="17" spans="1:32" s="1436" customFormat="1" x14ac:dyDescent="0.3">
      <c r="A17" s="1430" t="s">
        <v>344</v>
      </c>
      <c r="B17" s="1431">
        <v>20</v>
      </c>
      <c r="C17" s="1431" t="s">
        <v>217</v>
      </c>
      <c r="D17" s="1432" t="s">
        <v>18</v>
      </c>
      <c r="E17" s="1433">
        <v>1268319272</v>
      </c>
      <c r="F17" s="1433">
        <v>1268319272</v>
      </c>
      <c r="G17" s="1433">
        <v>643537548</v>
      </c>
      <c r="H17" s="1433">
        <v>643537548</v>
      </c>
      <c r="I17" s="1434">
        <v>643537548</v>
      </c>
      <c r="J17" s="1392"/>
      <c r="K17" s="1392"/>
      <c r="L17" s="1392"/>
      <c r="M17" s="1392"/>
      <c r="N17" s="1392"/>
      <c r="O17" s="1392"/>
      <c r="P17" s="1392"/>
      <c r="Q17" s="1392"/>
      <c r="R17" s="1392"/>
      <c r="S17" s="1392"/>
      <c r="T17" s="1392"/>
      <c r="U17" s="1392"/>
      <c r="V17" s="1392"/>
      <c r="W17" s="1392"/>
      <c r="X17" s="1392"/>
      <c r="Y17" s="1392"/>
      <c r="Z17" s="1392"/>
      <c r="AA17" s="1392"/>
      <c r="AB17" s="1392"/>
      <c r="AC17" s="1392"/>
      <c r="AD17" s="1392"/>
      <c r="AE17" s="1392"/>
      <c r="AF17" s="1392"/>
    </row>
    <row r="18" spans="1:32" s="1436" customFormat="1" ht="20.25" customHeight="1" x14ac:dyDescent="0.3">
      <c r="A18" s="1430" t="s">
        <v>343</v>
      </c>
      <c r="B18" s="1431">
        <v>20</v>
      </c>
      <c r="C18" s="1431" t="s">
        <v>217</v>
      </c>
      <c r="D18" s="1432" t="s">
        <v>19</v>
      </c>
      <c r="E18" s="1437">
        <v>182864407</v>
      </c>
      <c r="F18" s="1437">
        <v>182864407</v>
      </c>
      <c r="G18" s="1437">
        <v>103846442</v>
      </c>
      <c r="H18" s="1433">
        <v>97784135</v>
      </c>
      <c r="I18" s="1434">
        <v>97784135</v>
      </c>
      <c r="J18" s="1392"/>
      <c r="K18" s="1392"/>
      <c r="L18" s="1392"/>
      <c r="M18" s="1392"/>
      <c r="N18" s="1392"/>
      <c r="O18" s="1392"/>
      <c r="P18" s="1392"/>
      <c r="Q18" s="1392"/>
      <c r="R18" s="1392"/>
      <c r="S18" s="1392"/>
      <c r="T18" s="1392"/>
      <c r="U18" s="1392"/>
      <c r="V18" s="1392"/>
      <c r="W18" s="1392"/>
      <c r="X18" s="1392"/>
      <c r="Y18" s="1392"/>
      <c r="Z18" s="1392"/>
      <c r="AA18" s="1392"/>
      <c r="AB18" s="1392"/>
      <c r="AC18" s="1392"/>
      <c r="AD18" s="1392"/>
      <c r="AE18" s="1392"/>
      <c r="AF18" s="1392"/>
    </row>
    <row r="19" spans="1:32" s="1424" customFormat="1" x14ac:dyDescent="0.3">
      <c r="A19" s="1425" t="s">
        <v>342</v>
      </c>
      <c r="B19" s="1426"/>
      <c r="C19" s="1426"/>
      <c r="D19" s="1427" t="s">
        <v>20</v>
      </c>
      <c r="E19" s="1438">
        <f>SUM(E20:E21)</f>
        <v>4304408326</v>
      </c>
      <c r="F19" s="1438">
        <f>SUM(F20:F21)</f>
        <v>4304408326</v>
      </c>
      <c r="G19" s="1438">
        <f>SUM(G20:G21)</f>
        <v>1905307665</v>
      </c>
      <c r="H19" s="1428">
        <f>SUM(H20:H21)</f>
        <v>1905307665</v>
      </c>
      <c r="I19" s="1429">
        <f>SUM(I20:I21)</f>
        <v>1905307665</v>
      </c>
      <c r="J19" s="1392"/>
      <c r="K19" s="1392"/>
      <c r="L19" s="1392"/>
      <c r="M19" s="1392"/>
      <c r="N19" s="1392"/>
      <c r="O19" s="1392"/>
      <c r="P19" s="1392"/>
      <c r="Q19" s="1392"/>
      <c r="R19" s="1392"/>
      <c r="S19" s="1392"/>
      <c r="T19" s="1392"/>
      <c r="U19" s="1392"/>
      <c r="V19" s="1392"/>
      <c r="W19" s="1392"/>
      <c r="X19" s="1392"/>
      <c r="Y19" s="1392"/>
      <c r="Z19" s="1392"/>
      <c r="AA19" s="1392"/>
      <c r="AB19" s="1392"/>
      <c r="AC19" s="1392"/>
      <c r="AD19" s="1392"/>
      <c r="AE19" s="1392"/>
      <c r="AF19" s="1392"/>
    </row>
    <row r="20" spans="1:32" s="1436" customFormat="1" x14ac:dyDescent="0.3">
      <c r="A20" s="1430" t="s">
        <v>341</v>
      </c>
      <c r="B20" s="1431">
        <v>20</v>
      </c>
      <c r="C20" s="1431" t="s">
        <v>217</v>
      </c>
      <c r="D20" s="1432" t="s">
        <v>21</v>
      </c>
      <c r="E20" s="1437">
        <v>1075186180</v>
      </c>
      <c r="F20" s="1437">
        <v>1075186180</v>
      </c>
      <c r="G20" s="1437">
        <v>582520361</v>
      </c>
      <c r="H20" s="1433">
        <v>582520361</v>
      </c>
      <c r="I20" s="1434">
        <v>582520361</v>
      </c>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row>
    <row r="21" spans="1:32" s="1436" customFormat="1" x14ac:dyDescent="0.3">
      <c r="A21" s="1430" t="s">
        <v>340</v>
      </c>
      <c r="B21" s="1431">
        <v>20</v>
      </c>
      <c r="C21" s="1431" t="s">
        <v>217</v>
      </c>
      <c r="D21" s="1432" t="s">
        <v>22</v>
      </c>
      <c r="E21" s="1437">
        <v>3229222146</v>
      </c>
      <c r="F21" s="1437">
        <v>3229222146</v>
      </c>
      <c r="G21" s="1437">
        <v>1322787304</v>
      </c>
      <c r="H21" s="1433">
        <v>1322787304</v>
      </c>
      <c r="I21" s="1434">
        <v>1322787304</v>
      </c>
      <c r="J21" s="1392"/>
      <c r="K21" s="1392"/>
      <c r="L21" s="1392"/>
      <c r="M21" s="1392"/>
      <c r="N21" s="1392"/>
      <c r="O21" s="1392"/>
      <c r="P21" s="1392"/>
      <c r="Q21" s="1392"/>
      <c r="R21" s="1392"/>
      <c r="S21" s="1392"/>
      <c r="T21" s="1392"/>
      <c r="U21" s="1392"/>
      <c r="V21" s="1392"/>
      <c r="W21" s="1392"/>
      <c r="X21" s="1392"/>
      <c r="Y21" s="1392"/>
      <c r="Z21" s="1392"/>
      <c r="AA21" s="1392"/>
      <c r="AB21" s="1392"/>
      <c r="AC21" s="1392"/>
      <c r="AD21" s="1392"/>
      <c r="AE21" s="1392"/>
      <c r="AF21" s="1392"/>
    </row>
    <row r="22" spans="1:32" s="1424" customFormat="1" ht="15.75" customHeight="1" x14ac:dyDescent="0.3">
      <c r="A22" s="1425" t="s">
        <v>339</v>
      </c>
      <c r="B22" s="1426"/>
      <c r="C22" s="1426"/>
      <c r="D22" s="1427" t="s">
        <v>23</v>
      </c>
      <c r="E22" s="1438">
        <f>SUM(E23:E29)</f>
        <v>4721278363</v>
      </c>
      <c r="F22" s="1438">
        <f>SUM(F23:F29)</f>
        <v>4721278363</v>
      </c>
      <c r="G22" s="1438">
        <f>SUM(G23:G29)</f>
        <v>1858018012</v>
      </c>
      <c r="H22" s="1428">
        <f>SUM(H23:H29)</f>
        <v>1858018012</v>
      </c>
      <c r="I22" s="1429">
        <f>SUM(I23:I29)</f>
        <v>858326108</v>
      </c>
      <c r="J22" s="1392"/>
      <c r="K22" s="1392"/>
      <c r="L22" s="1392"/>
      <c r="M22" s="1392"/>
      <c r="N22" s="1392"/>
      <c r="O22" s="1392"/>
      <c r="P22" s="1392"/>
      <c r="Q22" s="1392"/>
      <c r="R22" s="1392"/>
      <c r="S22" s="1392"/>
      <c r="T22" s="1392"/>
      <c r="U22" s="1392"/>
      <c r="V22" s="1392"/>
      <c r="W22" s="1392"/>
      <c r="X22" s="1392"/>
      <c r="Y22" s="1392"/>
      <c r="Z22" s="1392"/>
      <c r="AA22" s="1392"/>
      <c r="AB22" s="1392"/>
      <c r="AC22" s="1392"/>
      <c r="AD22" s="1392"/>
      <c r="AE22" s="1392"/>
      <c r="AF22" s="1392"/>
    </row>
    <row r="23" spans="1:32" s="1436" customFormat="1" x14ac:dyDescent="0.3">
      <c r="A23" s="1430" t="s">
        <v>338</v>
      </c>
      <c r="B23" s="1431">
        <v>20</v>
      </c>
      <c r="C23" s="1431" t="s">
        <v>217</v>
      </c>
      <c r="D23" s="1432" t="s">
        <v>24</v>
      </c>
      <c r="E23" s="1437">
        <v>790730085</v>
      </c>
      <c r="F23" s="1437">
        <v>790730085</v>
      </c>
      <c r="G23" s="1437">
        <v>245152745</v>
      </c>
      <c r="H23" s="1433">
        <v>245152745</v>
      </c>
      <c r="I23" s="1434">
        <v>245152745</v>
      </c>
      <c r="J23" s="1392"/>
      <c r="K23" s="1392"/>
      <c r="L23" s="1392"/>
      <c r="M23" s="1392"/>
      <c r="N23" s="1392"/>
      <c r="O23" s="1392"/>
      <c r="P23" s="1392"/>
      <c r="Q23" s="1392"/>
      <c r="R23" s="1392"/>
      <c r="S23" s="1392"/>
      <c r="T23" s="1392"/>
      <c r="U23" s="1392"/>
      <c r="V23" s="1392"/>
      <c r="W23" s="1392"/>
      <c r="X23" s="1392"/>
      <c r="Y23" s="1392"/>
      <c r="Z23" s="1392"/>
      <c r="AA23" s="1392"/>
      <c r="AB23" s="1392"/>
      <c r="AC23" s="1392"/>
      <c r="AD23" s="1392"/>
      <c r="AE23" s="1392"/>
      <c r="AF23" s="1392"/>
    </row>
    <row r="24" spans="1:32" s="1436" customFormat="1" x14ac:dyDescent="0.3">
      <c r="A24" s="1430" t="s">
        <v>337</v>
      </c>
      <c r="B24" s="1431">
        <v>20</v>
      </c>
      <c r="C24" s="1431" t="s">
        <v>217</v>
      </c>
      <c r="D24" s="1432" t="s">
        <v>25</v>
      </c>
      <c r="E24" s="1437">
        <v>193757002</v>
      </c>
      <c r="F24" s="1437">
        <v>193757002</v>
      </c>
      <c r="G24" s="1437">
        <v>59124629</v>
      </c>
      <c r="H24" s="1433">
        <v>59124629</v>
      </c>
      <c r="I24" s="1434">
        <v>59124629</v>
      </c>
      <c r="J24" s="1392"/>
      <c r="K24" s="1392"/>
      <c r="L24" s="1392"/>
      <c r="M24" s="1392"/>
      <c r="N24" s="1392"/>
      <c r="O24" s="1392"/>
      <c r="P24" s="1392"/>
      <c r="Q24" s="1392"/>
      <c r="R24" s="1392"/>
      <c r="S24" s="1392"/>
      <c r="T24" s="1392"/>
      <c r="U24" s="1392"/>
      <c r="V24" s="1392"/>
      <c r="W24" s="1392"/>
      <c r="X24" s="1392"/>
      <c r="Y24" s="1392"/>
      <c r="Z24" s="1392"/>
      <c r="AA24" s="1392"/>
      <c r="AB24" s="1392"/>
      <c r="AC24" s="1392"/>
      <c r="AD24" s="1392"/>
      <c r="AE24" s="1392"/>
      <c r="AF24" s="1392"/>
    </row>
    <row r="25" spans="1:32" s="1436" customFormat="1" x14ac:dyDescent="0.3">
      <c r="A25" s="1430" t="s">
        <v>336</v>
      </c>
      <c r="B25" s="1431">
        <v>20</v>
      </c>
      <c r="C25" s="1431" t="s">
        <v>217</v>
      </c>
      <c r="D25" s="1432" t="s">
        <v>105</v>
      </c>
      <c r="E25" s="1437">
        <v>2980139</v>
      </c>
      <c r="F25" s="1437">
        <v>2980139</v>
      </c>
      <c r="G25" s="1437">
        <v>998822</v>
      </c>
      <c r="H25" s="1433">
        <v>998822</v>
      </c>
      <c r="I25" s="1434">
        <v>998822</v>
      </c>
      <c r="J25" s="1392"/>
      <c r="K25" s="1392"/>
      <c r="L25" s="1392"/>
      <c r="M25" s="1392"/>
      <c r="N25" s="1392"/>
      <c r="O25" s="1392"/>
      <c r="P25" s="1392"/>
      <c r="Q25" s="1392"/>
      <c r="R25" s="1392"/>
      <c r="S25" s="1392"/>
      <c r="T25" s="1392"/>
      <c r="U25" s="1392"/>
      <c r="V25" s="1392"/>
      <c r="W25" s="1392"/>
      <c r="X25" s="1392"/>
      <c r="Y25" s="1392"/>
      <c r="Z25" s="1392"/>
      <c r="AA25" s="1392"/>
      <c r="AB25" s="1392"/>
      <c r="AC25" s="1392"/>
      <c r="AD25" s="1392"/>
      <c r="AE25" s="1392"/>
      <c r="AF25" s="1392"/>
    </row>
    <row r="26" spans="1:32" s="1436" customFormat="1" x14ac:dyDescent="0.3">
      <c r="A26" s="1430" t="s">
        <v>335</v>
      </c>
      <c r="B26" s="1431">
        <v>20</v>
      </c>
      <c r="C26" s="1431" t="s">
        <v>217</v>
      </c>
      <c r="D26" s="1432" t="s">
        <v>106</v>
      </c>
      <c r="E26" s="1433">
        <v>1260827200</v>
      </c>
      <c r="F26" s="1433">
        <v>1260827200</v>
      </c>
      <c r="G26" s="1437">
        <v>1022063422</v>
      </c>
      <c r="H26" s="1437">
        <v>1022063422</v>
      </c>
      <c r="I26" s="1439">
        <v>22371518</v>
      </c>
      <c r="J26" s="1392"/>
      <c r="K26" s="1392"/>
      <c r="L26" s="1392"/>
      <c r="M26" s="1392"/>
      <c r="N26" s="1392"/>
      <c r="O26" s="1392"/>
      <c r="P26" s="1392"/>
      <c r="Q26" s="1392"/>
      <c r="R26" s="1392"/>
      <c r="S26" s="1392"/>
      <c r="T26" s="1392"/>
      <c r="U26" s="1392"/>
      <c r="V26" s="1392"/>
      <c r="W26" s="1392"/>
      <c r="X26" s="1392"/>
      <c r="Y26" s="1392"/>
      <c r="Z26" s="1392"/>
      <c r="AA26" s="1392"/>
      <c r="AB26" s="1392"/>
      <c r="AC26" s="1392"/>
      <c r="AD26" s="1392"/>
      <c r="AE26" s="1392"/>
      <c r="AF26" s="1392"/>
    </row>
    <row r="27" spans="1:32" s="1436" customFormat="1" x14ac:dyDescent="0.3">
      <c r="A27" s="1430" t="s">
        <v>334</v>
      </c>
      <c r="B27" s="1431">
        <v>20</v>
      </c>
      <c r="C27" s="1431" t="s">
        <v>217</v>
      </c>
      <c r="D27" s="1432" t="s">
        <v>26</v>
      </c>
      <c r="E27" s="1433">
        <v>1618820500</v>
      </c>
      <c r="F27" s="1433">
        <v>1618820500</v>
      </c>
      <c r="G27" s="1433">
        <v>486016711</v>
      </c>
      <c r="H27" s="1433">
        <v>486016711</v>
      </c>
      <c r="I27" s="1434">
        <v>486016711</v>
      </c>
      <c r="J27" s="1392"/>
      <c r="K27" s="1392"/>
      <c r="L27" s="1392"/>
      <c r="M27" s="1392"/>
      <c r="N27" s="1392"/>
      <c r="O27" s="1392"/>
      <c r="P27" s="1392"/>
      <c r="Q27" s="1392"/>
      <c r="R27" s="1392"/>
      <c r="S27" s="1392"/>
      <c r="T27" s="1392"/>
      <c r="U27" s="1392"/>
      <c r="V27" s="1392"/>
      <c r="W27" s="1392"/>
      <c r="X27" s="1392"/>
      <c r="Y27" s="1392"/>
      <c r="Z27" s="1392"/>
      <c r="AA27" s="1392"/>
      <c r="AB27" s="1392"/>
      <c r="AC27" s="1392"/>
      <c r="AD27" s="1392"/>
      <c r="AE27" s="1392"/>
      <c r="AF27" s="1392"/>
    </row>
    <row r="28" spans="1:32" s="1436" customFormat="1" x14ac:dyDescent="0.3">
      <c r="A28" s="1430" t="s">
        <v>333</v>
      </c>
      <c r="B28" s="1431">
        <v>20</v>
      </c>
      <c r="C28" s="1431" t="s">
        <v>217</v>
      </c>
      <c r="D28" s="1432" t="s">
        <v>27</v>
      </c>
      <c r="E28" s="1433">
        <v>778296108</v>
      </c>
      <c r="F28" s="1433">
        <v>778296108</v>
      </c>
      <c r="G28" s="1433">
        <v>9679213</v>
      </c>
      <c r="H28" s="1433">
        <v>9679213</v>
      </c>
      <c r="I28" s="1434">
        <v>9679213</v>
      </c>
      <c r="J28" s="1392"/>
      <c r="K28" s="1392"/>
      <c r="L28" s="1392"/>
      <c r="M28" s="1392"/>
      <c r="N28" s="1392"/>
      <c r="O28" s="1392"/>
      <c r="P28" s="1392"/>
      <c r="Q28" s="1392"/>
      <c r="R28" s="1392"/>
      <c r="S28" s="1392"/>
      <c r="T28" s="1392"/>
      <c r="U28" s="1392"/>
      <c r="V28" s="1392"/>
      <c r="W28" s="1392"/>
      <c r="X28" s="1392"/>
      <c r="Y28" s="1392"/>
      <c r="Z28" s="1392"/>
      <c r="AA28" s="1392"/>
      <c r="AB28" s="1392"/>
      <c r="AC28" s="1392"/>
      <c r="AD28" s="1392"/>
      <c r="AE28" s="1392"/>
      <c r="AF28" s="1392"/>
    </row>
    <row r="29" spans="1:32" s="1436" customFormat="1" x14ac:dyDescent="0.3">
      <c r="A29" s="1430" t="s">
        <v>332</v>
      </c>
      <c r="B29" s="1431">
        <v>20</v>
      </c>
      <c r="C29" s="1431" t="s">
        <v>217</v>
      </c>
      <c r="D29" s="1432" t="s">
        <v>107</v>
      </c>
      <c r="E29" s="1433">
        <v>75867329</v>
      </c>
      <c r="F29" s="1433">
        <v>75867329</v>
      </c>
      <c r="G29" s="1433">
        <v>34982470</v>
      </c>
      <c r="H29" s="1433">
        <v>34982470</v>
      </c>
      <c r="I29" s="1434">
        <v>34982470</v>
      </c>
      <c r="J29" s="1392"/>
      <c r="K29" s="1392"/>
      <c r="L29" s="1392"/>
      <c r="M29" s="1392"/>
      <c r="N29" s="1392"/>
      <c r="O29" s="1392"/>
      <c r="P29" s="1392"/>
      <c r="Q29" s="1392"/>
      <c r="R29" s="1392"/>
      <c r="S29" s="1392"/>
      <c r="T29" s="1392"/>
      <c r="U29" s="1392"/>
      <c r="V29" s="1392"/>
      <c r="W29" s="1392"/>
      <c r="X29" s="1392"/>
      <c r="Y29" s="1392"/>
      <c r="Z29" s="1392"/>
      <c r="AA29" s="1392"/>
      <c r="AB29" s="1392"/>
      <c r="AC29" s="1392"/>
      <c r="AD29" s="1392"/>
      <c r="AE29" s="1392"/>
      <c r="AF29" s="1392"/>
    </row>
    <row r="30" spans="1:32" s="1424" customFormat="1" ht="28.8" x14ac:dyDescent="0.3">
      <c r="A30" s="1425" t="s">
        <v>331</v>
      </c>
      <c r="B30" s="1426"/>
      <c r="C30" s="1426"/>
      <c r="D30" s="1427" t="s">
        <v>28</v>
      </c>
      <c r="E30" s="1428">
        <f>+E31+E32</f>
        <v>202966280</v>
      </c>
      <c r="F30" s="1428">
        <f>+F31+F32</f>
        <v>202966280</v>
      </c>
      <c r="G30" s="1428">
        <f>+G31+G32</f>
        <v>139828209</v>
      </c>
      <c r="H30" s="1428">
        <f>+H31+H32</f>
        <v>139828209</v>
      </c>
      <c r="I30" s="1429">
        <f>+I31+I32</f>
        <v>139828209</v>
      </c>
      <c r="J30" s="1392"/>
      <c r="K30" s="1392"/>
      <c r="L30" s="1392"/>
      <c r="M30" s="1392"/>
      <c r="N30" s="1392"/>
      <c r="O30" s="1392"/>
      <c r="P30" s="1392"/>
      <c r="Q30" s="1392"/>
      <c r="R30" s="1392"/>
      <c r="S30" s="1392"/>
      <c r="T30" s="1392"/>
      <c r="U30" s="1392"/>
      <c r="V30" s="1392"/>
      <c r="W30" s="1392"/>
      <c r="X30" s="1392"/>
      <c r="Y30" s="1392"/>
      <c r="Z30" s="1392"/>
      <c r="AA30" s="1392"/>
      <c r="AB30" s="1392"/>
      <c r="AC30" s="1392"/>
      <c r="AD30" s="1392"/>
      <c r="AE30" s="1392"/>
      <c r="AF30" s="1392"/>
    </row>
    <row r="31" spans="1:32" s="1436" customFormat="1" x14ac:dyDescent="0.3">
      <c r="A31" s="1430" t="s">
        <v>330</v>
      </c>
      <c r="B31" s="1431">
        <v>20</v>
      </c>
      <c r="C31" s="1431" t="s">
        <v>217</v>
      </c>
      <c r="D31" s="1432" t="s">
        <v>29</v>
      </c>
      <c r="E31" s="1433">
        <v>45766280</v>
      </c>
      <c r="F31" s="1433">
        <v>45766280</v>
      </c>
      <c r="G31" s="1433">
        <v>44602494</v>
      </c>
      <c r="H31" s="1433">
        <v>44602494</v>
      </c>
      <c r="I31" s="1434">
        <v>44602494</v>
      </c>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2"/>
      <c r="AF31" s="1392"/>
    </row>
    <row r="32" spans="1:32" s="1436" customFormat="1" x14ac:dyDescent="0.3">
      <c r="A32" s="1430" t="s">
        <v>329</v>
      </c>
      <c r="B32" s="1431">
        <v>20</v>
      </c>
      <c r="C32" s="1431" t="s">
        <v>217</v>
      </c>
      <c r="D32" s="1432" t="s">
        <v>30</v>
      </c>
      <c r="E32" s="1433">
        <v>157200000</v>
      </c>
      <c r="F32" s="1433">
        <v>157200000</v>
      </c>
      <c r="G32" s="1433">
        <v>95225715</v>
      </c>
      <c r="H32" s="1433">
        <v>95225715</v>
      </c>
      <c r="I32" s="1434">
        <v>95225715</v>
      </c>
      <c r="J32" s="1392"/>
      <c r="K32" s="1392"/>
      <c r="L32" s="1392"/>
      <c r="M32" s="1392"/>
      <c r="N32" s="1392"/>
      <c r="O32" s="1392"/>
      <c r="P32" s="1392"/>
      <c r="Q32" s="1392"/>
      <c r="R32" s="1392"/>
      <c r="S32" s="1392"/>
      <c r="T32" s="1392"/>
      <c r="U32" s="1392"/>
      <c r="V32" s="1392"/>
      <c r="W32" s="1392"/>
      <c r="X32" s="1392"/>
      <c r="Y32" s="1392"/>
      <c r="Z32" s="1392"/>
      <c r="AA32" s="1392"/>
      <c r="AB32" s="1392"/>
      <c r="AC32" s="1392"/>
      <c r="AD32" s="1392"/>
      <c r="AE32" s="1392"/>
      <c r="AF32" s="1392"/>
    </row>
    <row r="33" spans="1:32" s="1436" customFormat="1" ht="30.75" customHeight="1" x14ac:dyDescent="0.3">
      <c r="A33" s="1425" t="s">
        <v>328</v>
      </c>
      <c r="B33" s="1426">
        <v>20</v>
      </c>
      <c r="C33" s="1431" t="s">
        <v>217</v>
      </c>
      <c r="D33" s="1427" t="s">
        <v>108</v>
      </c>
      <c r="E33" s="1440">
        <v>2317082322</v>
      </c>
      <c r="F33" s="1433">
        <v>0</v>
      </c>
      <c r="G33" s="1433">
        <v>0</v>
      </c>
      <c r="H33" s="1433">
        <v>0</v>
      </c>
      <c r="I33" s="1434">
        <v>0</v>
      </c>
      <c r="J33" s="1392"/>
      <c r="K33" s="1392"/>
      <c r="L33" s="1392"/>
      <c r="M33" s="1392"/>
      <c r="N33" s="1392"/>
      <c r="O33" s="1392"/>
      <c r="P33" s="1392"/>
      <c r="Q33" s="1392"/>
      <c r="R33" s="1392"/>
      <c r="S33" s="1392"/>
      <c r="T33" s="1392"/>
      <c r="U33" s="1392"/>
      <c r="V33" s="1392"/>
      <c r="W33" s="1392"/>
      <c r="X33" s="1392"/>
      <c r="Y33" s="1392"/>
      <c r="Z33" s="1392"/>
      <c r="AA33" s="1392"/>
      <c r="AB33" s="1392"/>
      <c r="AC33" s="1392"/>
      <c r="AD33" s="1392"/>
      <c r="AE33" s="1392"/>
      <c r="AF33" s="1392"/>
    </row>
    <row r="34" spans="1:32" x14ac:dyDescent="0.3">
      <c r="A34" s="1425" t="s">
        <v>327</v>
      </c>
      <c r="B34" s="1426"/>
      <c r="C34" s="1426"/>
      <c r="D34" s="1427" t="s">
        <v>31</v>
      </c>
      <c r="E34" s="1437">
        <f>SUM(E35:E36)</f>
        <v>7405061141</v>
      </c>
      <c r="F34" s="1437">
        <f>SUM(F35:F36)</f>
        <v>4545972299</v>
      </c>
      <c r="G34" s="1437">
        <f>SUM(G35:G36)</f>
        <v>4372216809</v>
      </c>
      <c r="H34" s="1437">
        <f>SUM(H35:H36)</f>
        <v>2392037457</v>
      </c>
      <c r="I34" s="1439">
        <f>SUM(I35:I36)</f>
        <v>2392037457</v>
      </c>
    </row>
    <row r="35" spans="1:32" x14ac:dyDescent="0.3">
      <c r="A35" s="1430" t="s">
        <v>326</v>
      </c>
      <c r="B35" s="1431">
        <v>20</v>
      </c>
      <c r="C35" s="1431" t="s">
        <v>217</v>
      </c>
      <c r="D35" s="1432" t="s">
        <v>32</v>
      </c>
      <c r="E35" s="1433">
        <v>305000000</v>
      </c>
      <c r="F35" s="1433">
        <v>296530764</v>
      </c>
      <c r="G35" s="1433">
        <v>152585604</v>
      </c>
      <c r="H35" s="1433">
        <v>52585604</v>
      </c>
      <c r="I35" s="1434">
        <v>52585604</v>
      </c>
    </row>
    <row r="36" spans="1:32" x14ac:dyDescent="0.3">
      <c r="A36" s="1430" t="s">
        <v>325</v>
      </c>
      <c r="B36" s="1431">
        <v>20</v>
      </c>
      <c r="C36" s="1431" t="s">
        <v>217</v>
      </c>
      <c r="D36" s="1432" t="s">
        <v>33</v>
      </c>
      <c r="E36" s="1433">
        <v>7100061141</v>
      </c>
      <c r="F36" s="1433">
        <v>4249441535</v>
      </c>
      <c r="G36" s="1433">
        <v>4219631205</v>
      </c>
      <c r="H36" s="1433">
        <v>2339451853</v>
      </c>
      <c r="I36" s="1434">
        <v>2339451853</v>
      </c>
    </row>
    <row r="37" spans="1:32" s="1424" customFormat="1" ht="31.5" customHeight="1" x14ac:dyDescent="0.3">
      <c r="A37" s="1425" t="s">
        <v>324</v>
      </c>
      <c r="B37" s="1426"/>
      <c r="C37" s="1426"/>
      <c r="D37" s="1427" t="s">
        <v>109</v>
      </c>
      <c r="E37" s="1428">
        <f>+E38+E42+E46+E47</f>
        <v>9940246700</v>
      </c>
      <c r="F37" s="1428">
        <f>+F38+F42+F46+F47</f>
        <v>9940246700</v>
      </c>
      <c r="G37" s="1428">
        <f>+G38+G42+G46+G47</f>
        <v>5499268078</v>
      </c>
      <c r="H37" s="1428">
        <f>+H38+H42+H46+H47</f>
        <v>5225989223</v>
      </c>
      <c r="I37" s="1429">
        <f>+I38+I42+I46+I47</f>
        <v>4682002223</v>
      </c>
      <c r="J37" s="1392"/>
      <c r="K37" s="1392"/>
      <c r="L37" s="1392"/>
      <c r="M37" s="1392"/>
      <c r="N37" s="1392"/>
      <c r="O37" s="1392"/>
      <c r="P37" s="1392"/>
      <c r="Q37" s="1392"/>
      <c r="R37" s="1392"/>
      <c r="S37" s="1392"/>
      <c r="T37" s="1392"/>
      <c r="U37" s="1392"/>
      <c r="V37" s="1392"/>
      <c r="W37" s="1392"/>
      <c r="X37" s="1392"/>
      <c r="Y37" s="1392"/>
      <c r="Z37" s="1392"/>
      <c r="AA37" s="1392"/>
      <c r="AB37" s="1392"/>
      <c r="AC37" s="1392"/>
      <c r="AD37" s="1392"/>
      <c r="AE37" s="1392"/>
      <c r="AF37" s="1392"/>
    </row>
    <row r="38" spans="1:32" s="1424" customFormat="1" x14ac:dyDescent="0.3">
      <c r="A38" s="1425" t="s">
        <v>323</v>
      </c>
      <c r="B38" s="1426"/>
      <c r="C38" s="1426"/>
      <c r="D38" s="1427" t="s">
        <v>35</v>
      </c>
      <c r="E38" s="1428">
        <f>SUM(E39:E41)</f>
        <v>5264556926</v>
      </c>
      <c r="F38" s="1428">
        <f>SUM(F39:F41)</f>
        <v>5264556926</v>
      </c>
      <c r="G38" s="1428">
        <f>SUM(G39:G41)</f>
        <v>2459576200</v>
      </c>
      <c r="H38" s="1428">
        <f>SUM(H39:H41)</f>
        <v>2419589300</v>
      </c>
      <c r="I38" s="1429">
        <f>SUM(I39:I41)</f>
        <v>2019449400</v>
      </c>
      <c r="J38" s="1392"/>
      <c r="K38" s="1392"/>
      <c r="L38" s="1392"/>
      <c r="M38" s="1392"/>
      <c r="N38" s="1392"/>
      <c r="O38" s="1392"/>
      <c r="P38" s="1392"/>
      <c r="Q38" s="1392"/>
      <c r="R38" s="1392"/>
      <c r="S38" s="1392"/>
      <c r="T38" s="1392"/>
      <c r="U38" s="1392"/>
      <c r="V38" s="1392"/>
      <c r="W38" s="1392"/>
      <c r="X38" s="1392"/>
      <c r="Y38" s="1392"/>
      <c r="Z38" s="1392"/>
      <c r="AA38" s="1392"/>
      <c r="AB38" s="1392"/>
      <c r="AC38" s="1392"/>
      <c r="AD38" s="1392"/>
      <c r="AE38" s="1392"/>
      <c r="AF38" s="1392"/>
    </row>
    <row r="39" spans="1:32" x14ac:dyDescent="0.3">
      <c r="A39" s="1430" t="s">
        <v>322</v>
      </c>
      <c r="B39" s="1431">
        <v>20</v>
      </c>
      <c r="C39" s="1431" t="s">
        <v>217</v>
      </c>
      <c r="D39" s="1432" t="s">
        <v>36</v>
      </c>
      <c r="E39" s="1433">
        <v>1297907238</v>
      </c>
      <c r="F39" s="1433">
        <v>1297907238</v>
      </c>
      <c r="G39" s="1433">
        <v>556577200</v>
      </c>
      <c r="H39" s="1433">
        <v>516590300</v>
      </c>
      <c r="I39" s="1434">
        <v>430178100</v>
      </c>
    </row>
    <row r="40" spans="1:32" x14ac:dyDescent="0.3">
      <c r="A40" s="1430" t="s">
        <v>321</v>
      </c>
      <c r="B40" s="1431">
        <v>20</v>
      </c>
      <c r="C40" s="1431" t="s">
        <v>217</v>
      </c>
      <c r="D40" s="1432" t="s">
        <v>110</v>
      </c>
      <c r="E40" s="1433">
        <v>1985792898</v>
      </c>
      <c r="F40" s="1433">
        <v>1985792898</v>
      </c>
      <c r="G40" s="1433">
        <v>811369500</v>
      </c>
      <c r="H40" s="1433">
        <v>811369500</v>
      </c>
      <c r="I40" s="1434">
        <v>679894300</v>
      </c>
    </row>
    <row r="41" spans="1:32" x14ac:dyDescent="0.3">
      <c r="A41" s="1430" t="s">
        <v>320</v>
      </c>
      <c r="B41" s="1431">
        <v>20</v>
      </c>
      <c r="C41" s="1431" t="s">
        <v>217</v>
      </c>
      <c r="D41" s="1432" t="s">
        <v>38</v>
      </c>
      <c r="E41" s="1433">
        <v>1980856790</v>
      </c>
      <c r="F41" s="1433">
        <v>1980856790</v>
      </c>
      <c r="G41" s="1433">
        <v>1091629500</v>
      </c>
      <c r="H41" s="1433">
        <v>1091629500</v>
      </c>
      <c r="I41" s="1434">
        <v>909377000</v>
      </c>
    </row>
    <row r="42" spans="1:32" s="1424" customFormat="1" x14ac:dyDescent="0.3">
      <c r="A42" s="1425" t="s">
        <v>319</v>
      </c>
      <c r="B42" s="1426"/>
      <c r="C42" s="1426"/>
      <c r="D42" s="1427" t="s">
        <v>111</v>
      </c>
      <c r="E42" s="1428">
        <f>+E43+E44+E45</f>
        <v>3375854160</v>
      </c>
      <c r="F42" s="1428">
        <f>+F43+F44+F45</f>
        <v>3375854160</v>
      </c>
      <c r="G42" s="1428">
        <f>+G43+G44+G45</f>
        <v>2343909478</v>
      </c>
      <c r="H42" s="1428">
        <f>+H43+H44+H45</f>
        <v>2160601823</v>
      </c>
      <c r="I42" s="1429">
        <f>+I43+I44+I45</f>
        <v>2124780123</v>
      </c>
      <c r="J42" s="1392"/>
      <c r="K42" s="1392"/>
      <c r="L42" s="1392"/>
      <c r="M42" s="1392"/>
      <c r="N42" s="1392"/>
      <c r="O42" s="1392"/>
      <c r="P42" s="1392"/>
      <c r="Q42" s="1392"/>
      <c r="R42" s="1392"/>
      <c r="S42" s="1392"/>
      <c r="T42" s="1392"/>
      <c r="U42" s="1392"/>
      <c r="V42" s="1392"/>
      <c r="W42" s="1392"/>
      <c r="X42" s="1392"/>
      <c r="Y42" s="1392"/>
      <c r="Z42" s="1392"/>
      <c r="AA42" s="1392"/>
      <c r="AB42" s="1392"/>
      <c r="AC42" s="1392"/>
      <c r="AD42" s="1392"/>
      <c r="AE42" s="1392"/>
      <c r="AF42" s="1392"/>
    </row>
    <row r="43" spans="1:32" x14ac:dyDescent="0.3">
      <c r="A43" s="1430" t="s">
        <v>318</v>
      </c>
      <c r="B43" s="1431">
        <v>20</v>
      </c>
      <c r="C43" s="1431" t="s">
        <v>217</v>
      </c>
      <c r="D43" s="1432" t="s">
        <v>40</v>
      </c>
      <c r="E43" s="1433">
        <v>2045759880</v>
      </c>
      <c r="F43" s="1433">
        <v>2045759880</v>
      </c>
      <c r="G43" s="1433">
        <v>1551232578</v>
      </c>
      <c r="H43" s="1433">
        <v>1467924923</v>
      </c>
      <c r="I43" s="1434">
        <v>1467924923</v>
      </c>
    </row>
    <row r="44" spans="1:32" x14ac:dyDescent="0.3">
      <c r="A44" s="1430" t="s">
        <v>317</v>
      </c>
      <c r="B44" s="1431">
        <v>20</v>
      </c>
      <c r="C44" s="1431" t="s">
        <v>217</v>
      </c>
      <c r="D44" s="1432" t="s">
        <v>41</v>
      </c>
      <c r="E44" s="1433">
        <v>1204707636</v>
      </c>
      <c r="F44" s="1433">
        <v>1204707636</v>
      </c>
      <c r="G44" s="1433">
        <v>729777500</v>
      </c>
      <c r="H44" s="1433">
        <v>629777500</v>
      </c>
      <c r="I44" s="1434">
        <v>603952900</v>
      </c>
    </row>
    <row r="45" spans="1:32" ht="43.2" x14ac:dyDescent="0.3">
      <c r="A45" s="1430" t="s">
        <v>316</v>
      </c>
      <c r="B45" s="1431">
        <v>20</v>
      </c>
      <c r="C45" s="1431" t="s">
        <v>217</v>
      </c>
      <c r="D45" s="1432" t="s">
        <v>112</v>
      </c>
      <c r="E45" s="1433">
        <v>125386644</v>
      </c>
      <c r="F45" s="1433">
        <v>125386644</v>
      </c>
      <c r="G45" s="1433">
        <v>62899400</v>
      </c>
      <c r="H45" s="1433">
        <v>62899400</v>
      </c>
      <c r="I45" s="1434">
        <v>52902300</v>
      </c>
    </row>
    <row r="46" spans="1:32" x14ac:dyDescent="0.3">
      <c r="A46" s="1430" t="s">
        <v>315</v>
      </c>
      <c r="B46" s="1431">
        <v>20</v>
      </c>
      <c r="C46" s="1431" t="s">
        <v>217</v>
      </c>
      <c r="D46" s="1432" t="s">
        <v>43</v>
      </c>
      <c r="E46" s="1433">
        <v>775448970</v>
      </c>
      <c r="F46" s="1433">
        <v>775448970</v>
      </c>
      <c r="G46" s="1433">
        <v>417451200</v>
      </c>
      <c r="H46" s="1433">
        <v>387460400</v>
      </c>
      <c r="I46" s="1434">
        <v>322648300</v>
      </c>
    </row>
    <row r="47" spans="1:32" ht="15" thickBot="1" x14ac:dyDescent="0.35">
      <c r="A47" s="1441" t="s">
        <v>314</v>
      </c>
      <c r="B47" s="1442">
        <v>20</v>
      </c>
      <c r="C47" s="1442" t="s">
        <v>217</v>
      </c>
      <c r="D47" s="1443" t="s">
        <v>44</v>
      </c>
      <c r="E47" s="1444">
        <v>524386644</v>
      </c>
      <c r="F47" s="1444">
        <v>524386644</v>
      </c>
      <c r="G47" s="1444">
        <v>278331200</v>
      </c>
      <c r="H47" s="1444">
        <v>258337700</v>
      </c>
      <c r="I47" s="1445">
        <v>215124400</v>
      </c>
    </row>
    <row r="48" spans="1:32" ht="6" customHeight="1" thickBot="1" x14ac:dyDescent="0.35">
      <c r="A48" s="1446"/>
      <c r="B48" s="1392"/>
      <c r="C48" s="1392"/>
      <c r="D48" s="1447"/>
      <c r="E48" s="1448"/>
      <c r="F48" s="1448"/>
      <c r="G48" s="1449"/>
      <c r="H48" s="1448"/>
      <c r="I48" s="1450"/>
    </row>
    <row r="49" spans="1:32" s="1394" customFormat="1" x14ac:dyDescent="0.3">
      <c r="A49" s="3683" t="s">
        <v>1</v>
      </c>
      <c r="B49" s="3684"/>
      <c r="C49" s="3684"/>
      <c r="D49" s="3684"/>
      <c r="E49" s="3684"/>
      <c r="F49" s="3684"/>
      <c r="G49" s="3684"/>
      <c r="H49" s="3684"/>
      <c r="I49" s="3685"/>
      <c r="J49" s="1393"/>
      <c r="K49" s="1393"/>
      <c r="L49" s="1393"/>
      <c r="M49" s="1393"/>
      <c r="N49" s="1393"/>
      <c r="O49" s="1393"/>
      <c r="P49" s="1393"/>
      <c r="Q49" s="1393"/>
      <c r="R49" s="1393"/>
      <c r="S49" s="1393"/>
      <c r="T49" s="1393"/>
      <c r="U49" s="1393"/>
      <c r="V49" s="1393"/>
      <c r="W49" s="1393"/>
      <c r="X49" s="1393"/>
      <c r="Y49" s="1393"/>
      <c r="Z49" s="1393"/>
      <c r="AA49" s="1393"/>
      <c r="AB49" s="1393"/>
      <c r="AC49" s="1393"/>
      <c r="AD49" s="1393"/>
      <c r="AE49" s="1393"/>
      <c r="AF49" s="1393"/>
    </row>
    <row r="50" spans="1:32" s="1394" customFormat="1" x14ac:dyDescent="0.3">
      <c r="A50" s="3686" t="s">
        <v>95</v>
      </c>
      <c r="B50" s="3687"/>
      <c r="C50" s="3687"/>
      <c r="D50" s="3687"/>
      <c r="E50" s="3687"/>
      <c r="F50" s="3687"/>
      <c r="G50" s="3687"/>
      <c r="H50" s="3687"/>
      <c r="I50" s="3688"/>
      <c r="J50" s="1393"/>
      <c r="K50" s="1393"/>
      <c r="L50" s="1393"/>
      <c r="M50" s="1393"/>
      <c r="N50" s="1393"/>
      <c r="O50" s="1393"/>
      <c r="P50" s="1393"/>
      <c r="Q50" s="1393"/>
      <c r="R50" s="1393"/>
      <c r="S50" s="1393"/>
      <c r="T50" s="1393"/>
      <c r="U50" s="1393"/>
      <c r="V50" s="1393"/>
      <c r="W50" s="1393"/>
      <c r="X50" s="1393"/>
      <c r="Y50" s="1393"/>
      <c r="Z50" s="1393"/>
      <c r="AA50" s="1393"/>
      <c r="AB50" s="1393"/>
      <c r="AC50" s="1393"/>
      <c r="AD50" s="1393"/>
      <c r="AE50" s="1393"/>
      <c r="AF50" s="1393"/>
    </row>
    <row r="51" spans="1:32" hidden="1" x14ac:dyDescent="0.3">
      <c r="A51" s="1451"/>
      <c r="B51" s="1392"/>
      <c r="C51" s="1392"/>
      <c r="D51" s="1447"/>
      <c r="E51" s="1452"/>
      <c r="F51" s="1452"/>
      <c r="G51" s="1452"/>
      <c r="H51" s="1452"/>
      <c r="I51" s="1453"/>
    </row>
    <row r="52" spans="1:32" x14ac:dyDescent="0.3">
      <c r="A52" s="1454" t="s">
        <v>0</v>
      </c>
      <c r="B52" s="1392"/>
      <c r="C52" s="1392"/>
      <c r="D52" s="1447"/>
      <c r="E52" s="1455"/>
      <c r="F52" s="1452"/>
      <c r="G52" s="1452"/>
      <c r="H52" s="1452"/>
      <c r="I52" s="1453"/>
    </row>
    <row r="53" spans="1:32" ht="1.5" customHeight="1" x14ac:dyDescent="0.3">
      <c r="A53" s="1451"/>
      <c r="B53" s="1392"/>
      <c r="C53" s="1392"/>
      <c r="D53" s="1447"/>
      <c r="E53" s="1452"/>
      <c r="F53" s="1452"/>
      <c r="G53" s="1452"/>
      <c r="H53" s="1452"/>
      <c r="I53" s="1456"/>
    </row>
    <row r="54" spans="1:32" ht="21" customHeight="1" thickBot="1" x14ac:dyDescent="0.35">
      <c r="A54" s="1451" t="s">
        <v>96</v>
      </c>
      <c r="B54" s="1392"/>
      <c r="C54" s="1392"/>
      <c r="D54" s="1447" t="s">
        <v>4</v>
      </c>
      <c r="E54" s="1452"/>
      <c r="F54" s="1452" t="str">
        <f>F7</f>
        <v>MES:</v>
      </c>
      <c r="G54" s="1452" t="str">
        <f>G7</f>
        <v>JUNIO</v>
      </c>
      <c r="H54" s="1452" t="str">
        <f>H7</f>
        <v xml:space="preserve">                                VIGENCIA FISCAL:      2018</v>
      </c>
      <c r="I54" s="1453"/>
    </row>
    <row r="55" spans="1:32" ht="28.5" hidden="1" customHeight="1" thickBot="1" x14ac:dyDescent="0.35">
      <c r="A55" s="1451"/>
      <c r="B55" s="1392"/>
      <c r="C55" s="1392"/>
      <c r="D55" s="1447"/>
      <c r="E55" s="1452"/>
      <c r="F55" s="1452"/>
      <c r="G55" s="1452"/>
      <c r="H55" s="1452"/>
      <c r="I55" s="1453"/>
    </row>
    <row r="56" spans="1:32" ht="15" thickBot="1" x14ac:dyDescent="0.35">
      <c r="A56" s="1457"/>
      <c r="B56" s="1458"/>
      <c r="C56" s="1458"/>
      <c r="D56" s="1459"/>
      <c r="E56" s="1460"/>
      <c r="F56" s="1460"/>
      <c r="G56" s="1460"/>
      <c r="H56" s="1460"/>
      <c r="I56" s="1461"/>
    </row>
    <row r="57" spans="1:32" ht="33.75" customHeight="1" thickBot="1" x14ac:dyDescent="0.35">
      <c r="A57" s="1409" t="s">
        <v>228</v>
      </c>
      <c r="B57" s="1410" t="s">
        <v>227</v>
      </c>
      <c r="C57" s="1410" t="s">
        <v>226</v>
      </c>
      <c r="D57" s="1410" t="s">
        <v>225</v>
      </c>
      <c r="E57" s="1411" t="s">
        <v>224</v>
      </c>
      <c r="F57" s="1411" t="s">
        <v>101</v>
      </c>
      <c r="G57" s="1411" t="s">
        <v>102</v>
      </c>
      <c r="H57" s="1411" t="s">
        <v>103</v>
      </c>
      <c r="I57" s="1412" t="s">
        <v>195</v>
      </c>
    </row>
    <row r="58" spans="1:32" s="1424" customFormat="1" ht="31.5" customHeight="1" x14ac:dyDescent="0.3">
      <c r="A58" s="1425" t="s">
        <v>313</v>
      </c>
      <c r="B58" s="1426"/>
      <c r="C58" s="1426"/>
      <c r="D58" s="1462" t="s">
        <v>45</v>
      </c>
      <c r="E58" s="1463">
        <f>+E59</f>
        <v>10357914969</v>
      </c>
      <c r="F58" s="1463">
        <f>+F59</f>
        <v>7548801366.21</v>
      </c>
      <c r="G58" s="1463">
        <f>+G59</f>
        <v>7118722308.9300003</v>
      </c>
      <c r="H58" s="1463">
        <f>+H59</f>
        <v>5007932873.9200001</v>
      </c>
      <c r="I58" s="1464">
        <f>+I59</f>
        <v>5007932873.9200001</v>
      </c>
      <c r="J58" s="1392"/>
      <c r="K58" s="1392"/>
      <c r="L58" s="1392"/>
      <c r="M58" s="1392"/>
      <c r="N58" s="1392"/>
      <c r="O58" s="1392"/>
      <c r="P58" s="1392"/>
      <c r="Q58" s="1392"/>
      <c r="R58" s="1392"/>
      <c r="S58" s="1392"/>
      <c r="T58" s="1392"/>
      <c r="U58" s="1392"/>
      <c r="V58" s="1392"/>
      <c r="W58" s="1392"/>
      <c r="X58" s="1392"/>
      <c r="Y58" s="1392"/>
      <c r="Z58" s="1392"/>
      <c r="AA58" s="1392"/>
      <c r="AB58" s="1392"/>
      <c r="AC58" s="1392"/>
      <c r="AD58" s="1392"/>
      <c r="AE58" s="1392"/>
      <c r="AF58" s="1392"/>
    </row>
    <row r="59" spans="1:32" s="1424" customFormat="1" x14ac:dyDescent="0.3">
      <c r="A59" s="1425" t="s">
        <v>312</v>
      </c>
      <c r="B59" s="1426"/>
      <c r="C59" s="1426"/>
      <c r="D59" s="1427" t="s">
        <v>45</v>
      </c>
      <c r="E59" s="1428">
        <f>+E63+E60</f>
        <v>10357914969</v>
      </c>
      <c r="F59" s="1428">
        <f>+F63+F60</f>
        <v>7548801366.21</v>
      </c>
      <c r="G59" s="1428">
        <f>+G63+G60</f>
        <v>7118722308.9300003</v>
      </c>
      <c r="H59" s="1428">
        <f>+H63+H60</f>
        <v>5007932873.9200001</v>
      </c>
      <c r="I59" s="1429">
        <f>+I63+I60</f>
        <v>5007932873.9200001</v>
      </c>
      <c r="J59" s="1392"/>
      <c r="K59" s="1392"/>
      <c r="L59" s="1392"/>
      <c r="M59" s="1392"/>
      <c r="N59" s="1392"/>
      <c r="O59" s="1392"/>
      <c r="P59" s="1392"/>
      <c r="Q59" s="1392"/>
      <c r="R59" s="1392"/>
      <c r="S59" s="1392"/>
      <c r="T59" s="1392"/>
      <c r="U59" s="1392"/>
      <c r="V59" s="1392"/>
      <c r="W59" s="1392"/>
      <c r="X59" s="1392"/>
      <c r="Y59" s="1392"/>
      <c r="Z59" s="1392"/>
      <c r="AA59" s="1392"/>
      <c r="AB59" s="1392"/>
      <c r="AC59" s="1392"/>
      <c r="AD59" s="1392"/>
      <c r="AE59" s="1392"/>
      <c r="AF59" s="1392"/>
    </row>
    <row r="60" spans="1:32" s="1424" customFormat="1" ht="20.25" customHeight="1" x14ac:dyDescent="0.3">
      <c r="A60" s="1425" t="s">
        <v>311</v>
      </c>
      <c r="B60" s="1426"/>
      <c r="C60" s="1426"/>
      <c r="D60" s="1427" t="s">
        <v>113</v>
      </c>
      <c r="E60" s="1428">
        <f t="shared" ref="E60:I61" si="0">+E61</f>
        <v>0</v>
      </c>
      <c r="F60" s="1428">
        <f t="shared" si="0"/>
        <v>0</v>
      </c>
      <c r="G60" s="1428">
        <f t="shared" si="0"/>
        <v>0</v>
      </c>
      <c r="H60" s="1428">
        <f t="shared" si="0"/>
        <v>0</v>
      </c>
      <c r="I60" s="1429">
        <f t="shared" si="0"/>
        <v>0</v>
      </c>
      <c r="J60" s="1392"/>
      <c r="K60" s="1392"/>
      <c r="L60" s="1392"/>
      <c r="M60" s="1392"/>
      <c r="N60" s="1392"/>
      <c r="O60" s="1392"/>
      <c r="P60" s="1392"/>
      <c r="Q60" s="1392"/>
      <c r="R60" s="1392"/>
      <c r="S60" s="1392"/>
      <c r="T60" s="1392"/>
      <c r="U60" s="1392"/>
      <c r="V60" s="1392"/>
      <c r="W60" s="1392"/>
      <c r="X60" s="1392"/>
      <c r="Y60" s="1392"/>
      <c r="Z60" s="1392"/>
      <c r="AA60" s="1392"/>
      <c r="AB60" s="1392"/>
      <c r="AC60" s="1392"/>
      <c r="AD60" s="1392"/>
      <c r="AE60" s="1392"/>
      <c r="AF60" s="1392"/>
    </row>
    <row r="61" spans="1:32" s="1424" customFormat="1" x14ac:dyDescent="0.3">
      <c r="A61" s="1425" t="s">
        <v>310</v>
      </c>
      <c r="B61" s="1426"/>
      <c r="C61" s="1426"/>
      <c r="D61" s="1427" t="s">
        <v>114</v>
      </c>
      <c r="E61" s="1438">
        <f t="shared" si="0"/>
        <v>0</v>
      </c>
      <c r="F61" s="1438">
        <f t="shared" si="0"/>
        <v>0</v>
      </c>
      <c r="G61" s="1438">
        <f t="shared" si="0"/>
        <v>0</v>
      </c>
      <c r="H61" s="1438">
        <f t="shared" si="0"/>
        <v>0</v>
      </c>
      <c r="I61" s="1465">
        <f t="shared" si="0"/>
        <v>0</v>
      </c>
      <c r="J61" s="1392"/>
      <c r="K61" s="1392"/>
      <c r="L61" s="1392"/>
      <c r="M61" s="1392"/>
      <c r="N61" s="1392"/>
      <c r="O61" s="1392"/>
      <c r="P61" s="1392"/>
      <c r="Q61" s="1392"/>
      <c r="R61" s="1392"/>
      <c r="S61" s="1392"/>
      <c r="T61" s="1392"/>
      <c r="U61" s="1392"/>
      <c r="V61" s="1392"/>
      <c r="W61" s="1392"/>
      <c r="X61" s="1392"/>
      <c r="Y61" s="1392"/>
      <c r="Z61" s="1392"/>
      <c r="AA61" s="1392"/>
      <c r="AB61" s="1392"/>
      <c r="AC61" s="1392"/>
      <c r="AD61" s="1392"/>
      <c r="AE61" s="1392"/>
      <c r="AF61" s="1392"/>
    </row>
    <row r="62" spans="1:32" ht="21" customHeight="1" x14ac:dyDescent="0.3">
      <c r="A62" s="1430" t="s">
        <v>309</v>
      </c>
      <c r="B62" s="1431">
        <v>20</v>
      </c>
      <c r="C62" s="1431" t="s">
        <v>217</v>
      </c>
      <c r="D62" s="1432" t="s">
        <v>115</v>
      </c>
      <c r="E62" s="1437">
        <v>0</v>
      </c>
      <c r="F62" s="1437">
        <v>0</v>
      </c>
      <c r="G62" s="1437">
        <v>0</v>
      </c>
      <c r="H62" s="1437">
        <v>0</v>
      </c>
      <c r="I62" s="1434">
        <v>0</v>
      </c>
    </row>
    <row r="63" spans="1:32" s="1392" customFormat="1" ht="21.75" customHeight="1" x14ac:dyDescent="0.3">
      <c r="A63" s="1425" t="s">
        <v>308</v>
      </c>
      <c r="B63" s="1426"/>
      <c r="C63" s="1426"/>
      <c r="D63" s="1427" t="s">
        <v>46</v>
      </c>
      <c r="E63" s="1438">
        <f>+E69+E64+E74+E90+E94+E96+E101+E105+E110+E111+E113+E107+E66</f>
        <v>10357914969</v>
      </c>
      <c r="F63" s="1438">
        <f>+F69+F64+F74+F90+F94+F96+F101+F105+F110+F111+F113+F107+F66</f>
        <v>7548801366.21</v>
      </c>
      <c r="G63" s="1438">
        <f>+G69+G64+G74+G90+G94+G96+G101+G105+G110+G111+G113+G107+G66</f>
        <v>7118722308.9300003</v>
      </c>
      <c r="H63" s="1438">
        <f>+H69+H64+H74+H90+H94+H96+H101+H105+H110+H111+H113+H107+H66</f>
        <v>5007932873.9200001</v>
      </c>
      <c r="I63" s="1465">
        <f>+I69+I64+I74+I90+I94+I96+I101+I105+I110+I111+I113+I107+I66</f>
        <v>5007932873.9200001</v>
      </c>
    </row>
    <row r="64" spans="1:32" s="1392" customFormat="1" ht="22.5" customHeight="1" x14ac:dyDescent="0.3">
      <c r="A64" s="1425" t="s">
        <v>307</v>
      </c>
      <c r="B64" s="1426"/>
      <c r="C64" s="1426"/>
      <c r="D64" s="1427" t="s">
        <v>116</v>
      </c>
      <c r="E64" s="1428">
        <f>SUM(E65:E65)</f>
        <v>0</v>
      </c>
      <c r="F64" s="1428">
        <f>SUM(F65:F65)</f>
        <v>0</v>
      </c>
      <c r="G64" s="1428">
        <f>SUM(G65:G65)</f>
        <v>0</v>
      </c>
      <c r="H64" s="1428">
        <f>SUM(H65:H65)</f>
        <v>0</v>
      </c>
      <c r="I64" s="1429">
        <f>SUM(I65:I65)</f>
        <v>0</v>
      </c>
    </row>
    <row r="65" spans="1:9" s="1392" customFormat="1" ht="24.75" customHeight="1" x14ac:dyDescent="0.3">
      <c r="A65" s="1430" t="s">
        <v>306</v>
      </c>
      <c r="B65" s="1431">
        <v>20</v>
      </c>
      <c r="C65" s="1431" t="s">
        <v>217</v>
      </c>
      <c r="D65" s="1432" t="s">
        <v>117</v>
      </c>
      <c r="E65" s="1433">
        <v>0</v>
      </c>
      <c r="F65" s="1433">
        <v>0</v>
      </c>
      <c r="G65" s="1433">
        <v>0</v>
      </c>
      <c r="H65" s="1433">
        <v>0</v>
      </c>
      <c r="I65" s="1434">
        <v>0</v>
      </c>
    </row>
    <row r="66" spans="1:9" s="1392" customFormat="1" ht="31.5" customHeight="1" x14ac:dyDescent="0.3">
      <c r="A66" s="1425" t="s">
        <v>305</v>
      </c>
      <c r="B66" s="1431"/>
      <c r="C66" s="1431"/>
      <c r="D66" s="1427" t="s">
        <v>304</v>
      </c>
      <c r="E66" s="1428">
        <f>+E67+E68</f>
        <v>7000000</v>
      </c>
      <c r="F66" s="1428">
        <f>+F67+F68</f>
        <v>7000000</v>
      </c>
      <c r="G66" s="1428">
        <f>+G67+G68</f>
        <v>0</v>
      </c>
      <c r="H66" s="1428">
        <f>+H67+H68</f>
        <v>0</v>
      </c>
      <c r="I66" s="1429">
        <f>+I67+I68</f>
        <v>0</v>
      </c>
    </row>
    <row r="67" spans="1:9" s="1392" customFormat="1" ht="24.75" customHeight="1" x14ac:dyDescent="0.3">
      <c r="A67" s="1430" t="s">
        <v>303</v>
      </c>
      <c r="B67" s="1431">
        <v>20</v>
      </c>
      <c r="C67" s="1431" t="s">
        <v>217</v>
      </c>
      <c r="D67" s="1432" t="s">
        <v>302</v>
      </c>
      <c r="E67" s="1433">
        <v>1000000</v>
      </c>
      <c r="F67" s="1433">
        <v>1000000</v>
      </c>
      <c r="G67" s="1433">
        <v>0</v>
      </c>
      <c r="H67" s="1433">
        <v>0</v>
      </c>
      <c r="I67" s="1434">
        <v>0</v>
      </c>
    </row>
    <row r="68" spans="1:9" s="1392" customFormat="1" ht="24.75" customHeight="1" x14ac:dyDescent="0.3">
      <c r="A68" s="1430" t="s">
        <v>301</v>
      </c>
      <c r="B68" s="1431">
        <v>20</v>
      </c>
      <c r="C68" s="1431" t="s">
        <v>217</v>
      </c>
      <c r="D68" s="1432" t="s">
        <v>300</v>
      </c>
      <c r="E68" s="1433">
        <v>6000000</v>
      </c>
      <c r="F68" s="1433">
        <v>6000000</v>
      </c>
      <c r="G68" s="1433">
        <v>0</v>
      </c>
      <c r="H68" s="1433">
        <v>0</v>
      </c>
      <c r="I68" s="1434">
        <v>0</v>
      </c>
    </row>
    <row r="69" spans="1:9" s="1392" customFormat="1" ht="31.5" customHeight="1" x14ac:dyDescent="0.3">
      <c r="A69" s="1425" t="s">
        <v>299</v>
      </c>
      <c r="B69" s="1426"/>
      <c r="C69" s="1426"/>
      <c r="D69" s="1427" t="s">
        <v>47</v>
      </c>
      <c r="E69" s="1428">
        <f>SUM(E70:E73)</f>
        <v>115008279</v>
      </c>
      <c r="F69" s="1428">
        <f>SUM(F70:F73)</f>
        <v>99840490</v>
      </c>
      <c r="G69" s="1428">
        <f>SUM(G70:G73)</f>
        <v>71083459.680000007</v>
      </c>
      <c r="H69" s="1428">
        <f>SUM(H70:H73)</f>
        <v>30654217</v>
      </c>
      <c r="I69" s="1429">
        <f>SUM(I70:I73)</f>
        <v>30654217</v>
      </c>
    </row>
    <row r="70" spans="1:9" s="1392" customFormat="1" ht="31.5" customHeight="1" x14ac:dyDescent="0.3">
      <c r="A70" s="1430" t="s">
        <v>298</v>
      </c>
      <c r="B70" s="1431">
        <v>20</v>
      </c>
      <c r="C70" s="1431" t="s">
        <v>217</v>
      </c>
      <c r="D70" s="1432" t="s">
        <v>48</v>
      </c>
      <c r="E70" s="1433">
        <v>67000277</v>
      </c>
      <c r="F70" s="1433">
        <v>60704547</v>
      </c>
      <c r="G70" s="1433">
        <v>60704547</v>
      </c>
      <c r="H70" s="1433">
        <v>27678095</v>
      </c>
      <c r="I70" s="1434">
        <v>27678095</v>
      </c>
    </row>
    <row r="71" spans="1:9" s="1392" customFormat="1" ht="31.5" customHeight="1" x14ac:dyDescent="0.3">
      <c r="A71" s="1430" t="s">
        <v>297</v>
      </c>
      <c r="B71" s="1431">
        <v>20</v>
      </c>
      <c r="C71" s="1431" t="s">
        <v>217</v>
      </c>
      <c r="D71" s="1432" t="s">
        <v>119</v>
      </c>
      <c r="E71" s="1433">
        <v>39508002</v>
      </c>
      <c r="F71" s="1433">
        <v>36402146</v>
      </c>
      <c r="G71" s="1433">
        <v>7645115.6799999997</v>
      </c>
      <c r="H71" s="1433">
        <v>822687</v>
      </c>
      <c r="I71" s="1434">
        <v>822687</v>
      </c>
    </row>
    <row r="72" spans="1:9" s="1392" customFormat="1" ht="31.5" customHeight="1" x14ac:dyDescent="0.3">
      <c r="A72" s="1430" t="s">
        <v>296</v>
      </c>
      <c r="B72" s="1431">
        <v>20</v>
      </c>
      <c r="C72" s="1431" t="s">
        <v>217</v>
      </c>
      <c r="D72" s="1432" t="s">
        <v>120</v>
      </c>
      <c r="E72" s="1433">
        <v>6000000</v>
      </c>
      <c r="F72" s="1433">
        <v>2433797</v>
      </c>
      <c r="G72" s="1433">
        <v>2433797</v>
      </c>
      <c r="H72" s="1433">
        <v>1853435</v>
      </c>
      <c r="I72" s="1434">
        <v>1853435</v>
      </c>
    </row>
    <row r="73" spans="1:9" s="1392" customFormat="1" ht="31.5" customHeight="1" x14ac:dyDescent="0.3">
      <c r="A73" s="1430" t="s">
        <v>295</v>
      </c>
      <c r="B73" s="1431">
        <v>20</v>
      </c>
      <c r="C73" s="1431" t="s">
        <v>217</v>
      </c>
      <c r="D73" s="1432" t="s">
        <v>121</v>
      </c>
      <c r="E73" s="1433">
        <v>2500000</v>
      </c>
      <c r="F73" s="1433">
        <v>300000</v>
      </c>
      <c r="G73" s="1433">
        <v>300000</v>
      </c>
      <c r="H73" s="1433">
        <v>300000</v>
      </c>
      <c r="I73" s="1434">
        <v>300000</v>
      </c>
    </row>
    <row r="74" spans="1:9" s="1392" customFormat="1" ht="31.5" customHeight="1" x14ac:dyDescent="0.3">
      <c r="A74" s="1425" t="s">
        <v>294</v>
      </c>
      <c r="B74" s="1426"/>
      <c r="C74" s="1426"/>
      <c r="D74" s="1427" t="s">
        <v>49</v>
      </c>
      <c r="E74" s="1428">
        <f>SUM(E75:E80)</f>
        <v>713872171</v>
      </c>
      <c r="F74" s="1428">
        <f>SUM(F75:F80)</f>
        <v>712911734.10000002</v>
      </c>
      <c r="G74" s="1428">
        <f>SUM(G75:G80)</f>
        <v>710914196.10000002</v>
      </c>
      <c r="H74" s="1428">
        <f>SUM(H75:H80)</f>
        <v>259621407.77000001</v>
      </c>
      <c r="I74" s="1429">
        <f>SUM(I75:I80)</f>
        <v>259621407.77000001</v>
      </c>
    </row>
    <row r="75" spans="1:9" s="1392" customFormat="1" ht="27.75" customHeight="1" x14ac:dyDescent="0.3">
      <c r="A75" s="1430" t="s">
        <v>293</v>
      </c>
      <c r="B75" s="1431">
        <v>20</v>
      </c>
      <c r="C75" s="1431" t="s">
        <v>217</v>
      </c>
      <c r="D75" s="1432" t="s">
        <v>50</v>
      </c>
      <c r="E75" s="1433">
        <v>25000001</v>
      </c>
      <c r="F75" s="1433">
        <v>25000000</v>
      </c>
      <c r="G75" s="1433">
        <v>25000000</v>
      </c>
      <c r="H75" s="1433">
        <v>4194786.29</v>
      </c>
      <c r="I75" s="1434">
        <v>4194786.29</v>
      </c>
    </row>
    <row r="76" spans="1:9" s="1392" customFormat="1" ht="29.25" customHeight="1" x14ac:dyDescent="0.3">
      <c r="A76" s="1430" t="s">
        <v>292</v>
      </c>
      <c r="B76" s="1431">
        <v>20</v>
      </c>
      <c r="C76" s="1431" t="s">
        <v>217</v>
      </c>
      <c r="D76" s="1432" t="s">
        <v>122</v>
      </c>
      <c r="E76" s="1433">
        <v>25000002</v>
      </c>
      <c r="F76" s="1433">
        <v>25000000</v>
      </c>
      <c r="G76" s="1433">
        <v>25000000</v>
      </c>
      <c r="H76" s="1433">
        <v>4194786.28</v>
      </c>
      <c r="I76" s="1434">
        <v>4194786.28</v>
      </c>
    </row>
    <row r="77" spans="1:9" s="1392" customFormat="1" ht="30.6" customHeight="1" x14ac:dyDescent="0.3">
      <c r="A77" s="1430" t="s">
        <v>291</v>
      </c>
      <c r="B77" s="1431">
        <v>20</v>
      </c>
      <c r="C77" s="1431" t="s">
        <v>217</v>
      </c>
      <c r="D77" s="1466" t="s">
        <v>123</v>
      </c>
      <c r="E77" s="1433">
        <v>78200000</v>
      </c>
      <c r="F77" s="1433">
        <v>78200000</v>
      </c>
      <c r="G77" s="1433">
        <v>78200000</v>
      </c>
      <c r="H77" s="1433">
        <v>21221830</v>
      </c>
      <c r="I77" s="1434">
        <v>21221830</v>
      </c>
    </row>
    <row r="78" spans="1:9" s="1392" customFormat="1" ht="27.75" customHeight="1" x14ac:dyDescent="0.3">
      <c r="A78" s="1430" t="s">
        <v>290</v>
      </c>
      <c r="B78" s="1431">
        <v>20</v>
      </c>
      <c r="C78" s="1431" t="s">
        <v>217</v>
      </c>
      <c r="D78" s="1432" t="s">
        <v>124</v>
      </c>
      <c r="E78" s="1433">
        <v>164000000</v>
      </c>
      <c r="F78" s="1433">
        <v>163039566.09999999</v>
      </c>
      <c r="G78" s="1433">
        <v>163039566.09999999</v>
      </c>
      <c r="H78" s="1433">
        <v>62810305.200000003</v>
      </c>
      <c r="I78" s="1434">
        <v>62810305.200000003</v>
      </c>
    </row>
    <row r="79" spans="1:9" s="1392" customFormat="1" ht="27.75" customHeight="1" x14ac:dyDescent="0.3">
      <c r="A79" s="1430" t="s">
        <v>289</v>
      </c>
      <c r="B79" s="1431">
        <v>20</v>
      </c>
      <c r="C79" s="1431" t="s">
        <v>217</v>
      </c>
      <c r="D79" s="1432" t="s">
        <v>53</v>
      </c>
      <c r="E79" s="1433">
        <v>421672168</v>
      </c>
      <c r="F79" s="1433">
        <v>421672168</v>
      </c>
      <c r="G79" s="1433">
        <v>419674630</v>
      </c>
      <c r="H79" s="1433">
        <v>167199700</v>
      </c>
      <c r="I79" s="1434">
        <v>167199700</v>
      </c>
    </row>
    <row r="80" spans="1:9" s="1392" customFormat="1" ht="27.75" customHeight="1" thickBot="1" x14ac:dyDescent="0.35">
      <c r="A80" s="1441" t="s">
        <v>288</v>
      </c>
      <c r="B80" s="1442">
        <v>20</v>
      </c>
      <c r="C80" s="1442" t="s">
        <v>217</v>
      </c>
      <c r="D80" s="1443" t="s">
        <v>125</v>
      </c>
      <c r="E80" s="1444">
        <v>0</v>
      </c>
      <c r="F80" s="1444">
        <v>0</v>
      </c>
      <c r="G80" s="1444">
        <v>0</v>
      </c>
      <c r="H80" s="1444">
        <v>0</v>
      </c>
      <c r="I80" s="1445">
        <v>0</v>
      </c>
    </row>
    <row r="81" spans="1:9" s="1392" customFormat="1" ht="15" thickBot="1" x14ac:dyDescent="0.35">
      <c r="A81" s="1446"/>
      <c r="D81" s="1447"/>
      <c r="E81" s="1448"/>
      <c r="F81" s="1448"/>
      <c r="G81" s="1448"/>
      <c r="H81" s="1448"/>
      <c r="I81" s="1448"/>
    </row>
    <row r="82" spans="1:9" s="1393" customFormat="1" x14ac:dyDescent="0.3">
      <c r="A82" s="3683" t="s">
        <v>1</v>
      </c>
      <c r="B82" s="3684"/>
      <c r="C82" s="3684"/>
      <c r="D82" s="3684"/>
      <c r="E82" s="3684"/>
      <c r="F82" s="3684"/>
      <c r="G82" s="3684"/>
      <c r="H82" s="3684"/>
      <c r="I82" s="3685"/>
    </row>
    <row r="83" spans="1:9" s="1393" customFormat="1" x14ac:dyDescent="0.3">
      <c r="A83" s="3686" t="s">
        <v>95</v>
      </c>
      <c r="B83" s="3687"/>
      <c r="C83" s="3687"/>
      <c r="D83" s="3687"/>
      <c r="E83" s="3687"/>
      <c r="F83" s="3687"/>
      <c r="G83" s="3687"/>
      <c r="H83" s="3687"/>
      <c r="I83" s="3688"/>
    </row>
    <row r="84" spans="1:9" s="1392" customFormat="1" x14ac:dyDescent="0.3">
      <c r="A84" s="1454" t="s">
        <v>0</v>
      </c>
      <c r="D84" s="1447"/>
      <c r="E84" s="1452"/>
      <c r="F84" s="1452"/>
      <c r="G84" s="1452"/>
      <c r="H84" s="1452"/>
      <c r="I84" s="1453"/>
    </row>
    <row r="85" spans="1:9" s="1392" customFormat="1" ht="3.75" customHeight="1" x14ac:dyDescent="0.3">
      <c r="A85" s="1451"/>
      <c r="D85" s="1447"/>
      <c r="E85" s="1452"/>
      <c r="F85" s="1452"/>
      <c r="G85" s="1452"/>
      <c r="H85" s="1452"/>
      <c r="I85" s="1456"/>
    </row>
    <row r="86" spans="1:9" s="1392" customFormat="1" ht="15" thickBot="1" x14ac:dyDescent="0.35">
      <c r="A86" s="1451" t="s">
        <v>96</v>
      </c>
      <c r="D86" s="1447" t="s">
        <v>4</v>
      </c>
      <c r="E86" s="1452"/>
      <c r="F86" s="1452" t="str">
        <f>F54</f>
        <v>MES:</v>
      </c>
      <c r="G86" s="1452" t="str">
        <f>G7</f>
        <v>JUNIO</v>
      </c>
      <c r="H86" s="1452" t="str">
        <f>H54</f>
        <v xml:space="preserve">                                VIGENCIA FISCAL:      2018</v>
      </c>
      <c r="I86" s="1453"/>
    </row>
    <row r="87" spans="1:9" s="1392" customFormat="1" ht="6.75" hidden="1" customHeight="1" thickBot="1" x14ac:dyDescent="0.35">
      <c r="A87" s="1451"/>
      <c r="D87" s="1447"/>
      <c r="E87" s="1452"/>
      <c r="F87" s="1452"/>
      <c r="G87" s="1452"/>
      <c r="H87" s="1452"/>
      <c r="I87" s="1453"/>
    </row>
    <row r="88" spans="1:9" s="1392" customFormat="1" ht="15" thickBot="1" x14ac:dyDescent="0.35">
      <c r="A88" s="1457"/>
      <c r="B88" s="1458"/>
      <c r="C88" s="1458"/>
      <c r="D88" s="1459"/>
      <c r="E88" s="1460"/>
      <c r="F88" s="1460"/>
      <c r="G88" s="1460"/>
      <c r="H88" s="1460"/>
      <c r="I88" s="1461"/>
    </row>
    <row r="89" spans="1:9" s="1392" customFormat="1" ht="36" customHeight="1" thickBot="1" x14ac:dyDescent="0.35">
      <c r="A89" s="1409" t="s">
        <v>228</v>
      </c>
      <c r="B89" s="1410" t="s">
        <v>227</v>
      </c>
      <c r="C89" s="1410" t="s">
        <v>226</v>
      </c>
      <c r="D89" s="1410" t="s">
        <v>225</v>
      </c>
      <c r="E89" s="1411" t="s">
        <v>224</v>
      </c>
      <c r="F89" s="1411" t="s">
        <v>101</v>
      </c>
      <c r="G89" s="1411" t="s">
        <v>102</v>
      </c>
      <c r="H89" s="1411" t="s">
        <v>103</v>
      </c>
      <c r="I89" s="1412" t="s">
        <v>195</v>
      </c>
    </row>
    <row r="90" spans="1:9" s="1392" customFormat="1" ht="18.75" customHeight="1" x14ac:dyDescent="0.3">
      <c r="A90" s="1425" t="s">
        <v>287</v>
      </c>
      <c r="B90" s="1426"/>
      <c r="C90" s="1426"/>
      <c r="D90" s="1427" t="s">
        <v>55</v>
      </c>
      <c r="E90" s="1428">
        <f>+E92+E93+E91</f>
        <v>46491949</v>
      </c>
      <c r="F90" s="1428">
        <f>+F92+F93+F91</f>
        <v>45704697.960000001</v>
      </c>
      <c r="G90" s="1428">
        <f>+G92+G93+G91</f>
        <v>45704697.960000001</v>
      </c>
      <c r="H90" s="1428">
        <f>+H92+H93+H91</f>
        <v>15624377.960000001</v>
      </c>
      <c r="I90" s="1429">
        <f>+I92+I93+I91</f>
        <v>15624377.960000001</v>
      </c>
    </row>
    <row r="91" spans="1:9" s="1392" customFormat="1" ht="18.75" customHeight="1" x14ac:dyDescent="0.3">
      <c r="A91" s="1430" t="s">
        <v>286</v>
      </c>
      <c r="B91" s="1431">
        <v>20</v>
      </c>
      <c r="C91" s="1431" t="s">
        <v>217</v>
      </c>
      <c r="D91" s="1432" t="s">
        <v>56</v>
      </c>
      <c r="E91" s="1433">
        <v>30000000</v>
      </c>
      <c r="F91" s="1433">
        <v>30000000</v>
      </c>
      <c r="G91" s="1433">
        <v>30000000</v>
      </c>
      <c r="H91" s="1433">
        <v>0</v>
      </c>
      <c r="I91" s="1434">
        <v>0</v>
      </c>
    </row>
    <row r="92" spans="1:9" s="1392" customFormat="1" ht="18.75" customHeight="1" x14ac:dyDescent="0.3">
      <c r="A92" s="1430" t="s">
        <v>285</v>
      </c>
      <c r="B92" s="1431">
        <v>20</v>
      </c>
      <c r="C92" s="1431" t="s">
        <v>217</v>
      </c>
      <c r="D92" s="1432" t="s">
        <v>57</v>
      </c>
      <c r="E92" s="1433">
        <v>15491949</v>
      </c>
      <c r="F92" s="1433">
        <v>15491948.960000001</v>
      </c>
      <c r="G92" s="1433">
        <v>15491948.960000001</v>
      </c>
      <c r="H92" s="1433">
        <v>15491948.960000001</v>
      </c>
      <c r="I92" s="1434">
        <v>15491948.960000001</v>
      </c>
    </row>
    <row r="93" spans="1:9" s="1392" customFormat="1" ht="18.75" customHeight="1" x14ac:dyDescent="0.3">
      <c r="A93" s="1430" t="s">
        <v>284</v>
      </c>
      <c r="B93" s="1431">
        <v>20</v>
      </c>
      <c r="C93" s="1431" t="s">
        <v>217</v>
      </c>
      <c r="D93" s="1432" t="s">
        <v>126</v>
      </c>
      <c r="E93" s="1433">
        <v>1000000</v>
      </c>
      <c r="F93" s="1433">
        <v>212749</v>
      </c>
      <c r="G93" s="1433">
        <v>212749</v>
      </c>
      <c r="H93" s="1433">
        <v>132429</v>
      </c>
      <c r="I93" s="1434">
        <v>132429</v>
      </c>
    </row>
    <row r="94" spans="1:9" s="1392" customFormat="1" ht="18.75" customHeight="1" x14ac:dyDescent="0.3">
      <c r="A94" s="1425" t="s">
        <v>283</v>
      </c>
      <c r="B94" s="1426"/>
      <c r="C94" s="1426"/>
      <c r="D94" s="1427" t="s">
        <v>58</v>
      </c>
      <c r="E94" s="1428">
        <f>+E95</f>
        <v>58000001</v>
      </c>
      <c r="F94" s="1428">
        <f>+F95</f>
        <v>49787283</v>
      </c>
      <c r="G94" s="1428">
        <f>+G95</f>
        <v>47692783</v>
      </c>
      <c r="H94" s="1428">
        <f>+H95</f>
        <v>19589937</v>
      </c>
      <c r="I94" s="1429">
        <f>+I95</f>
        <v>19589937</v>
      </c>
    </row>
    <row r="95" spans="1:9" s="1392" customFormat="1" ht="18.75" customHeight="1" x14ac:dyDescent="0.3">
      <c r="A95" s="1430" t="s">
        <v>282</v>
      </c>
      <c r="B95" s="1431">
        <v>20</v>
      </c>
      <c r="C95" s="1431" t="s">
        <v>217</v>
      </c>
      <c r="D95" s="1432" t="s">
        <v>59</v>
      </c>
      <c r="E95" s="1433">
        <v>58000001</v>
      </c>
      <c r="F95" s="1433">
        <v>49787283</v>
      </c>
      <c r="G95" s="1433">
        <v>47692783</v>
      </c>
      <c r="H95" s="1433">
        <v>19589937</v>
      </c>
      <c r="I95" s="1434">
        <v>19589937</v>
      </c>
    </row>
    <row r="96" spans="1:9" s="1392" customFormat="1" ht="18.75" customHeight="1" x14ac:dyDescent="0.3">
      <c r="A96" s="1425" t="s">
        <v>281</v>
      </c>
      <c r="B96" s="1426"/>
      <c r="C96" s="1426"/>
      <c r="D96" s="1427" t="s">
        <v>60</v>
      </c>
      <c r="E96" s="1428">
        <f>SUM(E97:E100)</f>
        <v>399500001</v>
      </c>
      <c r="F96" s="1428">
        <f>SUM(F97:F100)</f>
        <v>399500000.14999998</v>
      </c>
      <c r="G96" s="1428">
        <f>SUM(G97:G100)</f>
        <v>208645297.19</v>
      </c>
      <c r="H96" s="1428">
        <f>SUM(H97:H100)</f>
        <v>208645297.19</v>
      </c>
      <c r="I96" s="1429">
        <f>SUM(I97:I100)</f>
        <v>208645297.19</v>
      </c>
    </row>
    <row r="97" spans="1:9" s="1392" customFormat="1" ht="18.75" customHeight="1" x14ac:dyDescent="0.3">
      <c r="A97" s="1430" t="s">
        <v>280</v>
      </c>
      <c r="B97" s="1431">
        <v>20</v>
      </c>
      <c r="C97" s="1431" t="s">
        <v>217</v>
      </c>
      <c r="D97" s="1432" t="s">
        <v>127</v>
      </c>
      <c r="E97" s="1433">
        <v>5000000</v>
      </c>
      <c r="F97" s="1433">
        <v>5000000</v>
      </c>
      <c r="G97" s="1433">
        <v>1487815</v>
      </c>
      <c r="H97" s="1433">
        <v>1487815</v>
      </c>
      <c r="I97" s="1434">
        <v>1487815</v>
      </c>
    </row>
    <row r="98" spans="1:9" s="1392" customFormat="1" ht="18.75" customHeight="1" x14ac:dyDescent="0.3">
      <c r="A98" s="1430" t="s">
        <v>279</v>
      </c>
      <c r="B98" s="1431">
        <v>20</v>
      </c>
      <c r="C98" s="1431" t="s">
        <v>217</v>
      </c>
      <c r="D98" s="1432" t="s">
        <v>128</v>
      </c>
      <c r="E98" s="1433">
        <v>318500000</v>
      </c>
      <c r="F98" s="1433">
        <v>318500000</v>
      </c>
      <c r="G98" s="1433">
        <v>174181100</v>
      </c>
      <c r="H98" s="1433">
        <v>174181100</v>
      </c>
      <c r="I98" s="1434">
        <v>174181100</v>
      </c>
    </row>
    <row r="99" spans="1:9" s="1392" customFormat="1" ht="18.75" customHeight="1" x14ac:dyDescent="0.3">
      <c r="A99" s="1430" t="s">
        <v>278</v>
      </c>
      <c r="B99" s="1431">
        <v>20</v>
      </c>
      <c r="C99" s="1431" t="s">
        <v>217</v>
      </c>
      <c r="D99" s="1432" t="s">
        <v>129</v>
      </c>
      <c r="E99" s="1433">
        <v>16000000</v>
      </c>
      <c r="F99" s="1433">
        <v>15999999.15</v>
      </c>
      <c r="G99" s="1433">
        <v>6072696.1900000004</v>
      </c>
      <c r="H99" s="1433">
        <v>6072696.1900000004</v>
      </c>
      <c r="I99" s="1434">
        <v>6072696.1900000004</v>
      </c>
    </row>
    <row r="100" spans="1:9" s="1392" customFormat="1" ht="18.75" customHeight="1" x14ac:dyDescent="0.3">
      <c r="A100" s="1430" t="s">
        <v>277</v>
      </c>
      <c r="B100" s="1431">
        <v>20</v>
      </c>
      <c r="C100" s="1431" t="s">
        <v>217</v>
      </c>
      <c r="D100" s="1432" t="s">
        <v>61</v>
      </c>
      <c r="E100" s="1433">
        <v>60000001</v>
      </c>
      <c r="F100" s="1433">
        <v>60000001</v>
      </c>
      <c r="G100" s="1433">
        <v>26903686</v>
      </c>
      <c r="H100" s="1433">
        <v>26903686</v>
      </c>
      <c r="I100" s="1434">
        <v>26903686</v>
      </c>
    </row>
    <row r="101" spans="1:9" s="1392" customFormat="1" ht="18.75" customHeight="1" x14ac:dyDescent="0.3">
      <c r="A101" s="1425" t="s">
        <v>276</v>
      </c>
      <c r="B101" s="1426"/>
      <c r="C101" s="1426"/>
      <c r="D101" s="1427" t="s">
        <v>62</v>
      </c>
      <c r="E101" s="1428">
        <f>SUM(E102:E104)</f>
        <v>2236000000</v>
      </c>
      <c r="F101" s="1428">
        <f>SUM(F102:F104)</f>
        <v>1747454376</v>
      </c>
      <c r="G101" s="1428">
        <f>SUM(G102:G104)</f>
        <v>1747186785</v>
      </c>
      <c r="H101" s="1428">
        <f>SUM(H102:H104)</f>
        <v>947194584</v>
      </c>
      <c r="I101" s="1429">
        <f>SUM(I102:I104)</f>
        <v>947194584</v>
      </c>
    </row>
    <row r="102" spans="1:9" s="1392" customFormat="1" ht="18.75" customHeight="1" x14ac:dyDescent="0.3">
      <c r="A102" s="1430" t="s">
        <v>275</v>
      </c>
      <c r="B102" s="1431">
        <v>20</v>
      </c>
      <c r="C102" s="1431" t="s">
        <v>217</v>
      </c>
      <c r="D102" s="1432" t="s">
        <v>130</v>
      </c>
      <c r="E102" s="1433">
        <v>90000000</v>
      </c>
      <c r="F102" s="1433">
        <v>88308975</v>
      </c>
      <c r="G102" s="1433">
        <v>88086082</v>
      </c>
      <c r="H102" s="1433">
        <v>88086082</v>
      </c>
      <c r="I102" s="1434">
        <v>88086082</v>
      </c>
    </row>
    <row r="103" spans="1:9" s="1392" customFormat="1" ht="18.75" customHeight="1" x14ac:dyDescent="0.3">
      <c r="A103" s="1430" t="s">
        <v>274</v>
      </c>
      <c r="B103" s="1431">
        <v>20</v>
      </c>
      <c r="C103" s="1431" t="s">
        <v>217</v>
      </c>
      <c r="D103" s="1432" t="s">
        <v>131</v>
      </c>
      <c r="E103" s="1433">
        <v>318000000</v>
      </c>
      <c r="F103" s="1437">
        <v>251939606</v>
      </c>
      <c r="G103" s="1433">
        <v>251895128</v>
      </c>
      <c r="H103" s="1433">
        <v>231902707</v>
      </c>
      <c r="I103" s="1434">
        <v>231902707</v>
      </c>
    </row>
    <row r="104" spans="1:9" s="1392" customFormat="1" ht="18.75" customHeight="1" x14ac:dyDescent="0.3">
      <c r="A104" s="1430" t="s">
        <v>273</v>
      </c>
      <c r="B104" s="1431">
        <v>20</v>
      </c>
      <c r="C104" s="1431" t="s">
        <v>217</v>
      </c>
      <c r="D104" s="1432" t="s">
        <v>132</v>
      </c>
      <c r="E104" s="1433">
        <v>1828000000</v>
      </c>
      <c r="F104" s="1433">
        <v>1407205795</v>
      </c>
      <c r="G104" s="1433">
        <v>1407205575</v>
      </c>
      <c r="H104" s="1433">
        <v>627205795</v>
      </c>
      <c r="I104" s="1434">
        <v>627205795</v>
      </c>
    </row>
    <row r="105" spans="1:9" s="1392" customFormat="1" ht="18.75" customHeight="1" x14ac:dyDescent="0.3">
      <c r="A105" s="1425" t="s">
        <v>272</v>
      </c>
      <c r="B105" s="1426"/>
      <c r="C105" s="1426"/>
      <c r="D105" s="1427" t="s">
        <v>133</v>
      </c>
      <c r="E105" s="1428">
        <f>+E106</f>
        <v>5591474388</v>
      </c>
      <c r="F105" s="1428">
        <f>+F106</f>
        <v>3361182438</v>
      </c>
      <c r="G105" s="1428">
        <f>+G106</f>
        <v>3361182438</v>
      </c>
      <c r="H105" s="1428">
        <f>+H106</f>
        <v>2897724046</v>
      </c>
      <c r="I105" s="1429">
        <f>+I106</f>
        <v>2897724046</v>
      </c>
    </row>
    <row r="106" spans="1:9" s="1392" customFormat="1" ht="18.75" customHeight="1" x14ac:dyDescent="0.3">
      <c r="A106" s="1430" t="s">
        <v>271</v>
      </c>
      <c r="B106" s="1431">
        <v>20</v>
      </c>
      <c r="C106" s="1431" t="s">
        <v>217</v>
      </c>
      <c r="D106" s="1432" t="s">
        <v>134</v>
      </c>
      <c r="E106" s="1433">
        <v>5591474388</v>
      </c>
      <c r="F106" s="1433">
        <v>3361182438</v>
      </c>
      <c r="G106" s="1433">
        <v>3361182438</v>
      </c>
      <c r="H106" s="1433">
        <v>2897724046</v>
      </c>
      <c r="I106" s="1434">
        <v>2897724046</v>
      </c>
    </row>
    <row r="107" spans="1:9" s="1392" customFormat="1" ht="18.75" customHeight="1" x14ac:dyDescent="0.3">
      <c r="A107" s="1425" t="s">
        <v>270</v>
      </c>
      <c r="B107" s="1426"/>
      <c r="C107" s="1426"/>
      <c r="D107" s="1427" t="s">
        <v>135</v>
      </c>
      <c r="E107" s="1428">
        <f>+E108+E109</f>
        <v>18327833</v>
      </c>
      <c r="F107" s="1428">
        <f>+F108+F109</f>
        <v>0</v>
      </c>
      <c r="G107" s="1428">
        <f>+G108+G109</f>
        <v>0</v>
      </c>
      <c r="H107" s="1428">
        <f>+H108+H109</f>
        <v>0</v>
      </c>
      <c r="I107" s="1429">
        <f>+I108+I109</f>
        <v>0</v>
      </c>
    </row>
    <row r="108" spans="1:9" s="1392" customFormat="1" ht="18.75" customHeight="1" x14ac:dyDescent="0.3">
      <c r="A108" s="1430" t="s">
        <v>269</v>
      </c>
      <c r="B108" s="1431">
        <v>20</v>
      </c>
      <c r="C108" s="1431" t="s">
        <v>217</v>
      </c>
      <c r="D108" s="1432" t="s">
        <v>136</v>
      </c>
      <c r="E108" s="1433">
        <v>0</v>
      </c>
      <c r="F108" s="1433">
        <v>0</v>
      </c>
      <c r="G108" s="1433">
        <v>0</v>
      </c>
      <c r="H108" s="1433">
        <v>0</v>
      </c>
      <c r="I108" s="1434">
        <v>0</v>
      </c>
    </row>
    <row r="109" spans="1:9" s="1392" customFormat="1" ht="18.75" customHeight="1" x14ac:dyDescent="0.3">
      <c r="A109" s="1430" t="s">
        <v>268</v>
      </c>
      <c r="B109" s="1431">
        <v>20</v>
      </c>
      <c r="C109" s="1431" t="s">
        <v>217</v>
      </c>
      <c r="D109" s="1432" t="s">
        <v>137</v>
      </c>
      <c r="E109" s="1433">
        <v>18327833</v>
      </c>
      <c r="F109" s="1433">
        <v>0</v>
      </c>
      <c r="G109" s="1433">
        <v>0</v>
      </c>
      <c r="H109" s="1433">
        <v>0</v>
      </c>
      <c r="I109" s="1434">
        <v>0</v>
      </c>
    </row>
    <row r="110" spans="1:9" s="1392" customFormat="1" ht="18.75" customHeight="1" x14ac:dyDescent="0.3">
      <c r="A110" s="1430" t="s">
        <v>267</v>
      </c>
      <c r="B110" s="1431">
        <v>20</v>
      </c>
      <c r="C110" s="1431" t="s">
        <v>217</v>
      </c>
      <c r="D110" s="1427" t="s">
        <v>63</v>
      </c>
      <c r="E110" s="1428">
        <v>5000000</v>
      </c>
      <c r="F110" s="1428">
        <v>2500000</v>
      </c>
      <c r="G110" s="1428">
        <v>160000</v>
      </c>
      <c r="H110" s="1428">
        <v>110000</v>
      </c>
      <c r="I110" s="1429">
        <v>110000</v>
      </c>
    </row>
    <row r="111" spans="1:9" s="1392" customFormat="1" ht="18.75" customHeight="1" x14ac:dyDescent="0.3">
      <c r="A111" s="1425" t="s">
        <v>266</v>
      </c>
      <c r="B111" s="1426"/>
      <c r="C111" s="1426"/>
      <c r="D111" s="1427" t="s">
        <v>138</v>
      </c>
      <c r="E111" s="1428">
        <f>+E112</f>
        <v>67820000</v>
      </c>
      <c r="F111" s="1428">
        <f>+F112</f>
        <v>23500000</v>
      </c>
      <c r="G111" s="1428">
        <f>+G112</f>
        <v>23500000</v>
      </c>
      <c r="H111" s="1428">
        <f>+H112</f>
        <v>0</v>
      </c>
      <c r="I111" s="1429">
        <f>+I112</f>
        <v>0</v>
      </c>
    </row>
    <row r="112" spans="1:9" s="1392" customFormat="1" ht="18.75" customHeight="1" x14ac:dyDescent="0.3">
      <c r="A112" s="1430" t="s">
        <v>265</v>
      </c>
      <c r="B112" s="1431">
        <v>20</v>
      </c>
      <c r="C112" s="1431" t="s">
        <v>217</v>
      </c>
      <c r="D112" s="1432" t="s">
        <v>65</v>
      </c>
      <c r="E112" s="1433">
        <v>67820000</v>
      </c>
      <c r="F112" s="1433">
        <v>23500000</v>
      </c>
      <c r="G112" s="1433">
        <v>23500000</v>
      </c>
      <c r="H112" s="1433">
        <v>0</v>
      </c>
      <c r="I112" s="1434">
        <v>0</v>
      </c>
    </row>
    <row r="113" spans="1:9" s="1392" customFormat="1" ht="18.75" customHeight="1" x14ac:dyDescent="0.3">
      <c r="A113" s="1425" t="s">
        <v>264</v>
      </c>
      <c r="B113" s="1426"/>
      <c r="C113" s="1426"/>
      <c r="D113" s="1427" t="s">
        <v>66</v>
      </c>
      <c r="E113" s="1428">
        <f>+E114</f>
        <v>1099420347</v>
      </c>
      <c r="F113" s="1428">
        <f>+F114</f>
        <v>1099420347</v>
      </c>
      <c r="G113" s="1428">
        <f>+G114</f>
        <v>902652652</v>
      </c>
      <c r="H113" s="1428">
        <f>+H114</f>
        <v>628769007</v>
      </c>
      <c r="I113" s="1429">
        <f>+I114</f>
        <v>628769007</v>
      </c>
    </row>
    <row r="114" spans="1:9" s="1392" customFormat="1" ht="18.75" customHeight="1" x14ac:dyDescent="0.3">
      <c r="A114" s="1430" t="s">
        <v>263</v>
      </c>
      <c r="B114" s="1431">
        <v>20</v>
      </c>
      <c r="C114" s="1431" t="s">
        <v>217</v>
      </c>
      <c r="D114" s="1432" t="s">
        <v>66</v>
      </c>
      <c r="E114" s="1433">
        <v>1099420347</v>
      </c>
      <c r="F114" s="1433">
        <v>1099420347</v>
      </c>
      <c r="G114" s="1433">
        <v>902652652</v>
      </c>
      <c r="H114" s="1433">
        <v>628769007</v>
      </c>
      <c r="I114" s="1434">
        <v>628769007</v>
      </c>
    </row>
    <row r="115" spans="1:9" s="1392" customFormat="1" ht="18.75" customHeight="1" x14ac:dyDescent="0.3">
      <c r="A115" s="1425">
        <v>3</v>
      </c>
      <c r="B115" s="1426"/>
      <c r="C115" s="1426"/>
      <c r="D115" s="1427" t="s">
        <v>67</v>
      </c>
      <c r="E115" s="1428">
        <f>+E116+E119</f>
        <v>11739402503</v>
      </c>
      <c r="F115" s="1428">
        <f>+F116+F119</f>
        <v>6543590836.5900002</v>
      </c>
      <c r="G115" s="1428">
        <f>+G116+G119</f>
        <v>5390637884.5900002</v>
      </c>
      <c r="H115" s="1428">
        <f>+H116+H119</f>
        <v>5390637884.5900002</v>
      </c>
      <c r="I115" s="1429">
        <f>+I116+I119</f>
        <v>5390637884.5900002</v>
      </c>
    </row>
    <row r="116" spans="1:9" s="1392" customFormat="1" ht="18.75" customHeight="1" x14ac:dyDescent="0.3">
      <c r="A116" s="1425" t="s">
        <v>262</v>
      </c>
      <c r="B116" s="1426"/>
      <c r="C116" s="1426"/>
      <c r="D116" s="1427" t="s">
        <v>140</v>
      </c>
      <c r="E116" s="1428">
        <f t="shared" ref="E116:I117" si="1">+E117</f>
        <v>3471400000</v>
      </c>
      <c r="F116" s="1428">
        <f t="shared" si="1"/>
        <v>13123356.42</v>
      </c>
      <c r="G116" s="1428">
        <f t="shared" si="1"/>
        <v>13123356.42</v>
      </c>
      <c r="H116" s="1428">
        <f t="shared" si="1"/>
        <v>13123356.42</v>
      </c>
      <c r="I116" s="1429">
        <f t="shared" si="1"/>
        <v>13123356.42</v>
      </c>
    </row>
    <row r="117" spans="1:9" s="1392" customFormat="1" ht="18.75" customHeight="1" x14ac:dyDescent="0.3">
      <c r="A117" s="1425" t="s">
        <v>261</v>
      </c>
      <c r="B117" s="1426"/>
      <c r="C117" s="1426"/>
      <c r="D117" s="1427" t="s">
        <v>141</v>
      </c>
      <c r="E117" s="1428">
        <f>+E118</f>
        <v>3471400000</v>
      </c>
      <c r="F117" s="1428">
        <f t="shared" si="1"/>
        <v>13123356.42</v>
      </c>
      <c r="G117" s="1428">
        <f t="shared" si="1"/>
        <v>13123356.42</v>
      </c>
      <c r="H117" s="1428">
        <f t="shared" si="1"/>
        <v>13123356.42</v>
      </c>
      <c r="I117" s="1429">
        <f t="shared" si="1"/>
        <v>13123356.42</v>
      </c>
    </row>
    <row r="118" spans="1:9" s="1392" customFormat="1" ht="18.75" customHeight="1" x14ac:dyDescent="0.3">
      <c r="A118" s="1430" t="s">
        <v>260</v>
      </c>
      <c r="B118" s="1431">
        <v>20</v>
      </c>
      <c r="C118" s="1431" t="s">
        <v>217</v>
      </c>
      <c r="D118" s="1432" t="s">
        <v>142</v>
      </c>
      <c r="E118" s="1433">
        <v>3471400000</v>
      </c>
      <c r="F118" s="1433">
        <v>13123356.42</v>
      </c>
      <c r="G118" s="1433">
        <v>13123356.42</v>
      </c>
      <c r="H118" s="1433">
        <v>13123356.42</v>
      </c>
      <c r="I118" s="1434">
        <v>13123356.42</v>
      </c>
    </row>
    <row r="119" spans="1:9" s="1392" customFormat="1" ht="18.75" customHeight="1" thickBot="1" x14ac:dyDescent="0.35">
      <c r="A119" s="1467" t="s">
        <v>259</v>
      </c>
      <c r="B119" s="1468"/>
      <c r="C119" s="1468"/>
      <c r="D119" s="1469" t="s">
        <v>68</v>
      </c>
      <c r="E119" s="1470">
        <f>+E130</f>
        <v>8268002503</v>
      </c>
      <c r="F119" s="1470">
        <f>+F130</f>
        <v>6530467480.1700001</v>
      </c>
      <c r="G119" s="1470">
        <f>+G130</f>
        <v>5377514528.1700001</v>
      </c>
      <c r="H119" s="1470">
        <f>+H130</f>
        <v>5377514528.1700001</v>
      </c>
      <c r="I119" s="1471">
        <f>+I130</f>
        <v>5377514528.1700001</v>
      </c>
    </row>
    <row r="120" spans="1:9" s="1392" customFormat="1" ht="15" thickBot="1" x14ac:dyDescent="0.35">
      <c r="A120" s="1446"/>
      <c r="D120" s="1447"/>
      <c r="E120" s="1449"/>
      <c r="F120" s="1449"/>
      <c r="G120" s="1449"/>
      <c r="H120" s="1449"/>
      <c r="I120" s="1449"/>
    </row>
    <row r="121" spans="1:9" s="1393" customFormat="1" x14ac:dyDescent="0.3">
      <c r="A121" s="3683" t="s">
        <v>1</v>
      </c>
      <c r="B121" s="3684"/>
      <c r="C121" s="3684"/>
      <c r="D121" s="3684"/>
      <c r="E121" s="3684"/>
      <c r="F121" s="3684"/>
      <c r="G121" s="3684"/>
      <c r="H121" s="3684"/>
      <c r="I121" s="3685"/>
    </row>
    <row r="122" spans="1:9" s="1393" customFormat="1" ht="12" customHeight="1" x14ac:dyDescent="0.3">
      <c r="A122" s="3686" t="s">
        <v>95</v>
      </c>
      <c r="B122" s="3687"/>
      <c r="C122" s="3687"/>
      <c r="D122" s="3687"/>
      <c r="E122" s="3687"/>
      <c r="F122" s="3687"/>
      <c r="G122" s="3687"/>
      <c r="H122" s="3687"/>
      <c r="I122" s="3688"/>
    </row>
    <row r="123" spans="1:9" s="1392" customFormat="1" ht="3" hidden="1" customHeight="1" x14ac:dyDescent="0.3">
      <c r="A123" s="1451"/>
      <c r="D123" s="1447"/>
      <c r="E123" s="1452"/>
      <c r="F123" s="1452"/>
      <c r="G123" s="1452"/>
      <c r="H123" s="1452"/>
      <c r="I123" s="1453"/>
    </row>
    <row r="124" spans="1:9" s="1392" customFormat="1" ht="14.25" customHeight="1" x14ac:dyDescent="0.3">
      <c r="A124" s="1454" t="s">
        <v>0</v>
      </c>
      <c r="D124" s="1447"/>
      <c r="E124" s="1452"/>
      <c r="F124" s="1452"/>
      <c r="G124" s="1452"/>
      <c r="H124" s="1452"/>
      <c r="I124" s="1453"/>
    </row>
    <row r="125" spans="1:9" s="1392" customFormat="1" ht="9.75" hidden="1" customHeight="1" x14ac:dyDescent="0.3">
      <c r="A125" s="1451"/>
      <c r="D125" s="1447"/>
      <c r="E125" s="1452"/>
      <c r="F125" s="1452"/>
      <c r="G125" s="1452"/>
      <c r="H125" s="1452"/>
      <c r="I125" s="1456"/>
    </row>
    <row r="126" spans="1:9" s="1392" customFormat="1" x14ac:dyDescent="0.3">
      <c r="A126" s="1451" t="s">
        <v>96</v>
      </c>
      <c r="D126" s="1447" t="s">
        <v>4</v>
      </c>
      <c r="E126" s="1452"/>
      <c r="F126" s="1452" t="str">
        <f>F86</f>
        <v>MES:</v>
      </c>
      <c r="G126" s="1452" t="str">
        <f>G7</f>
        <v>JUNIO</v>
      </c>
      <c r="H126" s="1452" t="str">
        <f>H86:I86</f>
        <v xml:space="preserve">                                VIGENCIA FISCAL:      2018</v>
      </c>
      <c r="I126" s="1453"/>
    </row>
    <row r="127" spans="1:9" ht="1.5" customHeight="1" thickBot="1" x14ac:dyDescent="0.35">
      <c r="A127" s="1451"/>
      <c r="B127" s="1392"/>
      <c r="C127" s="1392"/>
      <c r="D127" s="1447"/>
      <c r="E127" s="1452"/>
      <c r="F127" s="1452"/>
      <c r="G127" s="1452"/>
      <c r="H127" s="1452"/>
      <c r="I127" s="1453"/>
    </row>
    <row r="128" spans="1:9" ht="15" thickBot="1" x14ac:dyDescent="0.35">
      <c r="A128" s="1457"/>
      <c r="B128" s="1458"/>
      <c r="C128" s="1458"/>
      <c r="D128" s="1459"/>
      <c r="E128" s="1460"/>
      <c r="F128" s="1460"/>
      <c r="G128" s="1460"/>
      <c r="H128" s="1460"/>
      <c r="I128" s="1461"/>
    </row>
    <row r="129" spans="1:32" ht="27" customHeight="1" thickBot="1" x14ac:dyDescent="0.35">
      <c r="A129" s="1409" t="s">
        <v>228</v>
      </c>
      <c r="B129" s="1410" t="s">
        <v>227</v>
      </c>
      <c r="C129" s="1410" t="s">
        <v>226</v>
      </c>
      <c r="D129" s="1410" t="s">
        <v>225</v>
      </c>
      <c r="E129" s="1411" t="s">
        <v>224</v>
      </c>
      <c r="F129" s="1411" t="s">
        <v>101</v>
      </c>
      <c r="G129" s="1411" t="s">
        <v>102</v>
      </c>
      <c r="H129" s="1411" t="s">
        <v>103</v>
      </c>
      <c r="I129" s="1412" t="s">
        <v>195</v>
      </c>
    </row>
    <row r="130" spans="1:32" s="1424" customFormat="1" x14ac:dyDescent="0.3">
      <c r="A130" s="1425" t="s">
        <v>258</v>
      </c>
      <c r="B130" s="1426"/>
      <c r="C130" s="1426"/>
      <c r="D130" s="1421" t="s">
        <v>69</v>
      </c>
      <c r="E130" s="1472">
        <f>+E131+E132</f>
        <v>8268002503</v>
      </c>
      <c r="F130" s="1472">
        <f>+F131+F132</f>
        <v>6530467480.1700001</v>
      </c>
      <c r="G130" s="1472">
        <f>+G131+G132</f>
        <v>5377514528.1700001</v>
      </c>
      <c r="H130" s="1472">
        <f>+H131+H132</f>
        <v>5377514528.1700001</v>
      </c>
      <c r="I130" s="1473">
        <f>+I131+I132</f>
        <v>5377514528.1700001</v>
      </c>
      <c r="J130" s="1392"/>
      <c r="K130" s="1392"/>
      <c r="L130" s="1392"/>
      <c r="M130" s="1392"/>
      <c r="N130" s="1392"/>
      <c r="O130" s="1392"/>
      <c r="P130" s="1392"/>
      <c r="Q130" s="1392"/>
      <c r="R130" s="1392"/>
      <c r="S130" s="1392"/>
      <c r="T130" s="1392"/>
      <c r="U130" s="1392"/>
      <c r="V130" s="1392"/>
      <c r="W130" s="1392"/>
      <c r="X130" s="1392"/>
      <c r="Y130" s="1392"/>
      <c r="Z130" s="1392"/>
      <c r="AA130" s="1392"/>
      <c r="AB130" s="1392"/>
      <c r="AC130" s="1392"/>
      <c r="AD130" s="1392"/>
      <c r="AE130" s="1392"/>
      <c r="AF130" s="1392"/>
    </row>
    <row r="131" spans="1:32" s="1392" customFormat="1" x14ac:dyDescent="0.3">
      <c r="A131" s="1430" t="s">
        <v>257</v>
      </c>
      <c r="B131" s="1431">
        <v>10</v>
      </c>
      <c r="C131" s="1431" t="s">
        <v>148</v>
      </c>
      <c r="D131" s="1474" t="s">
        <v>69</v>
      </c>
      <c r="E131" s="1475">
        <f t="shared" ref="E131:I132" si="2">+E133+E135</f>
        <v>1741080189</v>
      </c>
      <c r="F131" s="1475">
        <f t="shared" si="2"/>
        <v>1200000000</v>
      </c>
      <c r="G131" s="1475">
        <f t="shared" si="2"/>
        <v>1200000000</v>
      </c>
      <c r="H131" s="1475">
        <f t="shared" si="2"/>
        <v>1200000000</v>
      </c>
      <c r="I131" s="1476">
        <f t="shared" si="2"/>
        <v>1200000000</v>
      </c>
    </row>
    <row r="132" spans="1:32" s="1424" customFormat="1" x14ac:dyDescent="0.3">
      <c r="A132" s="1430" t="s">
        <v>257</v>
      </c>
      <c r="B132" s="1431">
        <v>20</v>
      </c>
      <c r="C132" s="1431" t="s">
        <v>217</v>
      </c>
      <c r="D132" s="1432" t="s">
        <v>69</v>
      </c>
      <c r="E132" s="1477">
        <f t="shared" si="2"/>
        <v>6526922314</v>
      </c>
      <c r="F132" s="1477">
        <f t="shared" si="2"/>
        <v>5330467480.1700001</v>
      </c>
      <c r="G132" s="1477">
        <f t="shared" si="2"/>
        <v>4177514528.1700001</v>
      </c>
      <c r="H132" s="1477">
        <f t="shared" si="2"/>
        <v>4177514528.1700001</v>
      </c>
      <c r="I132" s="1478">
        <f t="shared" si="2"/>
        <v>4177514528.1700001</v>
      </c>
      <c r="J132" s="1392"/>
      <c r="K132" s="1392"/>
      <c r="L132" s="1392"/>
      <c r="M132" s="1392"/>
      <c r="N132" s="1392"/>
      <c r="O132" s="1392"/>
      <c r="P132" s="1392"/>
      <c r="Q132" s="1392"/>
      <c r="R132" s="1392"/>
      <c r="S132" s="1392"/>
      <c r="T132" s="1392"/>
      <c r="U132" s="1392"/>
      <c r="V132" s="1392"/>
      <c r="W132" s="1392"/>
      <c r="X132" s="1392"/>
      <c r="Y132" s="1392"/>
      <c r="Z132" s="1392"/>
      <c r="AA132" s="1392"/>
      <c r="AB132" s="1392"/>
      <c r="AC132" s="1392"/>
      <c r="AD132" s="1392"/>
      <c r="AE132" s="1392"/>
      <c r="AF132" s="1392"/>
    </row>
    <row r="133" spans="1:32" s="1424" customFormat="1" x14ac:dyDescent="0.3">
      <c r="A133" s="1430" t="s">
        <v>256</v>
      </c>
      <c r="B133" s="1431">
        <v>10</v>
      </c>
      <c r="C133" s="1479" t="s">
        <v>148</v>
      </c>
      <c r="D133" s="1432" t="s">
        <v>143</v>
      </c>
      <c r="E133" s="1477">
        <v>541080189</v>
      </c>
      <c r="F133" s="1477">
        <v>0</v>
      </c>
      <c r="G133" s="1477">
        <v>0</v>
      </c>
      <c r="H133" s="1477">
        <v>0</v>
      </c>
      <c r="I133" s="1478">
        <v>0</v>
      </c>
      <c r="J133" s="1392"/>
      <c r="K133" s="1392"/>
      <c r="L133" s="1392"/>
      <c r="M133" s="1392"/>
      <c r="N133" s="1392"/>
      <c r="O133" s="1392"/>
      <c r="P133" s="1392"/>
      <c r="Q133" s="1392"/>
      <c r="R133" s="1392"/>
      <c r="S133" s="1392"/>
      <c r="T133" s="1392"/>
      <c r="U133" s="1392"/>
      <c r="V133" s="1392"/>
      <c r="W133" s="1392"/>
      <c r="X133" s="1392"/>
      <c r="Y133" s="1392"/>
      <c r="Z133" s="1392"/>
      <c r="AA133" s="1392"/>
      <c r="AB133" s="1392"/>
      <c r="AC133" s="1392"/>
      <c r="AD133" s="1392"/>
      <c r="AE133" s="1392"/>
      <c r="AF133" s="1392"/>
    </row>
    <row r="134" spans="1:32" s="1424" customFormat="1" x14ac:dyDescent="0.3">
      <c r="A134" s="1430" t="s">
        <v>255</v>
      </c>
      <c r="B134" s="1431">
        <v>20</v>
      </c>
      <c r="C134" s="1431" t="s">
        <v>217</v>
      </c>
      <c r="D134" s="1432" t="s">
        <v>144</v>
      </c>
      <c r="E134" s="1477">
        <v>1526922314</v>
      </c>
      <c r="F134" s="1477">
        <v>775412952</v>
      </c>
      <c r="G134" s="1477">
        <v>0</v>
      </c>
      <c r="H134" s="1477">
        <v>0</v>
      </c>
      <c r="I134" s="1478">
        <v>0</v>
      </c>
      <c r="J134" s="1392"/>
      <c r="K134" s="1392"/>
      <c r="L134" s="1392"/>
      <c r="M134" s="1392"/>
      <c r="N134" s="1392"/>
      <c r="O134" s="1392"/>
      <c r="P134" s="1392"/>
      <c r="Q134" s="1392"/>
      <c r="R134" s="1392"/>
      <c r="S134" s="1392"/>
      <c r="T134" s="1392"/>
      <c r="U134" s="1392"/>
      <c r="V134" s="1392"/>
      <c r="W134" s="1392"/>
      <c r="X134" s="1392"/>
      <c r="Y134" s="1392"/>
      <c r="Z134" s="1392"/>
      <c r="AA134" s="1392"/>
      <c r="AB134" s="1392"/>
      <c r="AC134" s="1392"/>
      <c r="AD134" s="1392"/>
      <c r="AE134" s="1392"/>
      <c r="AF134" s="1392"/>
    </row>
    <row r="135" spans="1:32" s="1424" customFormat="1" x14ac:dyDescent="0.3">
      <c r="A135" s="1430" t="s">
        <v>254</v>
      </c>
      <c r="B135" s="1431">
        <v>10</v>
      </c>
      <c r="C135" s="1479" t="s">
        <v>148</v>
      </c>
      <c r="D135" s="1432" t="s">
        <v>70</v>
      </c>
      <c r="E135" s="1477">
        <v>1200000000</v>
      </c>
      <c r="F135" s="1477">
        <v>1200000000</v>
      </c>
      <c r="G135" s="1477">
        <v>1200000000</v>
      </c>
      <c r="H135" s="1477">
        <v>1200000000</v>
      </c>
      <c r="I135" s="1478">
        <v>1200000000</v>
      </c>
      <c r="J135" s="1392"/>
      <c r="K135" s="1392"/>
      <c r="L135" s="1392"/>
      <c r="M135" s="1392"/>
      <c r="N135" s="1392"/>
      <c r="O135" s="1392"/>
      <c r="P135" s="1392"/>
      <c r="Q135" s="1392"/>
      <c r="R135" s="1392"/>
      <c r="S135" s="1392"/>
      <c r="T135" s="1392"/>
      <c r="U135" s="1392"/>
      <c r="V135" s="1392"/>
      <c r="W135" s="1392"/>
      <c r="X135" s="1392"/>
      <c r="Y135" s="1392"/>
      <c r="Z135" s="1392"/>
      <c r="AA135" s="1392"/>
      <c r="AB135" s="1392"/>
      <c r="AC135" s="1392"/>
      <c r="AD135" s="1392"/>
      <c r="AE135" s="1392"/>
      <c r="AF135" s="1392"/>
    </row>
    <row r="136" spans="1:32" s="1424" customFormat="1" ht="15" thickBot="1" x14ac:dyDescent="0.35">
      <c r="A136" s="1480" t="s">
        <v>254</v>
      </c>
      <c r="B136" s="1479">
        <v>20</v>
      </c>
      <c r="C136" s="1431" t="s">
        <v>217</v>
      </c>
      <c r="D136" s="1474" t="s">
        <v>70</v>
      </c>
      <c r="E136" s="1475">
        <v>5000000000</v>
      </c>
      <c r="F136" s="1475">
        <v>4555054528.1700001</v>
      </c>
      <c r="G136" s="1475">
        <v>4177514528.1700001</v>
      </c>
      <c r="H136" s="1475">
        <v>4177514528.1700001</v>
      </c>
      <c r="I136" s="1476">
        <v>4177514528.1700001</v>
      </c>
      <c r="J136" s="1392"/>
      <c r="K136" s="1392"/>
      <c r="L136" s="1392"/>
      <c r="M136" s="1392"/>
      <c r="N136" s="1392"/>
      <c r="O136" s="1392"/>
      <c r="P136" s="1392"/>
      <c r="Q136" s="1392"/>
      <c r="R136" s="1392"/>
      <c r="S136" s="1392"/>
      <c r="T136" s="1392"/>
      <c r="U136" s="1392"/>
      <c r="V136" s="1392"/>
      <c r="W136" s="1392"/>
      <c r="X136" s="1392"/>
      <c r="Y136" s="1392"/>
      <c r="Z136" s="1392"/>
      <c r="AA136" s="1392"/>
      <c r="AB136" s="1392"/>
      <c r="AC136" s="1392"/>
      <c r="AD136" s="1392"/>
      <c r="AE136" s="1392"/>
      <c r="AF136" s="1392"/>
    </row>
    <row r="137" spans="1:32" ht="16.5" customHeight="1" thickBot="1" x14ac:dyDescent="0.35">
      <c r="A137" s="1413" t="s">
        <v>145</v>
      </c>
      <c r="B137" s="1414"/>
      <c r="C137" s="1414"/>
      <c r="D137" s="1481" t="s">
        <v>146</v>
      </c>
      <c r="E137" s="1416">
        <f>+E138</f>
        <v>666693528550</v>
      </c>
      <c r="F137" s="1416">
        <f>+F138</f>
        <v>457865448539.75</v>
      </c>
      <c r="G137" s="1416">
        <f>+G138</f>
        <v>457865448539.75</v>
      </c>
      <c r="H137" s="1416">
        <f>+H138</f>
        <v>457865448538.75</v>
      </c>
      <c r="I137" s="1417">
        <f>+I138</f>
        <v>340171919995</v>
      </c>
    </row>
    <row r="138" spans="1:32" s="1424" customFormat="1" x14ac:dyDescent="0.3">
      <c r="A138" s="1419">
        <v>7</v>
      </c>
      <c r="B138" s="1420"/>
      <c r="C138" s="1420"/>
      <c r="D138" s="1421" t="s">
        <v>146</v>
      </c>
      <c r="E138" s="1472">
        <f>+E139</f>
        <v>666693528550</v>
      </c>
      <c r="F138" s="1472">
        <f>+F139</f>
        <v>457865448539.75</v>
      </c>
      <c r="G138" s="1472">
        <f t="shared" ref="F138:I139" si="3">+G139</f>
        <v>457865448539.75</v>
      </c>
      <c r="H138" s="1472">
        <f t="shared" si="3"/>
        <v>457865448538.75</v>
      </c>
      <c r="I138" s="1473">
        <f t="shared" si="3"/>
        <v>340171919995</v>
      </c>
      <c r="J138" s="1392"/>
      <c r="K138" s="1392"/>
      <c r="L138" s="1392"/>
      <c r="M138" s="1392"/>
      <c r="N138" s="1392"/>
      <c r="O138" s="1392"/>
      <c r="P138" s="1392"/>
      <c r="Q138" s="1392"/>
      <c r="R138" s="1392"/>
      <c r="S138" s="1392"/>
      <c r="T138" s="1392"/>
      <c r="U138" s="1392"/>
      <c r="V138" s="1392"/>
      <c r="W138" s="1392"/>
      <c r="X138" s="1392"/>
      <c r="Y138" s="1392"/>
      <c r="Z138" s="1392"/>
      <c r="AA138" s="1392"/>
      <c r="AB138" s="1392"/>
      <c r="AC138" s="1392"/>
      <c r="AD138" s="1392"/>
      <c r="AE138" s="1392"/>
      <c r="AF138" s="1392"/>
    </row>
    <row r="139" spans="1:32" s="1424" customFormat="1" x14ac:dyDescent="0.3">
      <c r="A139" s="1425" t="s">
        <v>253</v>
      </c>
      <c r="B139" s="1426"/>
      <c r="C139" s="1426"/>
      <c r="D139" s="1427" t="s">
        <v>147</v>
      </c>
      <c r="E139" s="1482">
        <f>+E140</f>
        <v>666693528550</v>
      </c>
      <c r="F139" s="1482">
        <f t="shared" si="3"/>
        <v>457865448539.75</v>
      </c>
      <c r="G139" s="1482">
        <f t="shared" si="3"/>
        <v>457865448539.75</v>
      </c>
      <c r="H139" s="1482">
        <f t="shared" si="3"/>
        <v>457865448538.75</v>
      </c>
      <c r="I139" s="1483">
        <f t="shared" si="3"/>
        <v>340171919995</v>
      </c>
      <c r="J139" s="1392"/>
      <c r="K139" s="1392"/>
      <c r="L139" s="1392"/>
      <c r="M139" s="1392"/>
      <c r="N139" s="1392"/>
      <c r="O139" s="1392"/>
      <c r="P139" s="1392"/>
      <c r="Q139" s="1392"/>
      <c r="R139" s="1392"/>
      <c r="S139" s="1392"/>
      <c r="T139" s="1392"/>
      <c r="U139" s="1392"/>
      <c r="V139" s="1392"/>
      <c r="W139" s="1392"/>
      <c r="X139" s="1392"/>
      <c r="Y139" s="1392"/>
      <c r="Z139" s="1392"/>
      <c r="AA139" s="1392"/>
      <c r="AB139" s="1392"/>
      <c r="AC139" s="1392"/>
      <c r="AD139" s="1392"/>
      <c r="AE139" s="1392"/>
      <c r="AF139" s="1392"/>
    </row>
    <row r="140" spans="1:32" ht="16.5" customHeight="1" thickBot="1" x14ac:dyDescent="0.35">
      <c r="A140" s="1441" t="s">
        <v>252</v>
      </c>
      <c r="B140" s="1442">
        <v>11</v>
      </c>
      <c r="C140" s="1442" t="s">
        <v>148</v>
      </c>
      <c r="D140" s="1443" t="s">
        <v>148</v>
      </c>
      <c r="E140" s="1484">
        <v>666693528550</v>
      </c>
      <c r="F140" s="1484">
        <v>457865448539.75</v>
      </c>
      <c r="G140" s="1484">
        <v>457865448539.75</v>
      </c>
      <c r="H140" s="1484">
        <v>457865448538.75</v>
      </c>
      <c r="I140" s="1485">
        <v>340171919995</v>
      </c>
    </row>
    <row r="141" spans="1:32" ht="14.25" customHeight="1" thickBot="1" x14ac:dyDescent="0.35">
      <c r="A141" s="1413" t="s">
        <v>71</v>
      </c>
      <c r="B141" s="1414"/>
      <c r="C141" s="1414"/>
      <c r="D141" s="1481" t="s">
        <v>72</v>
      </c>
      <c r="E141" s="1486">
        <f>+E142+E175+E179+E192</f>
        <v>1436964091635</v>
      </c>
      <c r="F141" s="1486">
        <f>+F142+F175+F179+F192</f>
        <v>1330444181247.3201</v>
      </c>
      <c r="G141" s="1416">
        <f>+G142+G175+G179+G192</f>
        <v>1267944577306.1099</v>
      </c>
      <c r="H141" s="1416">
        <f>+H142+H175+H179+H192</f>
        <v>68456143512.909996</v>
      </c>
      <c r="I141" s="1417">
        <f>+I142+I175+I179+I192</f>
        <v>68456143512.909996</v>
      </c>
    </row>
    <row r="142" spans="1:32" s="1424" customFormat="1" ht="21.75" customHeight="1" x14ac:dyDescent="0.3">
      <c r="A142" s="1419">
        <v>2401</v>
      </c>
      <c r="B142" s="1420"/>
      <c r="C142" s="1420"/>
      <c r="D142" s="1421" t="s">
        <v>149</v>
      </c>
      <c r="E142" s="1428">
        <f>+E143</f>
        <v>1235760244384</v>
      </c>
      <c r="F142" s="1428">
        <f>+F143</f>
        <v>1186273855155.78</v>
      </c>
      <c r="G142" s="1428">
        <f>+G143</f>
        <v>1130180122622.3398</v>
      </c>
      <c r="H142" s="1428">
        <f>+H143</f>
        <v>1254050974.6700001</v>
      </c>
      <c r="I142" s="1429">
        <f>+I143</f>
        <v>1254050974.6700001</v>
      </c>
      <c r="J142" s="1392"/>
      <c r="K142" s="1392"/>
      <c r="L142" s="1392"/>
      <c r="M142" s="1392"/>
      <c r="N142" s="1392"/>
      <c r="O142" s="1392"/>
      <c r="P142" s="1392"/>
      <c r="Q142" s="1392"/>
      <c r="R142" s="1392"/>
      <c r="S142" s="1392"/>
      <c r="T142" s="1392"/>
      <c r="U142" s="1392"/>
      <c r="V142" s="1392"/>
      <c r="W142" s="1392"/>
      <c r="X142" s="1392"/>
      <c r="Y142" s="1392"/>
      <c r="Z142" s="1392"/>
      <c r="AA142" s="1392"/>
      <c r="AB142" s="1392"/>
      <c r="AC142" s="1392"/>
      <c r="AD142" s="1392"/>
      <c r="AE142" s="1392"/>
      <c r="AF142" s="1392"/>
    </row>
    <row r="143" spans="1:32" s="1424" customFormat="1" x14ac:dyDescent="0.3">
      <c r="A143" s="1425" t="s">
        <v>251</v>
      </c>
      <c r="B143" s="1426"/>
      <c r="C143" s="1426"/>
      <c r="D143" s="1427" t="s">
        <v>73</v>
      </c>
      <c r="E143" s="1428">
        <f>+E144+E145+E146+E147+E148+E149+E150+E151+E152+E153+E163+E164+E165+E166+E167+E168+E169+E170+E171+E172+E173+E174</f>
        <v>1235760244384</v>
      </c>
      <c r="F143" s="1428">
        <f>+F144+F145+F146+F147+F148+F149+F150+F151+F152+F153+F163+F164+F165+F166+F167+F168+F169+F170+F171+F172+F173+F174</f>
        <v>1186273855155.78</v>
      </c>
      <c r="G143" s="1428">
        <f>+G144+G145+G146+G147+G148+G149+G150+G151+G152+G153+G163+G164+G165+G166+G167+G168+G169+G170+G171+G172+G173+G174</f>
        <v>1130180122622.3398</v>
      </c>
      <c r="H143" s="1428">
        <f>+H144+H145+H146+H147+H148+H149+H150+H151+H152+H153+H163+H164+H165+H166+H167+H168+H169+H170+H171+H172+H173+H174</f>
        <v>1254050974.6700001</v>
      </c>
      <c r="I143" s="1429">
        <f>+I144+I145+I146+I147+I148+I149+I150+I151+I152+I153+I163+I164+I165+I166+I167+I168+I169+I170+I171+I172+I173+I174</f>
        <v>1254050974.6700001</v>
      </c>
      <c r="J143" s="1392"/>
      <c r="K143" s="1392"/>
      <c r="L143" s="1392"/>
      <c r="M143" s="1392"/>
      <c r="N143" s="1392"/>
      <c r="O143" s="1392"/>
      <c r="P143" s="1392"/>
      <c r="Q143" s="1392"/>
      <c r="R143" s="1392"/>
      <c r="S143" s="1392"/>
      <c r="T143" s="1392"/>
      <c r="U143" s="1392"/>
      <c r="V143" s="1392"/>
      <c r="W143" s="1392"/>
      <c r="X143" s="1392"/>
      <c r="Y143" s="1392"/>
      <c r="Z143" s="1392"/>
      <c r="AA143" s="1392"/>
      <c r="AB143" s="1392"/>
      <c r="AC143" s="1392"/>
      <c r="AD143" s="1392"/>
      <c r="AE143" s="1392"/>
      <c r="AF143" s="1392"/>
    </row>
    <row r="144" spans="1:32" ht="31.5" customHeight="1" x14ac:dyDescent="0.3">
      <c r="A144" s="1430" t="s">
        <v>250</v>
      </c>
      <c r="B144" s="1431">
        <v>10</v>
      </c>
      <c r="C144" s="1431" t="s">
        <v>148</v>
      </c>
      <c r="D144" s="1432" t="s">
        <v>150</v>
      </c>
      <c r="E144" s="1433">
        <v>5000000000</v>
      </c>
      <c r="F144" s="1433">
        <v>5000000000</v>
      </c>
      <c r="G144" s="1433">
        <v>5000000000</v>
      </c>
      <c r="H144" s="1433">
        <v>0</v>
      </c>
      <c r="I144" s="1434">
        <v>0</v>
      </c>
    </row>
    <row r="145" spans="1:212" ht="46.5" customHeight="1" x14ac:dyDescent="0.3">
      <c r="A145" s="1430" t="s">
        <v>249</v>
      </c>
      <c r="B145" s="1431">
        <v>10</v>
      </c>
      <c r="C145" s="1431" t="s">
        <v>148</v>
      </c>
      <c r="D145" s="1432" t="s">
        <v>81</v>
      </c>
      <c r="E145" s="1433">
        <v>38623567574</v>
      </c>
      <c r="F145" s="1433">
        <v>36911136354.779999</v>
      </c>
      <c r="G145" s="1433">
        <v>36866126779.339996</v>
      </c>
      <c r="H145" s="1433">
        <v>1090442209</v>
      </c>
      <c r="I145" s="1434">
        <v>1090442209</v>
      </c>
    </row>
    <row r="146" spans="1:212" ht="47.25" customHeight="1" x14ac:dyDescent="0.3">
      <c r="A146" s="1487" t="s">
        <v>249</v>
      </c>
      <c r="B146" s="1488">
        <v>11</v>
      </c>
      <c r="C146" s="1488" t="s">
        <v>148</v>
      </c>
      <c r="D146" s="1489" t="s">
        <v>81</v>
      </c>
      <c r="E146" s="1437">
        <v>10500000000</v>
      </c>
      <c r="F146" s="1437">
        <v>777336493</v>
      </c>
      <c r="G146" s="1437">
        <v>777336493</v>
      </c>
      <c r="H146" s="1437">
        <v>0</v>
      </c>
      <c r="I146" s="1439">
        <v>0</v>
      </c>
    </row>
    <row r="147" spans="1:212" ht="45" customHeight="1" x14ac:dyDescent="0.3">
      <c r="A147" s="1487" t="s">
        <v>249</v>
      </c>
      <c r="B147" s="1488">
        <v>20</v>
      </c>
      <c r="C147" s="1488" t="s">
        <v>217</v>
      </c>
      <c r="D147" s="1489" t="s">
        <v>81</v>
      </c>
      <c r="E147" s="1433">
        <v>1236952000</v>
      </c>
      <c r="F147" s="1433">
        <v>1231657498</v>
      </c>
      <c r="G147" s="1433">
        <v>1231657498</v>
      </c>
      <c r="H147" s="1433">
        <v>163608765.66999999</v>
      </c>
      <c r="I147" s="1434">
        <v>163608765.66999999</v>
      </c>
    </row>
    <row r="148" spans="1:212" ht="31.5" customHeight="1" x14ac:dyDescent="0.3">
      <c r="A148" s="1430" t="s">
        <v>248</v>
      </c>
      <c r="B148" s="1431">
        <v>10</v>
      </c>
      <c r="C148" s="1431" t="s">
        <v>148</v>
      </c>
      <c r="D148" s="1432" t="s">
        <v>74</v>
      </c>
      <c r="E148" s="1433">
        <v>2361342060</v>
      </c>
      <c r="F148" s="1433">
        <v>2361342060</v>
      </c>
      <c r="G148" s="1433">
        <v>2361342060</v>
      </c>
      <c r="H148" s="1433">
        <v>0</v>
      </c>
      <c r="I148" s="1434">
        <v>0</v>
      </c>
    </row>
    <row r="149" spans="1:212" ht="35.25" customHeight="1" x14ac:dyDescent="0.3">
      <c r="A149" s="1430" t="s">
        <v>247</v>
      </c>
      <c r="B149" s="1431">
        <v>10</v>
      </c>
      <c r="C149" s="1431" t="s">
        <v>148</v>
      </c>
      <c r="D149" s="1432" t="s">
        <v>151</v>
      </c>
      <c r="E149" s="1433">
        <v>179597709468</v>
      </c>
      <c r="F149" s="1433">
        <v>179597709468</v>
      </c>
      <c r="G149" s="1433">
        <v>179597709468</v>
      </c>
      <c r="H149" s="1433">
        <v>0</v>
      </c>
      <c r="I149" s="1434">
        <v>0</v>
      </c>
    </row>
    <row r="150" spans="1:212" ht="60.75" customHeight="1" x14ac:dyDescent="0.3">
      <c r="A150" s="1430" t="s">
        <v>246</v>
      </c>
      <c r="B150" s="1431">
        <v>10</v>
      </c>
      <c r="C150" s="1431" t="s">
        <v>148</v>
      </c>
      <c r="D150" s="1432" t="s">
        <v>152</v>
      </c>
      <c r="E150" s="1433">
        <v>110755182462</v>
      </c>
      <c r="F150" s="1433">
        <v>110755182462</v>
      </c>
      <c r="G150" s="1433">
        <v>110755182462</v>
      </c>
      <c r="H150" s="1433">
        <v>0</v>
      </c>
      <c r="I150" s="1434">
        <v>0</v>
      </c>
    </row>
    <row r="151" spans="1:212" ht="45.75" customHeight="1" x14ac:dyDescent="0.3">
      <c r="A151" s="1430" t="s">
        <v>245</v>
      </c>
      <c r="B151" s="1431">
        <v>10</v>
      </c>
      <c r="C151" s="1431" t="s">
        <v>148</v>
      </c>
      <c r="D151" s="1432" t="s">
        <v>201</v>
      </c>
      <c r="E151" s="1433">
        <v>47858530962</v>
      </c>
      <c r="F151" s="1433">
        <v>47858530962</v>
      </c>
      <c r="G151" s="1433">
        <v>47858530962</v>
      </c>
      <c r="H151" s="1433">
        <v>0</v>
      </c>
      <c r="I151" s="1434">
        <v>0</v>
      </c>
    </row>
    <row r="152" spans="1:212" ht="62.25" customHeight="1" x14ac:dyDescent="0.3">
      <c r="A152" s="1430" t="s">
        <v>244</v>
      </c>
      <c r="B152" s="1431">
        <v>10</v>
      </c>
      <c r="C152" s="1431" t="s">
        <v>148</v>
      </c>
      <c r="D152" s="1432" t="s">
        <v>358</v>
      </c>
      <c r="E152" s="1433">
        <v>10125416669</v>
      </c>
      <c r="F152" s="1433">
        <v>10125416669</v>
      </c>
      <c r="G152" s="1433">
        <v>10125416669</v>
      </c>
      <c r="H152" s="1433">
        <v>0</v>
      </c>
      <c r="I152" s="1434">
        <v>0</v>
      </c>
    </row>
    <row r="153" spans="1:212" ht="96.75" customHeight="1" thickBot="1" x14ac:dyDescent="0.35">
      <c r="A153" s="1441" t="s">
        <v>243</v>
      </c>
      <c r="B153" s="1442">
        <v>11</v>
      </c>
      <c r="C153" s="1442" t="s">
        <v>148</v>
      </c>
      <c r="D153" s="1443" t="s">
        <v>154</v>
      </c>
      <c r="E153" s="1444">
        <v>138954184228</v>
      </c>
      <c r="F153" s="1444">
        <v>138954184228</v>
      </c>
      <c r="G153" s="1444">
        <v>138954184228</v>
      </c>
      <c r="H153" s="1444">
        <v>0</v>
      </c>
      <c r="I153" s="1445">
        <v>0</v>
      </c>
    </row>
    <row r="154" spans="1:212" s="1392" customFormat="1" ht="8.25" customHeight="1" thickBot="1" x14ac:dyDescent="0.35">
      <c r="A154" s="1446"/>
      <c r="D154" s="1447"/>
      <c r="E154" s="1448"/>
      <c r="F154" s="1448"/>
      <c r="G154" s="1448"/>
      <c r="H154" s="1448"/>
      <c r="I154" s="1448"/>
    </row>
    <row r="155" spans="1:212" s="1394" customFormat="1" x14ac:dyDescent="0.3">
      <c r="A155" s="3683" t="s">
        <v>1</v>
      </c>
      <c r="B155" s="3684"/>
      <c r="C155" s="3684"/>
      <c r="D155" s="3684"/>
      <c r="E155" s="3684"/>
      <c r="F155" s="3684"/>
      <c r="G155" s="3684"/>
      <c r="H155" s="3684"/>
      <c r="I155" s="3685"/>
      <c r="J155" s="1393"/>
      <c r="K155" s="1393"/>
      <c r="L155" s="1393"/>
      <c r="M155" s="1393"/>
      <c r="N155" s="1393"/>
      <c r="O155" s="1393"/>
      <c r="P155" s="1393"/>
      <c r="Q155" s="1393"/>
      <c r="R155" s="1393"/>
      <c r="S155" s="1393"/>
      <c r="T155" s="1393"/>
      <c r="U155" s="1393"/>
      <c r="V155" s="1393"/>
      <c r="W155" s="1393"/>
      <c r="X155" s="1393"/>
      <c r="Y155" s="1393"/>
      <c r="Z155" s="1393"/>
      <c r="AA155" s="1393"/>
      <c r="AB155" s="1393"/>
      <c r="AC155" s="1393"/>
      <c r="AD155" s="1393"/>
      <c r="AE155" s="1393"/>
      <c r="AF155" s="1393"/>
    </row>
    <row r="156" spans="1:212" s="1394" customFormat="1" ht="14.25" customHeight="1" x14ac:dyDescent="0.3">
      <c r="A156" s="3686" t="s">
        <v>95</v>
      </c>
      <c r="B156" s="3687"/>
      <c r="C156" s="3687"/>
      <c r="D156" s="3687"/>
      <c r="E156" s="3687"/>
      <c r="F156" s="3687"/>
      <c r="G156" s="3687"/>
      <c r="H156" s="3687"/>
      <c r="I156" s="3688"/>
      <c r="J156" s="3697"/>
      <c r="K156" s="3697"/>
      <c r="L156" s="3698"/>
      <c r="M156" s="3696"/>
      <c r="N156" s="3697"/>
      <c r="O156" s="3697"/>
      <c r="P156" s="3697"/>
      <c r="Q156" s="3697"/>
      <c r="R156" s="3697"/>
      <c r="S156" s="3697"/>
      <c r="T156" s="3698"/>
      <c r="U156" s="3696"/>
      <c r="V156" s="3697"/>
      <c r="W156" s="3697"/>
      <c r="X156" s="3697"/>
      <c r="Y156" s="3697"/>
      <c r="Z156" s="3697"/>
      <c r="AA156" s="3697"/>
      <c r="AB156" s="3698"/>
      <c r="AC156" s="3696"/>
      <c r="AD156" s="3697"/>
      <c r="AE156" s="3697"/>
      <c r="AF156" s="3697"/>
      <c r="AG156" s="3697"/>
      <c r="AH156" s="3697"/>
      <c r="AI156" s="3697"/>
      <c r="AJ156" s="3698"/>
      <c r="AK156" s="3696"/>
      <c r="AL156" s="3697"/>
      <c r="AM156" s="3697"/>
      <c r="AN156" s="3697"/>
      <c r="AO156" s="3697"/>
      <c r="AP156" s="3697"/>
      <c r="AQ156" s="3697"/>
      <c r="AR156" s="3698"/>
      <c r="AS156" s="3696"/>
      <c r="AT156" s="3697"/>
      <c r="AU156" s="3697"/>
      <c r="AV156" s="3697"/>
      <c r="AW156" s="3697"/>
      <c r="AX156" s="3697"/>
      <c r="AY156" s="3697"/>
      <c r="AZ156" s="3698"/>
      <c r="BA156" s="3696"/>
      <c r="BB156" s="3697"/>
      <c r="BC156" s="3697"/>
      <c r="BD156" s="3697"/>
      <c r="BE156" s="3697"/>
      <c r="BF156" s="3697"/>
      <c r="BG156" s="3697"/>
      <c r="BH156" s="3698"/>
      <c r="BI156" s="3696"/>
      <c r="BJ156" s="3697"/>
      <c r="BK156" s="3697"/>
      <c r="BL156" s="3697"/>
      <c r="BM156" s="3697"/>
      <c r="BN156" s="3697"/>
      <c r="BO156" s="3697"/>
      <c r="BP156" s="3698"/>
      <c r="BQ156" s="3696"/>
      <c r="BR156" s="3697"/>
      <c r="BS156" s="3697"/>
      <c r="BT156" s="3697"/>
      <c r="BU156" s="3697"/>
      <c r="BV156" s="3697"/>
      <c r="BW156" s="3697"/>
      <c r="BX156" s="3698"/>
      <c r="BY156" s="3696"/>
      <c r="BZ156" s="3697"/>
      <c r="CA156" s="3697"/>
      <c r="CB156" s="3697"/>
      <c r="CC156" s="3697"/>
      <c r="CD156" s="3697"/>
      <c r="CE156" s="3697"/>
      <c r="CF156" s="3698"/>
      <c r="CG156" s="3696"/>
      <c r="CH156" s="3697"/>
      <c r="CI156" s="3697"/>
      <c r="CJ156" s="3697"/>
      <c r="CK156" s="3697"/>
      <c r="CL156" s="3697"/>
      <c r="CM156" s="3697"/>
      <c r="CN156" s="3698"/>
      <c r="CO156" s="3696"/>
      <c r="CP156" s="3697"/>
      <c r="CQ156" s="3697"/>
      <c r="CR156" s="3697"/>
      <c r="CS156" s="3697"/>
      <c r="CT156" s="3697"/>
      <c r="CU156" s="3697"/>
      <c r="CV156" s="3698"/>
      <c r="CW156" s="3696"/>
      <c r="CX156" s="3697"/>
      <c r="CY156" s="3697"/>
      <c r="CZ156" s="3697"/>
      <c r="DA156" s="3697"/>
      <c r="DB156" s="3697"/>
      <c r="DC156" s="3697"/>
      <c r="DD156" s="3698"/>
      <c r="DE156" s="3696"/>
      <c r="DF156" s="3697"/>
      <c r="DG156" s="3697"/>
      <c r="DH156" s="3697"/>
      <c r="DI156" s="3697"/>
      <c r="DJ156" s="3697"/>
      <c r="DK156" s="3697"/>
      <c r="DL156" s="3698"/>
      <c r="DM156" s="3696"/>
      <c r="DN156" s="3697"/>
      <c r="DO156" s="3697"/>
      <c r="DP156" s="3697"/>
      <c r="DQ156" s="3697"/>
      <c r="DR156" s="3697"/>
      <c r="DS156" s="3697"/>
      <c r="DT156" s="3698"/>
      <c r="DU156" s="3696"/>
      <c r="DV156" s="3697"/>
      <c r="DW156" s="3697"/>
      <c r="DX156" s="3697"/>
      <c r="DY156" s="3697"/>
      <c r="DZ156" s="3697"/>
      <c r="EA156" s="3697"/>
      <c r="EB156" s="3698"/>
      <c r="EC156" s="3696"/>
      <c r="ED156" s="3697"/>
      <c r="EE156" s="3697"/>
      <c r="EF156" s="3697"/>
      <c r="EG156" s="3697"/>
      <c r="EH156" s="3697"/>
      <c r="EI156" s="3697"/>
      <c r="EJ156" s="3698"/>
      <c r="EK156" s="3696"/>
      <c r="EL156" s="3697"/>
      <c r="EM156" s="3697"/>
      <c r="EN156" s="3697"/>
      <c r="EO156" s="3697"/>
      <c r="EP156" s="3697"/>
      <c r="EQ156" s="3697"/>
      <c r="ER156" s="3698"/>
      <c r="ES156" s="3696"/>
      <c r="ET156" s="3697"/>
      <c r="EU156" s="3697"/>
      <c r="EV156" s="3697"/>
      <c r="EW156" s="3697"/>
      <c r="EX156" s="3697"/>
      <c r="EY156" s="3697"/>
      <c r="EZ156" s="3698"/>
      <c r="FA156" s="3696"/>
      <c r="FB156" s="3697"/>
      <c r="FC156" s="3697"/>
      <c r="FD156" s="3697"/>
      <c r="FE156" s="3697"/>
      <c r="FF156" s="3697"/>
      <c r="FG156" s="3697"/>
      <c r="FH156" s="3698"/>
      <c r="FI156" s="3696"/>
      <c r="FJ156" s="3697"/>
      <c r="FK156" s="3697"/>
      <c r="FL156" s="3697"/>
      <c r="FM156" s="3697"/>
      <c r="FN156" s="3697"/>
      <c r="FO156" s="3697"/>
      <c r="FP156" s="3698"/>
      <c r="FQ156" s="3696"/>
      <c r="FR156" s="3697"/>
      <c r="FS156" s="3697"/>
      <c r="FT156" s="3697"/>
      <c r="FU156" s="3697"/>
      <c r="FV156" s="3697"/>
      <c r="FW156" s="3697"/>
      <c r="FX156" s="3698"/>
      <c r="FY156" s="3696"/>
      <c r="FZ156" s="3697"/>
      <c r="GA156" s="3697"/>
      <c r="GB156" s="3697"/>
      <c r="GC156" s="3697"/>
      <c r="GD156" s="3697"/>
      <c r="GE156" s="3697"/>
      <c r="GF156" s="3698"/>
      <c r="GG156" s="3696"/>
      <c r="GH156" s="3697"/>
      <c r="GI156" s="3697"/>
      <c r="GJ156" s="3697"/>
      <c r="GK156" s="3697"/>
      <c r="GL156" s="3697"/>
      <c r="GM156" s="3697"/>
      <c r="GN156" s="3698"/>
      <c r="GO156" s="3696"/>
      <c r="GP156" s="3697"/>
      <c r="GQ156" s="3697"/>
      <c r="GR156" s="3697"/>
      <c r="GS156" s="3697"/>
      <c r="GT156" s="3697"/>
      <c r="GU156" s="3697"/>
      <c r="GV156" s="3698"/>
      <c r="GW156" s="3696"/>
      <c r="GX156" s="3697"/>
      <c r="GY156" s="3697"/>
      <c r="GZ156" s="3697"/>
      <c r="HA156" s="3697"/>
      <c r="HB156" s="3697"/>
      <c r="HC156" s="3697"/>
      <c r="HD156" s="3698"/>
    </row>
    <row r="157" spans="1:212" ht="3.75" customHeight="1" x14ac:dyDescent="0.3">
      <c r="A157" s="1451"/>
      <c r="B157" s="1392"/>
      <c r="C157" s="1392"/>
      <c r="D157" s="1447"/>
      <c r="E157" s="1452"/>
      <c r="F157" s="1452"/>
      <c r="G157" s="1452"/>
      <c r="H157" s="1452"/>
      <c r="I157" s="1453"/>
      <c r="J157" s="1391"/>
      <c r="K157" s="1391"/>
      <c r="L157" s="1396"/>
      <c r="M157" s="1395"/>
      <c r="N157" s="1389"/>
      <c r="O157" s="1390"/>
      <c r="P157" s="1391"/>
      <c r="Q157" s="1391"/>
      <c r="R157" s="1391"/>
      <c r="S157" s="1391"/>
      <c r="T157" s="1396"/>
      <c r="U157" s="1395"/>
      <c r="V157" s="1389"/>
      <c r="W157" s="1390"/>
      <c r="X157" s="1391"/>
      <c r="Y157" s="1391"/>
      <c r="Z157" s="1391"/>
      <c r="AA157" s="1391"/>
      <c r="AB157" s="1396"/>
      <c r="AC157" s="1395"/>
      <c r="AD157" s="1389"/>
      <c r="AE157" s="1390"/>
      <c r="AF157" s="1391"/>
      <c r="AG157" s="1391"/>
      <c r="AH157" s="1391"/>
      <c r="AI157" s="1391"/>
      <c r="AJ157" s="1396"/>
      <c r="AK157" s="1395"/>
      <c r="AM157" s="1390"/>
      <c r="AN157" s="1391"/>
      <c r="AO157" s="1391"/>
      <c r="AP157" s="1391"/>
      <c r="AQ157" s="1391"/>
      <c r="AR157" s="1396"/>
      <c r="AS157" s="1395"/>
      <c r="AU157" s="1390"/>
      <c r="AV157" s="1391"/>
      <c r="AW157" s="1391"/>
      <c r="AX157" s="1391"/>
      <c r="AY157" s="1391"/>
      <c r="AZ157" s="1396"/>
      <c r="BA157" s="1395"/>
      <c r="BC157" s="1390"/>
      <c r="BD157" s="1391"/>
      <c r="BE157" s="1391"/>
      <c r="BF157" s="1391"/>
      <c r="BG157" s="1391"/>
      <c r="BH157" s="1396"/>
      <c r="BI157" s="1395"/>
      <c r="BK157" s="1390"/>
      <c r="BL157" s="1391"/>
      <c r="BM157" s="1391"/>
      <c r="BN157" s="1391"/>
      <c r="BO157" s="1391"/>
      <c r="BP157" s="1396"/>
      <c r="BQ157" s="1395"/>
      <c r="BS157" s="1390"/>
      <c r="BT157" s="1391"/>
      <c r="BU157" s="1391"/>
      <c r="BV157" s="1391"/>
      <c r="BW157" s="1391"/>
      <c r="BX157" s="1396"/>
      <c r="BY157" s="1395"/>
      <c r="CA157" s="1390"/>
      <c r="CB157" s="1391"/>
      <c r="CC157" s="1391"/>
      <c r="CD157" s="1391"/>
      <c r="CE157" s="1391"/>
      <c r="CF157" s="1396"/>
      <c r="CG157" s="1395"/>
      <c r="CI157" s="1390"/>
      <c r="CJ157" s="1391"/>
      <c r="CK157" s="1391"/>
      <c r="CL157" s="1391"/>
      <c r="CM157" s="1391"/>
      <c r="CN157" s="1396"/>
      <c r="CO157" s="1395"/>
      <c r="CQ157" s="1390"/>
      <c r="CR157" s="1391"/>
      <c r="CS157" s="1391"/>
      <c r="CT157" s="1391"/>
      <c r="CU157" s="1391"/>
      <c r="CV157" s="1396"/>
      <c r="CW157" s="1395"/>
      <c r="CY157" s="1390"/>
      <c r="CZ157" s="1391"/>
      <c r="DA157" s="1391"/>
      <c r="DB157" s="1391"/>
      <c r="DC157" s="1391"/>
      <c r="DD157" s="1396"/>
      <c r="DE157" s="1395"/>
      <c r="DG157" s="1390"/>
      <c r="DH157" s="1391"/>
      <c r="DI157" s="1391"/>
      <c r="DJ157" s="1391"/>
      <c r="DK157" s="1391"/>
      <c r="DL157" s="1396"/>
      <c r="DM157" s="1395"/>
      <c r="DO157" s="1390"/>
      <c r="DP157" s="1391"/>
      <c r="DQ157" s="1391"/>
      <c r="DR157" s="1391"/>
      <c r="DS157" s="1391"/>
      <c r="DT157" s="1396"/>
      <c r="DU157" s="1395"/>
      <c r="DW157" s="1390"/>
      <c r="DX157" s="1391"/>
      <c r="DY157" s="1391"/>
      <c r="DZ157" s="1391"/>
      <c r="EA157" s="1391"/>
      <c r="EB157" s="1396"/>
      <c r="EC157" s="1395"/>
      <c r="EE157" s="1390"/>
      <c r="EF157" s="1391"/>
      <c r="EG157" s="1391"/>
      <c r="EH157" s="1391"/>
      <c r="EI157" s="1391"/>
      <c r="EJ157" s="1396"/>
      <c r="EK157" s="1395"/>
      <c r="EM157" s="1390"/>
      <c r="EN157" s="1391"/>
      <c r="EO157" s="1391"/>
      <c r="EP157" s="1391"/>
      <c r="EQ157" s="1391"/>
      <c r="ER157" s="1396"/>
      <c r="ES157" s="1395"/>
      <c r="EU157" s="1390"/>
      <c r="EV157" s="1391"/>
      <c r="EW157" s="1391"/>
      <c r="EX157" s="1391"/>
      <c r="EY157" s="1391"/>
      <c r="EZ157" s="1396"/>
      <c r="FA157" s="1395"/>
      <c r="FC157" s="1390"/>
      <c r="FD157" s="1391"/>
      <c r="FE157" s="1391"/>
      <c r="FF157" s="1391"/>
      <c r="FG157" s="1391"/>
      <c r="FH157" s="1396"/>
      <c r="FI157" s="1395"/>
      <c r="FK157" s="1390"/>
      <c r="FL157" s="1391"/>
      <c r="FM157" s="1391"/>
      <c r="FN157" s="1391"/>
      <c r="FO157" s="1391"/>
      <c r="FP157" s="1396"/>
      <c r="FQ157" s="1395"/>
      <c r="FS157" s="1390"/>
      <c r="FT157" s="1391"/>
      <c r="FU157" s="1391"/>
      <c r="FV157" s="1391"/>
      <c r="FW157" s="1391"/>
      <c r="FX157" s="1396"/>
      <c r="FY157" s="1395"/>
      <c r="GA157" s="1390"/>
      <c r="GB157" s="1391"/>
      <c r="GC157" s="1391"/>
      <c r="GD157" s="1391"/>
      <c r="GE157" s="1391"/>
      <c r="GF157" s="1396"/>
      <c r="GG157" s="1395"/>
      <c r="GI157" s="1390"/>
      <c r="GJ157" s="1391"/>
      <c r="GK157" s="1391"/>
      <c r="GL157" s="1391"/>
      <c r="GM157" s="1391"/>
      <c r="GN157" s="1396"/>
      <c r="GO157" s="1395"/>
      <c r="GQ157" s="1390"/>
      <c r="GR157" s="1391"/>
      <c r="GS157" s="1391"/>
      <c r="GT157" s="1391"/>
      <c r="GU157" s="1391"/>
      <c r="GV157" s="1396"/>
      <c r="GW157" s="1395"/>
      <c r="GY157" s="1390"/>
      <c r="GZ157" s="1391"/>
      <c r="HA157" s="1391"/>
      <c r="HB157" s="1391"/>
      <c r="HC157" s="1391"/>
      <c r="HD157" s="1396"/>
    </row>
    <row r="158" spans="1:212" ht="11.25" customHeight="1" x14ac:dyDescent="0.3">
      <c r="A158" s="1454" t="s">
        <v>0</v>
      </c>
      <c r="B158" s="1392"/>
      <c r="C158" s="1392"/>
      <c r="D158" s="1447"/>
      <c r="E158" s="1452"/>
      <c r="F158" s="1452"/>
      <c r="G158" s="1452"/>
      <c r="H158" s="1452"/>
      <c r="I158" s="1453"/>
      <c r="J158" s="1391"/>
      <c r="K158" s="1391"/>
      <c r="L158" s="1396"/>
      <c r="M158" s="1397"/>
      <c r="N158" s="1389"/>
      <c r="O158" s="1390"/>
      <c r="P158" s="1391"/>
      <c r="Q158" s="1391"/>
      <c r="R158" s="1391"/>
      <c r="S158" s="1391"/>
      <c r="T158" s="1396"/>
      <c r="U158" s="1397"/>
      <c r="V158" s="1389"/>
      <c r="W158" s="1390"/>
      <c r="X158" s="1391"/>
      <c r="Y158" s="1391"/>
      <c r="Z158" s="1391"/>
      <c r="AA158" s="1391"/>
      <c r="AB158" s="1396"/>
      <c r="AC158" s="1397"/>
      <c r="AD158" s="1389"/>
      <c r="AE158" s="1390"/>
      <c r="AF158" s="1391"/>
      <c r="AG158" s="1391"/>
      <c r="AH158" s="1391"/>
      <c r="AI158" s="1391"/>
      <c r="AJ158" s="1396"/>
      <c r="AK158" s="1397"/>
      <c r="AM158" s="1390"/>
      <c r="AN158" s="1391"/>
      <c r="AO158" s="1391"/>
      <c r="AP158" s="1391"/>
      <c r="AQ158" s="1391"/>
      <c r="AR158" s="1396"/>
      <c r="AS158" s="1397"/>
      <c r="AU158" s="1390"/>
      <c r="AV158" s="1391"/>
      <c r="AW158" s="1391"/>
      <c r="AX158" s="1391"/>
      <c r="AY158" s="1391"/>
      <c r="AZ158" s="1396"/>
      <c r="BA158" s="1397"/>
      <c r="BC158" s="1390"/>
      <c r="BD158" s="1391"/>
      <c r="BE158" s="1391"/>
      <c r="BF158" s="1391"/>
      <c r="BG158" s="1391"/>
      <c r="BH158" s="1396"/>
      <c r="BI158" s="1397"/>
      <c r="BK158" s="1390"/>
      <c r="BL158" s="1391"/>
      <c r="BM158" s="1391"/>
      <c r="BN158" s="1391"/>
      <c r="BO158" s="1391"/>
      <c r="BP158" s="1396"/>
      <c r="BQ158" s="1397"/>
      <c r="BS158" s="1390"/>
      <c r="BT158" s="1391"/>
      <c r="BU158" s="1391"/>
      <c r="BV158" s="1391"/>
      <c r="BW158" s="1391"/>
      <c r="BX158" s="1396"/>
      <c r="BY158" s="1397"/>
      <c r="CA158" s="1390"/>
      <c r="CB158" s="1391"/>
      <c r="CC158" s="1391"/>
      <c r="CD158" s="1391"/>
      <c r="CE158" s="1391"/>
      <c r="CF158" s="1396"/>
      <c r="CG158" s="1397"/>
      <c r="CI158" s="1390"/>
      <c r="CJ158" s="1391"/>
      <c r="CK158" s="1391"/>
      <c r="CL158" s="1391"/>
      <c r="CM158" s="1391"/>
      <c r="CN158" s="1396"/>
      <c r="CO158" s="1397"/>
      <c r="CQ158" s="1390"/>
      <c r="CR158" s="1391"/>
      <c r="CS158" s="1391"/>
      <c r="CT158" s="1391"/>
      <c r="CU158" s="1391"/>
      <c r="CV158" s="1396"/>
      <c r="CW158" s="1397"/>
      <c r="CY158" s="1390"/>
      <c r="CZ158" s="1391"/>
      <c r="DA158" s="1391"/>
      <c r="DB158" s="1391"/>
      <c r="DC158" s="1391"/>
      <c r="DD158" s="1396"/>
      <c r="DE158" s="1397"/>
      <c r="DG158" s="1390"/>
      <c r="DH158" s="1391"/>
      <c r="DI158" s="1391"/>
      <c r="DJ158" s="1391"/>
      <c r="DK158" s="1391"/>
      <c r="DL158" s="1396"/>
      <c r="DM158" s="1397"/>
      <c r="DO158" s="1390"/>
      <c r="DP158" s="1391"/>
      <c r="DQ158" s="1391"/>
      <c r="DR158" s="1391"/>
      <c r="DS158" s="1391"/>
      <c r="DT158" s="1396"/>
      <c r="DU158" s="1397"/>
      <c r="DW158" s="1390"/>
      <c r="DX158" s="1391"/>
      <c r="DY158" s="1391"/>
      <c r="DZ158" s="1391"/>
      <c r="EA158" s="1391"/>
      <c r="EB158" s="1396"/>
      <c r="EC158" s="1397"/>
      <c r="EE158" s="1390"/>
      <c r="EF158" s="1391"/>
      <c r="EG158" s="1391"/>
      <c r="EH158" s="1391"/>
      <c r="EI158" s="1391"/>
      <c r="EJ158" s="1396"/>
      <c r="EK158" s="1397"/>
      <c r="EM158" s="1390"/>
      <c r="EN158" s="1391"/>
      <c r="EO158" s="1391"/>
      <c r="EP158" s="1391"/>
      <c r="EQ158" s="1391"/>
      <c r="ER158" s="1396"/>
      <c r="ES158" s="1397"/>
      <c r="EU158" s="1390"/>
      <c r="EV158" s="1391"/>
      <c r="EW158" s="1391"/>
      <c r="EX158" s="1391"/>
      <c r="EY158" s="1391"/>
      <c r="EZ158" s="1396"/>
      <c r="FA158" s="1397"/>
      <c r="FC158" s="1390"/>
      <c r="FD158" s="1391"/>
      <c r="FE158" s="1391"/>
      <c r="FF158" s="1391"/>
      <c r="FG158" s="1391"/>
      <c r="FH158" s="1396"/>
      <c r="FI158" s="1397"/>
      <c r="FK158" s="1390"/>
      <c r="FL158" s="1391"/>
      <c r="FM158" s="1391"/>
      <c r="FN158" s="1391"/>
      <c r="FO158" s="1391"/>
      <c r="FP158" s="1396"/>
      <c r="FQ158" s="1397"/>
      <c r="FS158" s="1390"/>
      <c r="FT158" s="1391"/>
      <c r="FU158" s="1391"/>
      <c r="FV158" s="1391"/>
      <c r="FW158" s="1391"/>
      <c r="FX158" s="1396"/>
      <c r="FY158" s="1397"/>
      <c r="GA158" s="1390"/>
      <c r="GB158" s="1391"/>
      <c r="GC158" s="1391"/>
      <c r="GD158" s="1391"/>
      <c r="GE158" s="1391"/>
      <c r="GF158" s="1396"/>
      <c r="GG158" s="1397"/>
      <c r="GI158" s="1390"/>
      <c r="GJ158" s="1391"/>
      <c r="GK158" s="1391"/>
      <c r="GL158" s="1391"/>
      <c r="GM158" s="1391"/>
      <c r="GN158" s="1396"/>
      <c r="GO158" s="1397"/>
      <c r="GQ158" s="1390"/>
      <c r="GR158" s="1391"/>
      <c r="GS158" s="1391"/>
      <c r="GT158" s="1391"/>
      <c r="GU158" s="1391"/>
      <c r="GV158" s="1396"/>
      <c r="GW158" s="1397"/>
      <c r="GY158" s="1390"/>
      <c r="GZ158" s="1391"/>
      <c r="HA158" s="1391"/>
      <c r="HB158" s="1391"/>
      <c r="HC158" s="1391"/>
      <c r="HD158" s="1396"/>
    </row>
    <row r="159" spans="1:212" ht="3.75" customHeight="1" x14ac:dyDescent="0.3">
      <c r="A159" s="1451"/>
      <c r="B159" s="1392"/>
      <c r="C159" s="1392"/>
      <c r="D159" s="1447"/>
      <c r="E159" s="1452"/>
      <c r="F159" s="1452"/>
      <c r="G159" s="1452"/>
      <c r="H159" s="1452"/>
      <c r="I159" s="1456"/>
      <c r="J159" s="1391"/>
      <c r="K159" s="1391"/>
      <c r="L159" s="1398"/>
      <c r="M159" s="1395"/>
      <c r="N159" s="1389"/>
      <c r="O159" s="1390"/>
      <c r="P159" s="1391"/>
      <c r="Q159" s="1391"/>
      <c r="R159" s="1391"/>
      <c r="S159" s="1391"/>
      <c r="T159" s="1398"/>
      <c r="U159" s="1395"/>
      <c r="V159" s="1389"/>
      <c r="W159" s="1390"/>
      <c r="X159" s="1391"/>
      <c r="Y159" s="1391"/>
      <c r="Z159" s="1391"/>
      <c r="AA159" s="1391"/>
      <c r="AB159" s="1398"/>
      <c r="AC159" s="1395"/>
      <c r="AD159" s="1389"/>
      <c r="AE159" s="1390"/>
      <c r="AF159" s="1391"/>
      <c r="AG159" s="1391"/>
      <c r="AH159" s="1391"/>
      <c r="AI159" s="1391"/>
      <c r="AJ159" s="1398"/>
      <c r="AK159" s="1395"/>
      <c r="AM159" s="1390"/>
      <c r="AN159" s="1391"/>
      <c r="AO159" s="1391"/>
      <c r="AP159" s="1391"/>
      <c r="AQ159" s="1391"/>
      <c r="AR159" s="1398"/>
      <c r="AS159" s="1395"/>
      <c r="AU159" s="1390"/>
      <c r="AV159" s="1391"/>
      <c r="AW159" s="1391"/>
      <c r="AX159" s="1391"/>
      <c r="AY159" s="1391"/>
      <c r="AZ159" s="1398"/>
      <c r="BA159" s="1395"/>
      <c r="BC159" s="1390"/>
      <c r="BD159" s="1391"/>
      <c r="BE159" s="1391"/>
      <c r="BF159" s="1391"/>
      <c r="BG159" s="1391"/>
      <c r="BH159" s="1398"/>
      <c r="BI159" s="1395"/>
      <c r="BK159" s="1390"/>
      <c r="BL159" s="1391"/>
      <c r="BM159" s="1391"/>
      <c r="BN159" s="1391"/>
      <c r="BO159" s="1391"/>
      <c r="BP159" s="1398"/>
      <c r="BQ159" s="1395"/>
      <c r="BS159" s="1390"/>
      <c r="BT159" s="1391"/>
      <c r="BU159" s="1391"/>
      <c r="BV159" s="1391"/>
      <c r="BW159" s="1391"/>
      <c r="BX159" s="1398"/>
      <c r="BY159" s="1395"/>
      <c r="CA159" s="1390"/>
      <c r="CB159" s="1391"/>
      <c r="CC159" s="1391"/>
      <c r="CD159" s="1391"/>
      <c r="CE159" s="1391"/>
      <c r="CF159" s="1398"/>
      <c r="CG159" s="1395"/>
      <c r="CI159" s="1390"/>
      <c r="CJ159" s="1391"/>
      <c r="CK159" s="1391"/>
      <c r="CL159" s="1391"/>
      <c r="CM159" s="1391"/>
      <c r="CN159" s="1398"/>
      <c r="CO159" s="1395"/>
      <c r="CQ159" s="1390"/>
      <c r="CR159" s="1391"/>
      <c r="CS159" s="1391"/>
      <c r="CT159" s="1391"/>
      <c r="CU159" s="1391"/>
      <c r="CV159" s="1398"/>
      <c r="CW159" s="1395"/>
      <c r="CY159" s="1390"/>
      <c r="CZ159" s="1391"/>
      <c r="DA159" s="1391"/>
      <c r="DB159" s="1391"/>
      <c r="DC159" s="1391"/>
      <c r="DD159" s="1398"/>
      <c r="DE159" s="1395"/>
      <c r="DG159" s="1390"/>
      <c r="DH159" s="1391"/>
      <c r="DI159" s="1391"/>
      <c r="DJ159" s="1391"/>
      <c r="DK159" s="1391"/>
      <c r="DL159" s="1398"/>
      <c r="DM159" s="1395"/>
      <c r="DO159" s="1390"/>
      <c r="DP159" s="1391"/>
      <c r="DQ159" s="1391"/>
      <c r="DR159" s="1391"/>
      <c r="DS159" s="1391"/>
      <c r="DT159" s="1398"/>
      <c r="DU159" s="1395"/>
      <c r="DW159" s="1390"/>
      <c r="DX159" s="1391"/>
      <c r="DY159" s="1391"/>
      <c r="DZ159" s="1391"/>
      <c r="EA159" s="1391"/>
      <c r="EB159" s="1398"/>
      <c r="EC159" s="1395"/>
      <c r="EE159" s="1390"/>
      <c r="EF159" s="1391"/>
      <c r="EG159" s="1391"/>
      <c r="EH159" s="1391"/>
      <c r="EI159" s="1391"/>
      <c r="EJ159" s="1398"/>
      <c r="EK159" s="1395"/>
      <c r="EM159" s="1390"/>
      <c r="EN159" s="1391"/>
      <c r="EO159" s="1391"/>
      <c r="EP159" s="1391"/>
      <c r="EQ159" s="1391"/>
      <c r="ER159" s="1398"/>
      <c r="ES159" s="1395"/>
      <c r="EU159" s="1390"/>
      <c r="EV159" s="1391"/>
      <c r="EW159" s="1391"/>
      <c r="EX159" s="1391"/>
      <c r="EY159" s="1391"/>
      <c r="EZ159" s="1398"/>
      <c r="FA159" s="1395"/>
      <c r="FC159" s="1390"/>
      <c r="FD159" s="1391"/>
      <c r="FE159" s="1391"/>
      <c r="FF159" s="1391"/>
      <c r="FG159" s="1391"/>
      <c r="FH159" s="1398"/>
      <c r="FI159" s="1395"/>
      <c r="FK159" s="1390"/>
      <c r="FL159" s="1391"/>
      <c r="FM159" s="1391"/>
      <c r="FN159" s="1391"/>
      <c r="FO159" s="1391"/>
      <c r="FP159" s="1398"/>
      <c r="FQ159" s="1395"/>
      <c r="FS159" s="1390"/>
      <c r="FT159" s="1391"/>
      <c r="FU159" s="1391"/>
      <c r="FV159" s="1391"/>
      <c r="FW159" s="1391"/>
      <c r="FX159" s="1398"/>
      <c r="FY159" s="1395"/>
      <c r="GA159" s="1390"/>
      <c r="GB159" s="1391"/>
      <c r="GC159" s="1391"/>
      <c r="GD159" s="1391"/>
      <c r="GE159" s="1391"/>
      <c r="GF159" s="1398"/>
      <c r="GG159" s="1395"/>
      <c r="GI159" s="1390"/>
      <c r="GJ159" s="1391"/>
      <c r="GK159" s="1391"/>
      <c r="GL159" s="1391"/>
      <c r="GM159" s="1391"/>
      <c r="GN159" s="1398"/>
      <c r="GO159" s="1395"/>
      <c r="GQ159" s="1390"/>
      <c r="GR159" s="1391"/>
      <c r="GS159" s="1391"/>
      <c r="GT159" s="1391"/>
      <c r="GU159" s="1391"/>
      <c r="GV159" s="1398"/>
      <c r="GW159" s="1395"/>
      <c r="GY159" s="1390"/>
      <c r="GZ159" s="1391"/>
      <c r="HA159" s="1391"/>
      <c r="HB159" s="1391"/>
      <c r="HC159" s="1391"/>
      <c r="HD159" s="1398"/>
    </row>
    <row r="160" spans="1:212" ht="13.5" customHeight="1" x14ac:dyDescent="0.3">
      <c r="A160" s="1451" t="s">
        <v>96</v>
      </c>
      <c r="B160" s="1392"/>
      <c r="C160" s="1392"/>
      <c r="D160" s="1447" t="s">
        <v>4</v>
      </c>
      <c r="E160" s="1452"/>
      <c r="F160" s="1452" t="str">
        <f>F7</f>
        <v>MES:</v>
      </c>
      <c r="G160" s="1452" t="str">
        <f>G7</f>
        <v>JUNIO</v>
      </c>
      <c r="H160" s="1452" t="str">
        <f>H126</f>
        <v xml:space="preserve">                                VIGENCIA FISCAL:      2018</v>
      </c>
      <c r="I160" s="1453"/>
      <c r="J160" s="1391"/>
      <c r="K160" s="1391"/>
      <c r="L160" s="1396"/>
      <c r="M160" s="1395"/>
      <c r="N160" s="1389"/>
      <c r="O160" s="1390"/>
      <c r="P160" s="1391"/>
      <c r="Q160" s="1391"/>
      <c r="R160" s="1391"/>
      <c r="S160" s="1391"/>
      <c r="T160" s="1396"/>
      <c r="U160" s="1395"/>
      <c r="V160" s="1389"/>
      <c r="W160" s="1390"/>
      <c r="X160" s="1391"/>
      <c r="Y160" s="1391"/>
      <c r="Z160" s="1391"/>
      <c r="AA160" s="1391"/>
      <c r="AB160" s="1396"/>
      <c r="AC160" s="1395"/>
      <c r="AD160" s="1389"/>
      <c r="AE160" s="1390"/>
      <c r="AF160" s="1391"/>
      <c r="AG160" s="1391"/>
      <c r="AH160" s="1391"/>
      <c r="AI160" s="1391"/>
      <c r="AJ160" s="1396"/>
      <c r="AK160" s="1395"/>
      <c r="AM160" s="1390"/>
      <c r="AN160" s="1391"/>
      <c r="AO160" s="1391"/>
      <c r="AP160" s="1391"/>
      <c r="AQ160" s="1391"/>
      <c r="AR160" s="1396"/>
      <c r="AS160" s="1395"/>
      <c r="AU160" s="1390"/>
      <c r="AV160" s="1391"/>
      <c r="AW160" s="1391"/>
      <c r="AX160" s="1391"/>
      <c r="AY160" s="1391"/>
      <c r="AZ160" s="1396"/>
      <c r="BA160" s="1395"/>
      <c r="BC160" s="1390"/>
      <c r="BD160" s="1391"/>
      <c r="BE160" s="1391"/>
      <c r="BF160" s="1391"/>
      <c r="BG160" s="1391"/>
      <c r="BH160" s="1396"/>
      <c r="BI160" s="1395"/>
      <c r="BK160" s="1390"/>
      <c r="BL160" s="1391"/>
      <c r="BM160" s="1391"/>
      <c r="BN160" s="1391"/>
      <c r="BO160" s="1391"/>
      <c r="BP160" s="1396"/>
      <c r="BQ160" s="1395"/>
      <c r="BS160" s="1390"/>
      <c r="BT160" s="1391"/>
      <c r="BU160" s="1391"/>
      <c r="BV160" s="1391"/>
      <c r="BW160" s="1391"/>
      <c r="BX160" s="1396"/>
      <c r="BY160" s="1395"/>
      <c r="CA160" s="1390"/>
      <c r="CB160" s="1391"/>
      <c r="CC160" s="1391"/>
      <c r="CD160" s="1391"/>
      <c r="CE160" s="1391"/>
      <c r="CF160" s="1396"/>
      <c r="CG160" s="1395"/>
      <c r="CI160" s="1390"/>
      <c r="CJ160" s="1391"/>
      <c r="CK160" s="1391"/>
      <c r="CL160" s="1391"/>
      <c r="CM160" s="1391"/>
      <c r="CN160" s="1396"/>
      <c r="CO160" s="1395"/>
      <c r="CQ160" s="1390"/>
      <c r="CR160" s="1391"/>
      <c r="CS160" s="1391"/>
      <c r="CT160" s="1391"/>
      <c r="CU160" s="1391"/>
      <c r="CV160" s="1396"/>
      <c r="CW160" s="1395"/>
      <c r="CY160" s="1390"/>
      <c r="CZ160" s="1391"/>
      <c r="DA160" s="1391"/>
      <c r="DB160" s="1391"/>
      <c r="DC160" s="1391"/>
      <c r="DD160" s="1396"/>
      <c r="DE160" s="1395"/>
      <c r="DG160" s="1390"/>
      <c r="DH160" s="1391"/>
      <c r="DI160" s="1391"/>
      <c r="DJ160" s="1391"/>
      <c r="DK160" s="1391"/>
      <c r="DL160" s="1396"/>
      <c r="DM160" s="1395"/>
      <c r="DO160" s="1390"/>
      <c r="DP160" s="1391"/>
      <c r="DQ160" s="1391"/>
      <c r="DR160" s="1391"/>
      <c r="DS160" s="1391"/>
      <c r="DT160" s="1396"/>
      <c r="DU160" s="1395"/>
      <c r="DW160" s="1390"/>
      <c r="DX160" s="1391"/>
      <c r="DY160" s="1391"/>
      <c r="DZ160" s="1391"/>
      <c r="EA160" s="1391"/>
      <c r="EB160" s="1396"/>
      <c r="EC160" s="1395"/>
      <c r="EE160" s="1390"/>
      <c r="EF160" s="1391"/>
      <c r="EG160" s="1391"/>
      <c r="EH160" s="1391"/>
      <c r="EI160" s="1391"/>
      <c r="EJ160" s="1396"/>
      <c r="EK160" s="1395"/>
      <c r="EM160" s="1390"/>
      <c r="EN160" s="1391"/>
      <c r="EO160" s="1391"/>
      <c r="EP160" s="1391"/>
      <c r="EQ160" s="1391"/>
      <c r="ER160" s="1396"/>
      <c r="ES160" s="1395"/>
      <c r="EU160" s="1390"/>
      <c r="EV160" s="1391"/>
      <c r="EW160" s="1391"/>
      <c r="EX160" s="1391"/>
      <c r="EY160" s="1391"/>
      <c r="EZ160" s="1396"/>
      <c r="FA160" s="1395"/>
      <c r="FC160" s="1390"/>
      <c r="FD160" s="1391"/>
      <c r="FE160" s="1391"/>
      <c r="FF160" s="1391"/>
      <c r="FG160" s="1391"/>
      <c r="FH160" s="1396"/>
      <c r="FI160" s="1395"/>
      <c r="FK160" s="1390"/>
      <c r="FL160" s="1391"/>
      <c r="FM160" s="1391"/>
      <c r="FN160" s="1391"/>
      <c r="FO160" s="1391"/>
      <c r="FP160" s="1396"/>
      <c r="FQ160" s="1395"/>
      <c r="FS160" s="1390"/>
      <c r="FT160" s="1391"/>
      <c r="FU160" s="1391"/>
      <c r="FV160" s="1391"/>
      <c r="FW160" s="1391"/>
      <c r="FX160" s="1396"/>
      <c r="FY160" s="1395"/>
      <c r="GA160" s="1390"/>
      <c r="GB160" s="1391"/>
      <c r="GC160" s="1391"/>
      <c r="GD160" s="1391"/>
      <c r="GE160" s="1391"/>
      <c r="GF160" s="1396"/>
      <c r="GG160" s="1395"/>
      <c r="GI160" s="1390"/>
      <c r="GJ160" s="1391"/>
      <c r="GK160" s="1391"/>
      <c r="GL160" s="1391"/>
      <c r="GM160" s="1391"/>
      <c r="GN160" s="1396"/>
      <c r="GO160" s="1395"/>
      <c r="GQ160" s="1390"/>
      <c r="GR160" s="1391"/>
      <c r="GS160" s="1391"/>
      <c r="GT160" s="1391"/>
      <c r="GU160" s="1391"/>
      <c r="GV160" s="1396"/>
      <c r="GW160" s="1395"/>
      <c r="GY160" s="1390"/>
      <c r="GZ160" s="1391"/>
      <c r="HA160" s="1391"/>
      <c r="HB160" s="1391"/>
      <c r="HC160" s="1391"/>
      <c r="HD160" s="1396"/>
    </row>
    <row r="161" spans="1:212" ht="11.25" customHeight="1" thickBot="1" x14ac:dyDescent="0.35">
      <c r="A161" s="1451"/>
      <c r="B161" s="1392"/>
      <c r="C161" s="1392"/>
      <c r="D161" s="1447"/>
      <c r="E161" s="1452"/>
      <c r="F161" s="1452"/>
      <c r="G161" s="1452"/>
      <c r="H161" s="1452"/>
      <c r="I161" s="1453"/>
      <c r="J161" s="1391"/>
      <c r="K161" s="1391"/>
      <c r="L161" s="1396"/>
      <c r="M161" s="1395"/>
      <c r="N161" s="1389"/>
      <c r="O161" s="1390"/>
      <c r="P161" s="1391"/>
      <c r="Q161" s="1391"/>
      <c r="R161" s="1391"/>
      <c r="S161" s="1391"/>
      <c r="T161" s="1396"/>
      <c r="U161" s="1395"/>
      <c r="V161" s="1389"/>
      <c r="W161" s="1390"/>
      <c r="X161" s="1391"/>
      <c r="Y161" s="1391"/>
      <c r="Z161" s="1391"/>
      <c r="AA161" s="1391"/>
      <c r="AB161" s="1396"/>
      <c r="AC161" s="1395"/>
      <c r="AD161" s="1389"/>
      <c r="AE161" s="1390"/>
      <c r="AF161" s="1391"/>
      <c r="AG161" s="1391"/>
      <c r="AH161" s="1391"/>
      <c r="AI161" s="1391"/>
      <c r="AJ161" s="1396"/>
      <c r="AK161" s="1395"/>
      <c r="AM161" s="1390"/>
      <c r="AN161" s="1391"/>
      <c r="AO161" s="1391"/>
      <c r="AP161" s="1391"/>
      <c r="AQ161" s="1391"/>
      <c r="AR161" s="1396"/>
      <c r="AS161" s="1395"/>
      <c r="AU161" s="1390"/>
      <c r="AV161" s="1391"/>
      <c r="AW161" s="1391"/>
      <c r="AX161" s="1391"/>
      <c r="AY161" s="1391"/>
      <c r="AZ161" s="1396"/>
      <c r="BA161" s="1395"/>
      <c r="BC161" s="1390"/>
      <c r="BD161" s="1391"/>
      <c r="BE161" s="1391"/>
      <c r="BF161" s="1391"/>
      <c r="BG161" s="1391"/>
      <c r="BH161" s="1396"/>
      <c r="BI161" s="1395"/>
      <c r="BK161" s="1390"/>
      <c r="BL161" s="1391"/>
      <c r="BM161" s="1391"/>
      <c r="BN161" s="1391"/>
      <c r="BO161" s="1391"/>
      <c r="BP161" s="1396"/>
      <c r="BQ161" s="1395"/>
      <c r="BS161" s="1390"/>
      <c r="BT161" s="1391"/>
      <c r="BU161" s="1391"/>
      <c r="BV161" s="1391"/>
      <c r="BW161" s="1391"/>
      <c r="BX161" s="1396"/>
      <c r="BY161" s="1395"/>
      <c r="CA161" s="1390"/>
      <c r="CB161" s="1391"/>
      <c r="CC161" s="1391"/>
      <c r="CD161" s="1391"/>
      <c r="CE161" s="1391"/>
      <c r="CF161" s="1396"/>
      <c r="CG161" s="1395"/>
      <c r="CI161" s="1390"/>
      <c r="CJ161" s="1391"/>
      <c r="CK161" s="1391"/>
      <c r="CL161" s="1391"/>
      <c r="CM161" s="1391"/>
      <c r="CN161" s="1396"/>
      <c r="CO161" s="1395"/>
      <c r="CQ161" s="1390"/>
      <c r="CR161" s="1391"/>
      <c r="CS161" s="1391"/>
      <c r="CT161" s="1391"/>
      <c r="CU161" s="1391"/>
      <c r="CV161" s="1396"/>
      <c r="CW161" s="1395"/>
      <c r="CY161" s="1390"/>
      <c r="CZ161" s="1391"/>
      <c r="DA161" s="1391"/>
      <c r="DB161" s="1391"/>
      <c r="DC161" s="1391"/>
      <c r="DD161" s="1396"/>
      <c r="DE161" s="1395"/>
      <c r="DG161" s="1390"/>
      <c r="DH161" s="1391"/>
      <c r="DI161" s="1391"/>
      <c r="DJ161" s="1391"/>
      <c r="DK161" s="1391"/>
      <c r="DL161" s="1396"/>
      <c r="DM161" s="1395"/>
      <c r="DO161" s="1390"/>
      <c r="DP161" s="1391"/>
      <c r="DQ161" s="1391"/>
      <c r="DR161" s="1391"/>
      <c r="DS161" s="1391"/>
      <c r="DT161" s="1396"/>
      <c r="DU161" s="1395"/>
      <c r="DW161" s="1390"/>
      <c r="DX161" s="1391"/>
      <c r="DY161" s="1391"/>
      <c r="DZ161" s="1391"/>
      <c r="EA161" s="1391"/>
      <c r="EB161" s="1396"/>
      <c r="EC161" s="1395"/>
      <c r="EE161" s="1390"/>
      <c r="EF161" s="1391"/>
      <c r="EG161" s="1391"/>
      <c r="EH161" s="1391"/>
      <c r="EI161" s="1391"/>
      <c r="EJ161" s="1396"/>
      <c r="EK161" s="1395"/>
      <c r="EM161" s="1390"/>
      <c r="EN161" s="1391"/>
      <c r="EO161" s="1391"/>
      <c r="EP161" s="1391"/>
      <c r="EQ161" s="1391"/>
      <c r="ER161" s="1396"/>
      <c r="ES161" s="1395"/>
      <c r="EU161" s="1390"/>
      <c r="EV161" s="1391"/>
      <c r="EW161" s="1391"/>
      <c r="EX161" s="1391"/>
      <c r="EY161" s="1391"/>
      <c r="EZ161" s="1396"/>
      <c r="FA161" s="1395"/>
      <c r="FC161" s="1390"/>
      <c r="FD161" s="1391"/>
      <c r="FE161" s="1391"/>
      <c r="FF161" s="1391"/>
      <c r="FG161" s="1391"/>
      <c r="FH161" s="1396"/>
      <c r="FI161" s="1395"/>
      <c r="FK161" s="1390"/>
      <c r="FL161" s="1391"/>
      <c r="FM161" s="1391"/>
      <c r="FN161" s="1391"/>
      <c r="FO161" s="1391"/>
      <c r="FP161" s="1396"/>
      <c r="FQ161" s="1395"/>
      <c r="FS161" s="1390"/>
      <c r="FT161" s="1391"/>
      <c r="FU161" s="1391"/>
      <c r="FV161" s="1391"/>
      <c r="FW161" s="1391"/>
      <c r="FX161" s="1396"/>
      <c r="FY161" s="1395"/>
      <c r="GA161" s="1390"/>
      <c r="GB161" s="1391"/>
      <c r="GC161" s="1391"/>
      <c r="GD161" s="1391"/>
      <c r="GE161" s="1391"/>
      <c r="GF161" s="1396"/>
      <c r="GG161" s="1395"/>
      <c r="GI161" s="1390"/>
      <c r="GJ161" s="1391"/>
      <c r="GK161" s="1391"/>
      <c r="GL161" s="1391"/>
      <c r="GM161" s="1391"/>
      <c r="GN161" s="1396"/>
      <c r="GO161" s="1395"/>
      <c r="GQ161" s="1390"/>
      <c r="GR161" s="1391"/>
      <c r="GS161" s="1391"/>
      <c r="GT161" s="1391"/>
      <c r="GU161" s="1391"/>
      <c r="GV161" s="1396"/>
      <c r="GW161" s="1395"/>
      <c r="GY161" s="1390"/>
      <c r="GZ161" s="1391"/>
      <c r="HA161" s="1391"/>
      <c r="HB161" s="1391"/>
      <c r="HC161" s="1391"/>
      <c r="HD161" s="1396"/>
    </row>
    <row r="162" spans="1:212" ht="27" customHeight="1" thickBot="1" x14ac:dyDescent="0.35">
      <c r="A162" s="1409" t="s">
        <v>228</v>
      </c>
      <c r="B162" s="1410" t="s">
        <v>227</v>
      </c>
      <c r="C162" s="1410" t="s">
        <v>226</v>
      </c>
      <c r="D162" s="1410" t="s">
        <v>225</v>
      </c>
      <c r="E162" s="1411" t="s">
        <v>224</v>
      </c>
      <c r="F162" s="1411" t="s">
        <v>101</v>
      </c>
      <c r="G162" s="1411" t="s">
        <v>102</v>
      </c>
      <c r="H162" s="1411" t="s">
        <v>103</v>
      </c>
      <c r="I162" s="1412" t="s">
        <v>195</v>
      </c>
    </row>
    <row r="163" spans="1:212" ht="48" customHeight="1" x14ac:dyDescent="0.3">
      <c r="A163" s="1430" t="s">
        <v>242</v>
      </c>
      <c r="B163" s="1431">
        <v>11</v>
      </c>
      <c r="C163" s="1431" t="s">
        <v>148</v>
      </c>
      <c r="D163" s="1432" t="s">
        <v>155</v>
      </c>
      <c r="E163" s="1433">
        <v>212606904462</v>
      </c>
      <c r="F163" s="1433">
        <v>212606904462</v>
      </c>
      <c r="G163" s="1433">
        <v>212606904462</v>
      </c>
      <c r="H163" s="1433">
        <v>0</v>
      </c>
      <c r="I163" s="1434">
        <v>0</v>
      </c>
    </row>
    <row r="164" spans="1:212" ht="79.5" customHeight="1" x14ac:dyDescent="0.3">
      <c r="A164" s="1430" t="s">
        <v>241</v>
      </c>
      <c r="B164" s="1431">
        <v>10</v>
      </c>
      <c r="C164" s="1431" t="s">
        <v>148</v>
      </c>
      <c r="D164" s="1432" t="s">
        <v>156</v>
      </c>
      <c r="E164" s="1433">
        <v>33978918312</v>
      </c>
      <c r="F164" s="1433">
        <v>33978918312</v>
      </c>
      <c r="G164" s="1433">
        <v>33978918312</v>
      </c>
      <c r="H164" s="1433">
        <v>0</v>
      </c>
      <c r="I164" s="1434">
        <v>0</v>
      </c>
    </row>
    <row r="165" spans="1:212" ht="79.5" customHeight="1" x14ac:dyDescent="0.3">
      <c r="A165" s="1430" t="s">
        <v>241</v>
      </c>
      <c r="B165" s="1431">
        <v>11</v>
      </c>
      <c r="C165" s="1431" t="s">
        <v>148</v>
      </c>
      <c r="D165" s="1432" t="s">
        <v>156</v>
      </c>
      <c r="E165" s="1433">
        <v>53538055370</v>
      </c>
      <c r="F165" s="1433">
        <v>53538055370</v>
      </c>
      <c r="G165" s="1433">
        <v>53538055370</v>
      </c>
      <c r="H165" s="1433">
        <v>0</v>
      </c>
      <c r="I165" s="1434">
        <v>0</v>
      </c>
    </row>
    <row r="166" spans="1:212" ht="37.200000000000003" customHeight="1" x14ac:dyDescent="0.3">
      <c r="A166" s="1430" t="s">
        <v>240</v>
      </c>
      <c r="B166" s="1431">
        <v>11</v>
      </c>
      <c r="C166" s="1431" t="s">
        <v>148</v>
      </c>
      <c r="D166" s="1490" t="s">
        <v>76</v>
      </c>
      <c r="E166" s="1433">
        <v>56048722958</v>
      </c>
      <c r="F166" s="1433">
        <v>56048722958</v>
      </c>
      <c r="G166" s="1433">
        <v>0</v>
      </c>
      <c r="H166" s="1433">
        <v>0</v>
      </c>
      <c r="I166" s="1434">
        <v>0</v>
      </c>
      <c r="J166" s="1491"/>
      <c r="K166" s="1491"/>
      <c r="L166" s="1491"/>
      <c r="M166" s="1491"/>
    </row>
    <row r="167" spans="1:212" ht="63.6" customHeight="1" x14ac:dyDescent="0.3">
      <c r="A167" s="1430" t="s">
        <v>239</v>
      </c>
      <c r="B167" s="1431">
        <v>10</v>
      </c>
      <c r="C167" s="1431" t="s">
        <v>148</v>
      </c>
      <c r="D167" s="1432" t="s">
        <v>202</v>
      </c>
      <c r="E167" s="1437">
        <v>63211773697</v>
      </c>
      <c r="F167" s="1433">
        <v>63211773697</v>
      </c>
      <c r="G167" s="1433">
        <v>63211773697</v>
      </c>
      <c r="H167" s="1433">
        <v>0</v>
      </c>
      <c r="I167" s="1434">
        <v>0</v>
      </c>
      <c r="J167" s="1491"/>
      <c r="K167" s="1491"/>
      <c r="L167" s="1491"/>
      <c r="M167" s="1491"/>
    </row>
    <row r="168" spans="1:212" ht="49.2" customHeight="1" x14ac:dyDescent="0.3">
      <c r="A168" s="1430" t="s">
        <v>238</v>
      </c>
      <c r="B168" s="1431">
        <v>10</v>
      </c>
      <c r="C168" s="1431" t="s">
        <v>148</v>
      </c>
      <c r="D168" s="1432" t="s">
        <v>203</v>
      </c>
      <c r="E168" s="1437">
        <v>96414711092</v>
      </c>
      <c r="F168" s="1433">
        <v>96414711092</v>
      </c>
      <c r="G168" s="1433">
        <v>96414711092</v>
      </c>
      <c r="H168" s="1433">
        <v>0</v>
      </c>
      <c r="I168" s="1434">
        <v>0</v>
      </c>
      <c r="J168" s="1491"/>
      <c r="K168" s="1491"/>
      <c r="L168" s="1491"/>
      <c r="M168" s="1491"/>
    </row>
    <row r="169" spans="1:212" ht="82.5" customHeight="1" x14ac:dyDescent="0.3">
      <c r="A169" s="1430" t="s">
        <v>237</v>
      </c>
      <c r="B169" s="1431">
        <v>10</v>
      </c>
      <c r="C169" s="1431" t="s">
        <v>148</v>
      </c>
      <c r="D169" s="1432" t="s">
        <v>204</v>
      </c>
      <c r="E169" s="1437">
        <v>44822399836</v>
      </c>
      <c r="F169" s="1433">
        <v>44822399836</v>
      </c>
      <c r="G169" s="1433">
        <v>44822399836</v>
      </c>
      <c r="H169" s="1433">
        <v>0</v>
      </c>
      <c r="I169" s="1434">
        <v>0</v>
      </c>
      <c r="J169" s="1491"/>
      <c r="K169" s="1491"/>
      <c r="L169" s="1491"/>
      <c r="M169" s="1491"/>
    </row>
    <row r="170" spans="1:212" ht="48.75" customHeight="1" x14ac:dyDescent="0.3">
      <c r="A170" s="1430" t="s">
        <v>236</v>
      </c>
      <c r="B170" s="1431">
        <v>10</v>
      </c>
      <c r="C170" s="1431" t="s">
        <v>148</v>
      </c>
      <c r="D170" s="1432" t="s">
        <v>205</v>
      </c>
      <c r="E170" s="1437">
        <v>19917325962</v>
      </c>
      <c r="F170" s="1433">
        <v>19917325962</v>
      </c>
      <c r="G170" s="1433">
        <v>19917325962</v>
      </c>
      <c r="H170" s="1433">
        <v>0</v>
      </c>
      <c r="I170" s="1434">
        <v>0</v>
      </c>
      <c r="J170" s="1491"/>
      <c r="K170" s="1491"/>
      <c r="L170" s="1491"/>
      <c r="M170" s="1491"/>
    </row>
    <row r="171" spans="1:212" ht="61.2" customHeight="1" x14ac:dyDescent="0.3">
      <c r="A171" s="1430" t="s">
        <v>235</v>
      </c>
      <c r="B171" s="1431">
        <v>10</v>
      </c>
      <c r="C171" s="1431" t="s">
        <v>148</v>
      </c>
      <c r="D171" s="1432" t="s">
        <v>206</v>
      </c>
      <c r="E171" s="1437">
        <v>35168493659</v>
      </c>
      <c r="F171" s="1433">
        <v>35168493659</v>
      </c>
      <c r="G171" s="1433">
        <v>35168493659</v>
      </c>
      <c r="H171" s="1433">
        <v>0</v>
      </c>
      <c r="I171" s="1434">
        <v>0</v>
      </c>
      <c r="J171" s="1491"/>
      <c r="K171" s="1491"/>
      <c r="L171" s="1491"/>
      <c r="M171" s="1491"/>
    </row>
    <row r="172" spans="1:212" ht="63" customHeight="1" x14ac:dyDescent="0.3">
      <c r="A172" s="1430" t="s">
        <v>234</v>
      </c>
      <c r="B172" s="1431">
        <v>10</v>
      </c>
      <c r="C172" s="1431" t="s">
        <v>148</v>
      </c>
      <c r="D172" s="1432" t="s">
        <v>207</v>
      </c>
      <c r="E172" s="1437">
        <v>23977095422</v>
      </c>
      <c r="F172" s="1433">
        <v>23977095422</v>
      </c>
      <c r="G172" s="1433">
        <v>23977095422</v>
      </c>
      <c r="H172" s="1433">
        <v>0</v>
      </c>
      <c r="I172" s="1434">
        <v>0</v>
      </c>
      <c r="J172" s="1491"/>
      <c r="K172" s="1491"/>
      <c r="L172" s="1491"/>
      <c r="M172" s="1491"/>
    </row>
    <row r="173" spans="1:212" ht="36.6" customHeight="1" x14ac:dyDescent="0.3">
      <c r="A173" s="1430" t="s">
        <v>233</v>
      </c>
      <c r="B173" s="1431">
        <v>20</v>
      </c>
      <c r="C173" s="1431" t="s">
        <v>217</v>
      </c>
      <c r="D173" s="1432" t="s">
        <v>75</v>
      </c>
      <c r="E173" s="1437">
        <v>38046000000</v>
      </c>
      <c r="F173" s="1433">
        <v>0</v>
      </c>
      <c r="G173" s="1433">
        <v>0</v>
      </c>
      <c r="H173" s="1433">
        <v>0</v>
      </c>
      <c r="I173" s="1434">
        <v>0</v>
      </c>
    </row>
    <row r="174" spans="1:212" ht="64.2" customHeight="1" x14ac:dyDescent="0.3">
      <c r="A174" s="1430" t="s">
        <v>232</v>
      </c>
      <c r="B174" s="1431">
        <v>10</v>
      </c>
      <c r="C174" s="1431" t="s">
        <v>148</v>
      </c>
      <c r="D174" s="1432" t="s">
        <v>208</v>
      </c>
      <c r="E174" s="1437">
        <v>13016958191</v>
      </c>
      <c r="F174" s="1433">
        <v>13016958191</v>
      </c>
      <c r="G174" s="1433">
        <v>13016958191</v>
      </c>
      <c r="H174" s="1433">
        <v>0</v>
      </c>
      <c r="I174" s="1434">
        <v>0</v>
      </c>
    </row>
    <row r="175" spans="1:212" s="1424" customFormat="1" ht="13.5" customHeight="1" x14ac:dyDescent="0.3">
      <c r="A175" s="1425">
        <v>2404</v>
      </c>
      <c r="B175" s="1426"/>
      <c r="C175" s="1426"/>
      <c r="D175" s="1427" t="s">
        <v>157</v>
      </c>
      <c r="E175" s="1428">
        <f>+E176</f>
        <v>143833689253</v>
      </c>
      <c r="F175" s="1428">
        <f>+F176</f>
        <v>94225228321.770004</v>
      </c>
      <c r="G175" s="1428">
        <f>+G176</f>
        <v>91967975360</v>
      </c>
      <c r="H175" s="1428">
        <f>+H176</f>
        <v>51562455474</v>
      </c>
      <c r="I175" s="1429">
        <f>+I176</f>
        <v>51562455474</v>
      </c>
      <c r="J175" s="1392"/>
      <c r="K175" s="1392"/>
      <c r="L175" s="1392"/>
      <c r="M175" s="1392"/>
      <c r="N175" s="1392"/>
      <c r="O175" s="1392"/>
      <c r="P175" s="1392"/>
      <c r="Q175" s="1392"/>
      <c r="R175" s="1392"/>
      <c r="S175" s="1392"/>
      <c r="T175" s="1392"/>
      <c r="U175" s="1392"/>
      <c r="V175" s="1392"/>
      <c r="W175" s="1392"/>
      <c r="X175" s="1392"/>
      <c r="Y175" s="1392"/>
      <c r="Z175" s="1392"/>
      <c r="AA175" s="1392"/>
      <c r="AB175" s="1392"/>
      <c r="AC175" s="1392"/>
      <c r="AD175" s="1392"/>
      <c r="AE175" s="1392"/>
      <c r="AF175" s="1392"/>
    </row>
    <row r="176" spans="1:212" s="1424" customFormat="1" ht="13.5" customHeight="1" x14ac:dyDescent="0.3">
      <c r="A176" s="1492" t="s">
        <v>231</v>
      </c>
      <c r="B176" s="1426"/>
      <c r="C176" s="1426"/>
      <c r="D176" s="1427" t="s">
        <v>73</v>
      </c>
      <c r="E176" s="1428">
        <f>SUM(E177:E178)</f>
        <v>143833689253</v>
      </c>
      <c r="F176" s="1428">
        <f>SUM(F177:F178)</f>
        <v>94225228321.770004</v>
      </c>
      <c r="G176" s="1428">
        <f>SUM(G177:G178)</f>
        <v>91967975360</v>
      </c>
      <c r="H176" s="1428">
        <f>SUM(H177:H178)</f>
        <v>51562455474</v>
      </c>
      <c r="I176" s="1429">
        <f>SUM(I177:I178)</f>
        <v>51562455474</v>
      </c>
      <c r="J176" s="1392"/>
      <c r="K176" s="1392"/>
      <c r="L176" s="1392"/>
      <c r="M176" s="1392"/>
      <c r="N176" s="1392"/>
      <c r="O176" s="1392"/>
      <c r="P176" s="1392"/>
      <c r="Q176" s="1392"/>
      <c r="R176" s="1392"/>
      <c r="S176" s="1392"/>
      <c r="T176" s="1392"/>
      <c r="U176" s="1392"/>
      <c r="V176" s="1392"/>
      <c r="W176" s="1392"/>
      <c r="X176" s="1392"/>
      <c r="Y176" s="1392"/>
      <c r="Z176" s="1392"/>
      <c r="AA176" s="1392"/>
      <c r="AB176" s="1392"/>
      <c r="AC176" s="1392"/>
      <c r="AD176" s="1392"/>
      <c r="AE176" s="1392"/>
      <c r="AF176" s="1392"/>
    </row>
    <row r="177" spans="1:32" ht="47.25" customHeight="1" x14ac:dyDescent="0.3">
      <c r="A177" s="1430" t="s">
        <v>230</v>
      </c>
      <c r="B177" s="1431">
        <v>11</v>
      </c>
      <c r="C177" s="1431" t="s">
        <v>148</v>
      </c>
      <c r="D177" s="1432" t="s">
        <v>77</v>
      </c>
      <c r="E177" s="1433">
        <v>41383000000</v>
      </c>
      <c r="F177" s="1433">
        <v>0</v>
      </c>
      <c r="G177" s="1433">
        <v>0</v>
      </c>
      <c r="H177" s="1433">
        <v>0</v>
      </c>
      <c r="I177" s="1434">
        <v>0</v>
      </c>
    </row>
    <row r="178" spans="1:32" ht="45" customHeight="1" x14ac:dyDescent="0.3">
      <c r="A178" s="1430" t="s">
        <v>230</v>
      </c>
      <c r="B178" s="1431">
        <v>20</v>
      </c>
      <c r="C178" s="1431" t="s">
        <v>217</v>
      </c>
      <c r="D178" s="1432" t="s">
        <v>77</v>
      </c>
      <c r="E178" s="1433">
        <v>102450689253</v>
      </c>
      <c r="F178" s="1433">
        <v>94225228321.770004</v>
      </c>
      <c r="G178" s="1433">
        <v>91967975360</v>
      </c>
      <c r="H178" s="1437">
        <v>51562455474</v>
      </c>
      <c r="I178" s="1439">
        <v>51562455474</v>
      </c>
    </row>
    <row r="179" spans="1:32" s="1424" customFormat="1" x14ac:dyDescent="0.3">
      <c r="A179" s="1425">
        <v>2405</v>
      </c>
      <c r="B179" s="1493"/>
      <c r="C179" s="1493"/>
      <c r="D179" s="1427" t="s">
        <v>158</v>
      </c>
      <c r="E179" s="1428">
        <f>+E180</f>
        <v>1872000000</v>
      </c>
      <c r="F179" s="1428">
        <f>+F180</f>
        <v>1655847156</v>
      </c>
      <c r="G179" s="1428">
        <f>+G180</f>
        <v>1644190956</v>
      </c>
      <c r="H179" s="1428">
        <f>+H180</f>
        <v>543470089.46000004</v>
      </c>
      <c r="I179" s="1429">
        <f>+I180</f>
        <v>543470089.46000004</v>
      </c>
      <c r="J179" s="1392"/>
      <c r="K179" s="1392"/>
      <c r="L179" s="1392"/>
      <c r="M179" s="1392"/>
      <c r="N179" s="1392"/>
      <c r="O179" s="1392"/>
      <c r="P179" s="1392"/>
      <c r="Q179" s="1392"/>
      <c r="R179" s="1392"/>
      <c r="S179" s="1392"/>
      <c r="T179" s="1392"/>
      <c r="U179" s="1392"/>
      <c r="V179" s="1392"/>
      <c r="W179" s="1392"/>
      <c r="X179" s="1392"/>
      <c r="Y179" s="1392"/>
      <c r="Z179" s="1392"/>
      <c r="AA179" s="1392"/>
      <c r="AB179" s="1392"/>
      <c r="AC179" s="1392"/>
      <c r="AD179" s="1392"/>
      <c r="AE179" s="1392"/>
      <c r="AF179" s="1392"/>
    </row>
    <row r="180" spans="1:32" s="1392" customFormat="1" ht="16.5" customHeight="1" thickBot="1" x14ac:dyDescent="0.35">
      <c r="A180" s="1467" t="s">
        <v>229</v>
      </c>
      <c r="B180" s="1494"/>
      <c r="C180" s="1494"/>
      <c r="D180" s="1469" t="s">
        <v>73</v>
      </c>
      <c r="E180" s="1470">
        <f>+E191</f>
        <v>1872000000</v>
      </c>
      <c r="F180" s="1470">
        <f>+F191</f>
        <v>1655847156</v>
      </c>
      <c r="G180" s="1470">
        <f>+G191</f>
        <v>1644190956</v>
      </c>
      <c r="H180" s="1470">
        <f>+H191</f>
        <v>543470089.46000004</v>
      </c>
      <c r="I180" s="1471">
        <f>+I191</f>
        <v>543470089.46000004</v>
      </c>
    </row>
    <row r="181" spans="1:32" ht="6" customHeight="1" thickBot="1" x14ac:dyDescent="0.35">
      <c r="A181" s="1392"/>
      <c r="B181" s="1392"/>
      <c r="C181" s="1392"/>
      <c r="D181" s="1447"/>
      <c r="E181" s="1452"/>
      <c r="F181" s="1452"/>
      <c r="G181" s="1452"/>
      <c r="H181" s="1452"/>
      <c r="I181" s="1452"/>
    </row>
    <row r="182" spans="1:32" s="1394" customFormat="1" x14ac:dyDescent="0.3">
      <c r="A182" s="3683" t="s">
        <v>1</v>
      </c>
      <c r="B182" s="3684"/>
      <c r="C182" s="3684"/>
      <c r="D182" s="3684"/>
      <c r="E182" s="3684"/>
      <c r="F182" s="3684"/>
      <c r="G182" s="3684"/>
      <c r="H182" s="3684"/>
      <c r="I182" s="3685"/>
      <c r="J182" s="1393"/>
      <c r="K182" s="1393"/>
      <c r="L182" s="1393"/>
      <c r="M182" s="1393"/>
      <c r="N182" s="1393"/>
      <c r="O182" s="1393"/>
      <c r="P182" s="1393"/>
      <c r="Q182" s="1393"/>
      <c r="R182" s="1393"/>
      <c r="S182" s="1393"/>
      <c r="T182" s="1393"/>
      <c r="U182" s="1393"/>
      <c r="V182" s="1393"/>
      <c r="W182" s="1393"/>
      <c r="X182" s="1393"/>
      <c r="Y182" s="1393"/>
      <c r="Z182" s="1393"/>
      <c r="AA182" s="1393"/>
      <c r="AB182" s="1393"/>
      <c r="AC182" s="1393"/>
      <c r="AD182" s="1393"/>
      <c r="AE182" s="1393"/>
      <c r="AF182" s="1393"/>
    </row>
    <row r="183" spans="1:32" s="1394" customFormat="1" ht="12" customHeight="1" x14ac:dyDescent="0.3">
      <c r="A183" s="3686" t="s">
        <v>95</v>
      </c>
      <c r="B183" s="3687"/>
      <c r="C183" s="3687"/>
      <c r="D183" s="3687"/>
      <c r="E183" s="3687"/>
      <c r="F183" s="3687"/>
      <c r="G183" s="3687"/>
      <c r="H183" s="3687"/>
      <c r="I183" s="3688"/>
      <c r="J183" s="1393"/>
      <c r="K183" s="1393"/>
      <c r="L183" s="1393"/>
      <c r="M183" s="1393"/>
      <c r="N183" s="1393"/>
      <c r="O183" s="1393"/>
      <c r="P183" s="1393"/>
      <c r="Q183" s="1393"/>
      <c r="R183" s="1393"/>
      <c r="S183" s="1393"/>
      <c r="T183" s="1393"/>
      <c r="U183" s="1393"/>
      <c r="V183" s="1393"/>
      <c r="W183" s="1393"/>
      <c r="X183" s="1393"/>
      <c r="Y183" s="1393"/>
      <c r="Z183" s="1393"/>
      <c r="AA183" s="1393"/>
      <c r="AB183" s="1393"/>
      <c r="AC183" s="1393"/>
      <c r="AD183" s="1393"/>
      <c r="AE183" s="1393"/>
      <c r="AF183" s="1393"/>
    </row>
    <row r="184" spans="1:32" ht="1.5" hidden="1" customHeight="1" x14ac:dyDescent="0.3">
      <c r="A184" s="1451"/>
      <c r="B184" s="1392"/>
      <c r="C184" s="1392"/>
      <c r="D184" s="1447"/>
      <c r="E184" s="1452"/>
      <c r="F184" s="1452"/>
      <c r="G184" s="1452"/>
      <c r="H184" s="1452"/>
      <c r="I184" s="1453"/>
    </row>
    <row r="185" spans="1:32" ht="12" customHeight="1" x14ac:dyDescent="0.3">
      <c r="A185" s="1454" t="s">
        <v>0</v>
      </c>
      <c r="B185" s="1392"/>
      <c r="C185" s="1392"/>
      <c r="D185" s="1447"/>
      <c r="E185" s="1452"/>
      <c r="F185" s="1452"/>
      <c r="G185" s="1452"/>
      <c r="H185" s="1452"/>
      <c r="I185" s="1453"/>
    </row>
    <row r="186" spans="1:32" ht="2.25" hidden="1" customHeight="1" x14ac:dyDescent="0.3">
      <c r="A186" s="1451"/>
      <c r="B186" s="1392"/>
      <c r="C186" s="1392"/>
      <c r="D186" s="1447"/>
      <c r="E186" s="1452"/>
      <c r="F186" s="1452"/>
      <c r="G186" s="1452"/>
      <c r="H186" s="1452"/>
      <c r="I186" s="1456"/>
    </row>
    <row r="187" spans="1:32" ht="15.75" customHeight="1" thickBot="1" x14ac:dyDescent="0.35">
      <c r="A187" s="1451" t="s">
        <v>96</v>
      </c>
      <c r="B187" s="1392"/>
      <c r="C187" s="1392"/>
      <c r="D187" s="1447" t="s">
        <v>4</v>
      </c>
      <c r="E187" s="1452"/>
      <c r="F187" s="1452" t="str">
        <f>F126</f>
        <v>MES:</v>
      </c>
      <c r="G187" s="1452" t="str">
        <f>G7</f>
        <v>JUNIO</v>
      </c>
      <c r="H187" s="1452" t="str">
        <f>H160</f>
        <v xml:space="preserve">                                VIGENCIA FISCAL:      2018</v>
      </c>
      <c r="I187" s="1453"/>
    </row>
    <row r="188" spans="1:32" ht="3" hidden="1" customHeight="1" thickBot="1" x14ac:dyDescent="0.35">
      <c r="A188" s="1451"/>
      <c r="B188" s="1392"/>
      <c r="C188" s="1392"/>
      <c r="D188" s="1447"/>
      <c r="E188" s="1452"/>
      <c r="F188" s="1452"/>
      <c r="G188" s="1452"/>
      <c r="H188" s="1452"/>
      <c r="I188" s="1453"/>
    </row>
    <row r="189" spans="1:32" ht="15" customHeight="1" thickBot="1" x14ac:dyDescent="0.35">
      <c r="A189" s="1457"/>
      <c r="B189" s="1458"/>
      <c r="C189" s="1458"/>
      <c r="D189" s="1459"/>
      <c r="E189" s="1460"/>
      <c r="F189" s="1460"/>
      <c r="G189" s="1460"/>
      <c r="H189" s="1460"/>
      <c r="I189" s="1461"/>
    </row>
    <row r="190" spans="1:32" ht="27.75" customHeight="1" thickBot="1" x14ac:dyDescent="0.35">
      <c r="A190" s="1409" t="s">
        <v>228</v>
      </c>
      <c r="B190" s="1410" t="s">
        <v>227</v>
      </c>
      <c r="C190" s="1410" t="s">
        <v>226</v>
      </c>
      <c r="D190" s="1410" t="s">
        <v>225</v>
      </c>
      <c r="E190" s="1411" t="s">
        <v>224</v>
      </c>
      <c r="F190" s="1411" t="s">
        <v>101</v>
      </c>
      <c r="G190" s="1411" t="s">
        <v>102</v>
      </c>
      <c r="H190" s="1411" t="s">
        <v>103</v>
      </c>
      <c r="I190" s="1412" t="s">
        <v>195</v>
      </c>
    </row>
    <row r="191" spans="1:32" ht="29.4" customHeight="1" x14ac:dyDescent="0.3">
      <c r="A191" s="1430" t="s">
        <v>223</v>
      </c>
      <c r="B191" s="1431">
        <v>20</v>
      </c>
      <c r="C191" s="1431" t="s">
        <v>217</v>
      </c>
      <c r="D191" s="1495" t="s">
        <v>78</v>
      </c>
      <c r="E191" s="1433">
        <v>1872000000</v>
      </c>
      <c r="F191" s="1433">
        <v>1655847156</v>
      </c>
      <c r="G191" s="1433">
        <v>1644190956</v>
      </c>
      <c r="H191" s="1433">
        <v>543470089.46000004</v>
      </c>
      <c r="I191" s="1434">
        <v>543470089.46000004</v>
      </c>
    </row>
    <row r="192" spans="1:32" s="1424" customFormat="1" ht="29.25" customHeight="1" x14ac:dyDescent="0.3">
      <c r="A192" s="1425">
        <v>2499</v>
      </c>
      <c r="B192" s="1426"/>
      <c r="C192" s="1426"/>
      <c r="D192" s="1427" t="s">
        <v>159</v>
      </c>
      <c r="E192" s="1428">
        <f>+E193</f>
        <v>55498157998</v>
      </c>
      <c r="F192" s="1428">
        <f>+F193</f>
        <v>48289250613.770004</v>
      </c>
      <c r="G192" s="1428">
        <f>+G193</f>
        <v>44152288367.770004</v>
      </c>
      <c r="H192" s="1428">
        <f>+H193</f>
        <v>15096166974.780001</v>
      </c>
      <c r="I192" s="1429">
        <f>+I193</f>
        <v>15096166974.780001</v>
      </c>
      <c r="J192" s="1392"/>
      <c r="K192" s="1392"/>
      <c r="L192" s="1392"/>
      <c r="M192" s="1392"/>
      <c r="N192" s="1392"/>
      <c r="O192" s="1392"/>
      <c r="P192" s="1392"/>
      <c r="Q192" s="1392"/>
      <c r="R192" s="1392"/>
      <c r="S192" s="1392"/>
      <c r="T192" s="1392"/>
      <c r="U192" s="1392"/>
      <c r="V192" s="1392"/>
      <c r="W192" s="1392"/>
      <c r="X192" s="1392"/>
      <c r="Y192" s="1392"/>
      <c r="Z192" s="1392"/>
      <c r="AA192" s="1392"/>
      <c r="AB192" s="1392"/>
      <c r="AC192" s="1392"/>
      <c r="AD192" s="1392"/>
      <c r="AE192" s="1392"/>
      <c r="AF192" s="1392"/>
    </row>
    <row r="193" spans="1:212" s="1424" customFormat="1" ht="16.5" customHeight="1" x14ac:dyDescent="0.3">
      <c r="A193" s="1492" t="s">
        <v>222</v>
      </c>
      <c r="B193" s="1426"/>
      <c r="C193" s="1426"/>
      <c r="D193" s="1427" t="s">
        <v>73</v>
      </c>
      <c r="E193" s="1428">
        <f>SUM(E194:E198)</f>
        <v>55498157998</v>
      </c>
      <c r="F193" s="1428">
        <f>SUM(F194:F198)</f>
        <v>48289250613.770004</v>
      </c>
      <c r="G193" s="1428">
        <f>SUM(G194:G198)</f>
        <v>44152288367.770004</v>
      </c>
      <c r="H193" s="1428">
        <f>SUM(H194:H198)</f>
        <v>15096166974.780001</v>
      </c>
      <c r="I193" s="1429">
        <f>SUM(I194:I198)</f>
        <v>15096166974.780001</v>
      </c>
      <c r="J193" s="1392"/>
      <c r="K193" s="1392"/>
      <c r="L193" s="1392"/>
      <c r="M193" s="1392"/>
      <c r="N193" s="1392"/>
      <c r="O193" s="1392"/>
      <c r="P193" s="1392"/>
      <c r="Q193" s="1392"/>
      <c r="R193" s="1392"/>
      <c r="S193" s="1392"/>
      <c r="T193" s="1392"/>
      <c r="U193" s="1392"/>
      <c r="V193" s="1392"/>
      <c r="W193" s="1392"/>
      <c r="X193" s="1392"/>
      <c r="Y193" s="1392"/>
      <c r="Z193" s="1392"/>
      <c r="AA193" s="1392"/>
      <c r="AB193" s="1392"/>
      <c r="AC193" s="1392"/>
      <c r="AD193" s="1392"/>
      <c r="AE193" s="1392"/>
      <c r="AF193" s="1392"/>
    </row>
    <row r="194" spans="1:212" s="1392" customFormat="1" ht="30.75" customHeight="1" x14ac:dyDescent="0.3">
      <c r="A194" s="1430" t="s">
        <v>221</v>
      </c>
      <c r="B194" s="1431">
        <v>20</v>
      </c>
      <c r="C194" s="1431" t="s">
        <v>217</v>
      </c>
      <c r="D194" s="1432" t="s">
        <v>80</v>
      </c>
      <c r="E194" s="1433">
        <v>7072782774</v>
      </c>
      <c r="F194" s="1433">
        <v>6789188811</v>
      </c>
      <c r="G194" s="1433">
        <v>6556234132</v>
      </c>
      <c r="H194" s="1433">
        <v>2198541848</v>
      </c>
      <c r="I194" s="1434">
        <v>2198541848</v>
      </c>
    </row>
    <row r="195" spans="1:212" s="1392" customFormat="1" ht="33.75" customHeight="1" x14ac:dyDescent="0.3">
      <c r="A195" s="1430" t="s">
        <v>221</v>
      </c>
      <c r="B195" s="1431">
        <v>21</v>
      </c>
      <c r="C195" s="1431" t="s">
        <v>217</v>
      </c>
      <c r="D195" s="1432" t="s">
        <v>80</v>
      </c>
      <c r="E195" s="1433">
        <v>19800000000</v>
      </c>
      <c r="F195" s="1433">
        <v>18749024176</v>
      </c>
      <c r="G195" s="1433">
        <v>16349024176</v>
      </c>
      <c r="H195" s="1433">
        <v>2100384006</v>
      </c>
      <c r="I195" s="1434">
        <v>2100384006</v>
      </c>
    </row>
    <row r="196" spans="1:212" s="1392" customFormat="1" ht="47.4" customHeight="1" x14ac:dyDescent="0.3">
      <c r="A196" s="1430" t="s">
        <v>220</v>
      </c>
      <c r="B196" s="1431">
        <v>20</v>
      </c>
      <c r="C196" s="1431" t="s">
        <v>217</v>
      </c>
      <c r="D196" s="1432" t="s">
        <v>160</v>
      </c>
      <c r="E196" s="1433">
        <v>150000000</v>
      </c>
      <c r="F196" s="1433">
        <v>79897150</v>
      </c>
      <c r="G196" s="1433">
        <v>64961023</v>
      </c>
      <c r="H196" s="1433">
        <v>0</v>
      </c>
      <c r="I196" s="1434">
        <v>0</v>
      </c>
    </row>
    <row r="197" spans="1:212" s="1392" customFormat="1" ht="61.95" customHeight="1" x14ac:dyDescent="0.3">
      <c r="A197" s="1430" t="s">
        <v>219</v>
      </c>
      <c r="B197" s="1431">
        <v>21</v>
      </c>
      <c r="C197" s="1431" t="s">
        <v>217</v>
      </c>
      <c r="D197" s="1432" t="s">
        <v>79</v>
      </c>
      <c r="E197" s="1433">
        <v>3372038700</v>
      </c>
      <c r="F197" s="1433">
        <v>2538102559.77</v>
      </c>
      <c r="G197" s="1433">
        <v>1947904230.77</v>
      </c>
      <c r="H197" s="1433">
        <v>1059489037.9400001</v>
      </c>
      <c r="I197" s="1434">
        <v>1059489037.9400001</v>
      </c>
    </row>
    <row r="198" spans="1:212" s="1392" customFormat="1" ht="33.6" customHeight="1" thickBot="1" x14ac:dyDescent="0.35">
      <c r="A198" s="1430" t="s">
        <v>218</v>
      </c>
      <c r="B198" s="1431">
        <v>20</v>
      </c>
      <c r="C198" s="1431" t="s">
        <v>217</v>
      </c>
      <c r="D198" s="1432" t="s">
        <v>161</v>
      </c>
      <c r="E198" s="1433">
        <v>25103336524</v>
      </c>
      <c r="F198" s="1433">
        <v>20133037917</v>
      </c>
      <c r="G198" s="1433">
        <v>19234164806</v>
      </c>
      <c r="H198" s="1433">
        <v>9737752082.8400002</v>
      </c>
      <c r="I198" s="1434">
        <v>9737752082.8400002</v>
      </c>
      <c r="AG198" s="1389"/>
      <c r="AH198" s="1389"/>
      <c r="AI198" s="1389"/>
      <c r="AJ198" s="1389"/>
      <c r="AK198" s="1389"/>
      <c r="AL198" s="1389"/>
      <c r="AM198" s="1389"/>
      <c r="AN198" s="1389"/>
      <c r="AO198" s="1389"/>
      <c r="AP198" s="1389"/>
      <c r="AQ198" s="1389"/>
      <c r="AR198" s="1389"/>
      <c r="AS198" s="1389"/>
      <c r="AT198" s="1389"/>
      <c r="AU198" s="1389"/>
      <c r="AV198" s="1389"/>
      <c r="AW198" s="1389"/>
      <c r="AX198" s="1389"/>
      <c r="AY198" s="1389"/>
      <c r="AZ198" s="1389"/>
      <c r="BA198" s="1389"/>
      <c r="BB198" s="1389"/>
      <c r="BC198" s="1389"/>
      <c r="BD198" s="1389"/>
      <c r="BE198" s="1389"/>
      <c r="BF198" s="1389"/>
      <c r="BG198" s="1389"/>
      <c r="BH198" s="1389"/>
      <c r="BI198" s="1389"/>
      <c r="BJ198" s="1389"/>
      <c r="BK198" s="1389"/>
      <c r="BL198" s="1389"/>
      <c r="BM198" s="1389"/>
      <c r="BN198" s="1389"/>
      <c r="BO198" s="1389"/>
      <c r="BP198" s="1389"/>
      <c r="BQ198" s="1389"/>
      <c r="BR198" s="1389"/>
      <c r="BS198" s="1389"/>
      <c r="BT198" s="1389"/>
      <c r="BU198" s="1389"/>
      <c r="BV198" s="1389"/>
      <c r="BW198" s="1389"/>
      <c r="BX198" s="1389"/>
      <c r="BY198" s="1389"/>
      <c r="BZ198" s="1389"/>
      <c r="CA198" s="1389"/>
      <c r="CB198" s="1389"/>
      <c r="CC198" s="1389"/>
      <c r="CD198" s="1389"/>
      <c r="CE198" s="1389"/>
      <c r="CF198" s="1389"/>
      <c r="CG198" s="1389"/>
      <c r="CH198" s="1389"/>
      <c r="CI198" s="1389"/>
      <c r="CJ198" s="1389"/>
      <c r="CK198" s="1389"/>
      <c r="CL198" s="1389"/>
      <c r="CM198" s="1389"/>
      <c r="CN198" s="1389"/>
      <c r="CO198" s="1389"/>
      <c r="CP198" s="1389"/>
      <c r="CQ198" s="1389"/>
      <c r="CR198" s="1389"/>
      <c r="CS198" s="1389"/>
      <c r="CT198" s="1389"/>
      <c r="CU198" s="1389"/>
      <c r="CV198" s="1389"/>
      <c r="CW198" s="1389"/>
      <c r="CX198" s="1389"/>
      <c r="CY198" s="1389"/>
      <c r="CZ198" s="1389"/>
      <c r="DA198" s="1389"/>
      <c r="DB198" s="1389"/>
      <c r="DC198" s="1389"/>
      <c r="DD198" s="1389"/>
      <c r="DE198" s="1389"/>
      <c r="DF198" s="1389"/>
      <c r="DG198" s="1389"/>
      <c r="DH198" s="1389"/>
      <c r="DI198" s="1389"/>
      <c r="DJ198" s="1389"/>
      <c r="DK198" s="1389"/>
      <c r="DL198" s="1389"/>
      <c r="DM198" s="1389"/>
      <c r="DN198" s="1389"/>
      <c r="DO198" s="1389"/>
      <c r="DP198" s="1389"/>
      <c r="DQ198" s="1389"/>
      <c r="DR198" s="1389"/>
      <c r="DS198" s="1389"/>
      <c r="DT198" s="1389"/>
      <c r="DU198" s="1389"/>
      <c r="DV198" s="1389"/>
      <c r="DW198" s="1389"/>
      <c r="DX198" s="1389"/>
      <c r="DY198" s="1389"/>
      <c r="DZ198" s="1389"/>
      <c r="EA198" s="1389"/>
      <c r="EB198" s="1389"/>
      <c r="EC198" s="1389"/>
      <c r="ED198" s="1389"/>
      <c r="EE198" s="1389"/>
      <c r="EF198" s="1389"/>
      <c r="EG198" s="1389"/>
      <c r="EH198" s="1389"/>
      <c r="EI198" s="1389"/>
      <c r="EJ198" s="1389"/>
      <c r="EK198" s="1389"/>
      <c r="EL198" s="1389"/>
      <c r="EM198" s="1389"/>
      <c r="EN198" s="1389"/>
      <c r="EO198" s="1389"/>
      <c r="EP198" s="1389"/>
      <c r="EQ198" s="1389"/>
      <c r="ER198" s="1389"/>
      <c r="ES198" s="1389"/>
      <c r="ET198" s="1389"/>
      <c r="EU198" s="1389"/>
      <c r="EV198" s="1389"/>
      <c r="EW198" s="1389"/>
      <c r="EX198" s="1389"/>
      <c r="EY198" s="1389"/>
      <c r="EZ198" s="1389"/>
      <c r="FA198" s="1389"/>
      <c r="FB198" s="1389"/>
      <c r="FC198" s="1389"/>
      <c r="FD198" s="1389"/>
      <c r="FE198" s="1389"/>
      <c r="FF198" s="1389"/>
      <c r="FG198" s="1389"/>
      <c r="FH198" s="1389"/>
      <c r="FI198" s="1389"/>
      <c r="FJ198" s="1389"/>
      <c r="FK198" s="1389"/>
      <c r="FL198" s="1389"/>
      <c r="FM198" s="1389"/>
      <c r="FN198" s="1389"/>
      <c r="FO198" s="1389"/>
      <c r="FP198" s="1389"/>
      <c r="FQ198" s="1389"/>
      <c r="FR198" s="1389"/>
      <c r="FS198" s="1389"/>
      <c r="FT198" s="1389"/>
      <c r="FU198" s="1389"/>
      <c r="FV198" s="1389"/>
      <c r="FW198" s="1389"/>
      <c r="FX198" s="1389"/>
      <c r="FY198" s="1389"/>
      <c r="FZ198" s="1389"/>
      <c r="GA198" s="1389"/>
      <c r="GB198" s="1389"/>
      <c r="GC198" s="1389"/>
      <c r="GD198" s="1389"/>
      <c r="GE198" s="1389"/>
      <c r="GF198" s="1389"/>
      <c r="GG198" s="1389"/>
      <c r="GH198" s="1389"/>
      <c r="GI198" s="1389"/>
      <c r="GJ198" s="1389"/>
      <c r="GK198" s="1389"/>
      <c r="GL198" s="1389"/>
      <c r="GM198" s="1389"/>
      <c r="GN198" s="1389"/>
      <c r="GO198" s="1389"/>
      <c r="GP198" s="1389"/>
      <c r="GQ198" s="1389"/>
      <c r="GR198" s="1389"/>
      <c r="GS198" s="1389"/>
      <c r="GT198" s="1389"/>
      <c r="GU198" s="1389"/>
      <c r="GV198" s="1389"/>
      <c r="GW198" s="1389"/>
      <c r="GX198" s="1389"/>
      <c r="GY198" s="1389"/>
      <c r="GZ198" s="1389"/>
      <c r="HA198" s="1389"/>
      <c r="HB198" s="1389"/>
      <c r="HC198" s="1389"/>
      <c r="HD198" s="1389"/>
    </row>
    <row r="199" spans="1:212" s="1392" customFormat="1" ht="15" customHeight="1" thickBot="1" x14ac:dyDescent="0.35">
      <c r="A199" s="3689" t="s">
        <v>162</v>
      </c>
      <c r="B199" s="3690"/>
      <c r="C199" s="3691"/>
      <c r="D199" s="3692"/>
      <c r="E199" s="1496">
        <f>+E141+E137+E11</f>
        <v>2177240643789</v>
      </c>
      <c r="F199" s="1496">
        <f>+F141+F137+F11</f>
        <v>1848711556957.8701</v>
      </c>
      <c r="G199" s="1496">
        <f>+G11+G137+G141</f>
        <v>1764067342864.3799</v>
      </c>
      <c r="H199" s="1496">
        <f>+H141+H137+H11</f>
        <v>560208599121.16992</v>
      </c>
      <c r="I199" s="1497">
        <f>+I141+I137+I11</f>
        <v>440971391673.41998</v>
      </c>
    </row>
    <row r="200" spans="1:212" s="1392" customFormat="1" ht="12" customHeight="1" x14ac:dyDescent="0.3">
      <c r="A200" s="1498"/>
      <c r="B200" s="1499"/>
      <c r="C200" s="1499"/>
      <c r="D200" s="1500"/>
      <c r="E200" s="1501"/>
      <c r="F200" s="1502"/>
      <c r="G200" s="1501"/>
      <c r="H200" s="1501"/>
      <c r="I200" s="1503"/>
    </row>
    <row r="201" spans="1:212" s="1392" customFormat="1" ht="12" customHeight="1" x14ac:dyDescent="0.3">
      <c r="A201" s="1451"/>
      <c r="D201" s="1447"/>
      <c r="E201" s="1452"/>
      <c r="F201" s="1504"/>
      <c r="G201" s="1452"/>
      <c r="H201" s="1452"/>
      <c r="I201" s="1453"/>
    </row>
    <row r="202" spans="1:212" s="1392" customFormat="1" ht="21" customHeight="1" x14ac:dyDescent="0.3">
      <c r="A202" s="3693" t="s">
        <v>359</v>
      </c>
      <c r="B202" s="3694"/>
      <c r="C202" s="3694"/>
      <c r="D202" s="3694"/>
      <c r="E202" s="3694"/>
      <c r="F202" s="3694"/>
      <c r="G202" s="3694"/>
      <c r="H202" s="3694"/>
      <c r="I202" s="3695"/>
    </row>
    <row r="203" spans="1:212" s="1392" customFormat="1" ht="18" customHeight="1" x14ac:dyDescent="0.3">
      <c r="A203" s="3693"/>
      <c r="B203" s="3694"/>
      <c r="C203" s="3694"/>
      <c r="D203" s="3694"/>
      <c r="E203" s="3694"/>
      <c r="F203" s="3694"/>
      <c r="G203" s="3694"/>
      <c r="H203" s="3694"/>
      <c r="I203" s="3695"/>
    </row>
    <row r="204" spans="1:212" s="1392" customFormat="1" ht="18" customHeight="1" x14ac:dyDescent="0.3">
      <c r="A204" s="3693"/>
      <c r="B204" s="3694"/>
      <c r="C204" s="3694"/>
      <c r="D204" s="3694"/>
      <c r="E204" s="3694"/>
      <c r="F204" s="3694"/>
      <c r="G204" s="3694"/>
      <c r="H204" s="3694"/>
      <c r="I204" s="3695"/>
    </row>
    <row r="205" spans="1:212" s="1392" customFormat="1" ht="18.600000000000001" customHeight="1" x14ac:dyDescent="0.3">
      <c r="A205" s="1505" t="s">
        <v>360</v>
      </c>
      <c r="B205" s="1506"/>
      <c r="C205" s="1506"/>
      <c r="D205" s="1507"/>
      <c r="E205" s="1508"/>
      <c r="F205" s="1508"/>
      <c r="G205" s="1508"/>
      <c r="H205" s="1508"/>
      <c r="I205" s="1509"/>
    </row>
    <row r="206" spans="1:212" s="1392" customFormat="1" ht="18.600000000000001" customHeight="1" x14ac:dyDescent="0.3">
      <c r="A206" s="1505" t="s">
        <v>215</v>
      </c>
      <c r="B206" s="1506"/>
      <c r="C206" s="1506"/>
      <c r="D206" s="1507"/>
      <c r="E206" s="1508"/>
      <c r="F206" s="1508"/>
      <c r="G206" s="1508"/>
      <c r="H206" s="1508"/>
      <c r="I206" s="1509"/>
    </row>
    <row r="207" spans="1:212" s="1392" customFormat="1" ht="18.600000000000001" customHeight="1" x14ac:dyDescent="0.3">
      <c r="A207" s="1510" t="s">
        <v>214</v>
      </c>
      <c r="B207" s="1511"/>
      <c r="C207" s="1511"/>
      <c r="D207" s="1512"/>
      <c r="E207" s="1513"/>
      <c r="F207" s="1513"/>
      <c r="G207" s="1513"/>
      <c r="H207" s="1513"/>
      <c r="I207" s="1514"/>
    </row>
    <row r="208" spans="1:212" s="1392" customFormat="1" ht="18.600000000000001" customHeight="1" x14ac:dyDescent="0.3">
      <c r="A208" s="1505"/>
      <c r="B208" s="1506"/>
      <c r="C208" s="1506"/>
      <c r="D208" s="1507"/>
      <c r="E208" s="1508"/>
      <c r="F208" s="1508"/>
      <c r="G208" s="1508"/>
      <c r="H208" s="1508"/>
      <c r="I208" s="1509"/>
    </row>
    <row r="209" spans="1:9" s="1392" customFormat="1" ht="18.600000000000001" customHeight="1" x14ac:dyDescent="0.3">
      <c r="A209" s="1505"/>
      <c r="B209" s="1506"/>
      <c r="C209" s="1506"/>
      <c r="D209" s="1507"/>
      <c r="E209" s="1508"/>
      <c r="F209" s="1508"/>
      <c r="G209" s="1508"/>
      <c r="H209" s="1508"/>
      <c r="I209" s="1509"/>
    </row>
    <row r="210" spans="1:9" s="1392" customFormat="1" ht="18.600000000000001" customHeight="1" x14ac:dyDescent="0.3">
      <c r="A210" s="1510"/>
      <c r="B210" s="1511"/>
      <c r="C210" s="1511"/>
      <c r="D210" s="1512"/>
      <c r="E210" s="1513"/>
      <c r="F210" s="1513"/>
      <c r="G210" s="1513"/>
      <c r="H210" s="1513"/>
      <c r="I210" s="1514"/>
    </row>
    <row r="211" spans="1:9" s="1392" customFormat="1" ht="18.600000000000001" customHeight="1" x14ac:dyDescent="0.3">
      <c r="A211" s="1510"/>
      <c r="B211" s="1511"/>
      <c r="C211" s="1511"/>
      <c r="D211" s="1512"/>
      <c r="E211" s="1513"/>
      <c r="F211" s="1513"/>
      <c r="G211" s="1513"/>
      <c r="H211" s="1513"/>
      <c r="I211" s="1514"/>
    </row>
    <row r="212" spans="1:9" s="1392" customFormat="1" ht="30.6" customHeight="1" x14ac:dyDescent="0.3">
      <c r="A212" s="1451"/>
      <c r="D212" s="1447" t="s">
        <v>163</v>
      </c>
      <c r="E212" s="1515"/>
      <c r="G212" s="1452" t="s">
        <v>164</v>
      </c>
      <c r="H212" s="1452"/>
      <c r="I212" s="1453"/>
    </row>
    <row r="213" spans="1:9" s="1392" customFormat="1" x14ac:dyDescent="0.3">
      <c r="A213" s="1454"/>
      <c r="D213" s="1516" t="s">
        <v>192</v>
      </c>
      <c r="F213" s="1515"/>
      <c r="G213" s="1517" t="s">
        <v>165</v>
      </c>
      <c r="H213" s="1452"/>
      <c r="I213" s="1453"/>
    </row>
    <row r="214" spans="1:9" s="1392" customFormat="1" x14ac:dyDescent="0.3">
      <c r="A214" s="1454"/>
      <c r="D214" s="1516" t="s">
        <v>166</v>
      </c>
      <c r="E214" s="1515"/>
      <c r="G214" s="1517" t="s">
        <v>167</v>
      </c>
      <c r="H214" s="1452"/>
      <c r="I214" s="1453"/>
    </row>
    <row r="215" spans="1:9" s="1392" customFormat="1" x14ac:dyDescent="0.3">
      <c r="A215" s="1454"/>
      <c r="D215" s="1516"/>
      <c r="G215" s="1517"/>
      <c r="H215" s="1452"/>
      <c r="I215" s="1453"/>
    </row>
    <row r="216" spans="1:9" s="1392" customFormat="1" ht="16.5" hidden="1" customHeight="1" x14ac:dyDescent="0.3">
      <c r="A216" s="1451"/>
      <c r="D216" s="1447"/>
      <c r="E216" s="1517"/>
      <c r="F216" s="1452"/>
      <c r="G216" s="1452"/>
      <c r="H216" s="1452"/>
      <c r="I216" s="1453"/>
    </row>
    <row r="217" spans="1:9" s="1392" customFormat="1" ht="16.5" hidden="1" customHeight="1" thickBot="1" x14ac:dyDescent="0.35">
      <c r="A217" s="1451"/>
      <c r="D217" s="1447"/>
      <c r="E217" s="1517"/>
      <c r="G217" s="1452"/>
      <c r="H217" s="1452"/>
      <c r="I217" s="1453"/>
    </row>
    <row r="218" spans="1:9" s="1392" customFormat="1" ht="16.5" customHeight="1" x14ac:dyDescent="0.3">
      <c r="A218" s="1451"/>
      <c r="D218" s="1447"/>
      <c r="E218" s="1517"/>
      <c r="G218" s="1452"/>
      <c r="H218" s="1452"/>
      <c r="I218" s="1453"/>
    </row>
    <row r="219" spans="1:9" s="1392" customFormat="1" ht="16.5" customHeight="1" x14ac:dyDescent="0.3">
      <c r="A219" s="1451"/>
      <c r="D219" s="1447"/>
      <c r="E219" s="1517"/>
      <c r="G219" s="1452"/>
      <c r="H219" s="1452"/>
      <c r="I219" s="1453"/>
    </row>
    <row r="220" spans="1:9" s="1392" customFormat="1" x14ac:dyDescent="0.3">
      <c r="A220" s="1451"/>
      <c r="D220" s="1447"/>
      <c r="E220" s="1517"/>
      <c r="G220" s="1452"/>
      <c r="H220" s="1452"/>
      <c r="I220" s="1453"/>
    </row>
    <row r="221" spans="1:9" s="1392" customFormat="1" ht="2.25" customHeight="1" x14ac:dyDescent="0.3">
      <c r="A221" s="1451"/>
      <c r="D221" s="1447"/>
      <c r="E221" s="1517"/>
      <c r="G221" s="1452"/>
      <c r="H221" s="1452"/>
      <c r="I221" s="1453"/>
    </row>
    <row r="222" spans="1:9" s="1392" customFormat="1" x14ac:dyDescent="0.3">
      <c r="A222" s="1451"/>
      <c r="D222" s="1392" t="s">
        <v>164</v>
      </c>
      <c r="E222" s="1517" t="s">
        <v>164</v>
      </c>
      <c r="G222" s="1517" t="s">
        <v>164</v>
      </c>
      <c r="H222" s="1452"/>
      <c r="I222" s="1453"/>
    </row>
    <row r="223" spans="1:9" s="1392" customFormat="1" ht="12.75" customHeight="1" x14ac:dyDescent="0.3">
      <c r="A223" s="1451"/>
      <c r="D223" s="1516" t="s">
        <v>168</v>
      </c>
      <c r="E223" s="1517" t="s">
        <v>169</v>
      </c>
      <c r="G223" s="1517" t="s">
        <v>91</v>
      </c>
      <c r="H223" s="1452"/>
      <c r="I223" s="1453"/>
    </row>
    <row r="224" spans="1:9" s="1392" customFormat="1" ht="17.25" customHeight="1" thickBot="1" x14ac:dyDescent="0.35">
      <c r="A224" s="1518"/>
      <c r="B224" s="1519"/>
      <c r="C224" s="1519"/>
      <c r="D224" s="1520" t="s">
        <v>170</v>
      </c>
      <c r="E224" s="1521" t="s">
        <v>171</v>
      </c>
      <c r="F224" s="1519"/>
      <c r="G224" s="1521" t="s">
        <v>172</v>
      </c>
      <c r="H224" s="1522"/>
      <c r="I224" s="1523"/>
    </row>
    <row r="225" spans="1:212" x14ac:dyDescent="0.3">
      <c r="A225" s="1392"/>
      <c r="B225" s="1392"/>
      <c r="C225" s="1392"/>
      <c r="D225" s="1447"/>
      <c r="E225" s="1452"/>
      <c r="F225" s="1452"/>
      <c r="G225" s="1452"/>
      <c r="H225" s="1452"/>
      <c r="I225" s="1452"/>
    </row>
    <row r="226" spans="1:212" s="1391" customFormat="1" x14ac:dyDescent="0.3">
      <c r="A226" s="1392"/>
      <c r="B226" s="1392"/>
      <c r="C226" s="1392"/>
      <c r="D226" s="1447"/>
      <c r="E226" s="1452"/>
      <c r="F226" s="1452"/>
      <c r="G226" s="1452"/>
      <c r="H226" s="1524"/>
      <c r="I226" s="1452"/>
      <c r="J226" s="1392"/>
      <c r="K226" s="1392"/>
      <c r="L226" s="1392"/>
      <c r="M226" s="1392"/>
      <c r="N226" s="1392"/>
      <c r="O226" s="1392"/>
      <c r="P226" s="1392"/>
      <c r="Q226" s="1392"/>
      <c r="R226" s="1392"/>
      <c r="S226" s="1392"/>
      <c r="T226" s="1392"/>
      <c r="U226" s="1392"/>
      <c r="V226" s="1392"/>
      <c r="W226" s="1392"/>
      <c r="X226" s="1392"/>
      <c r="Y226" s="1392"/>
      <c r="Z226" s="1392"/>
      <c r="AA226" s="1392"/>
      <c r="AB226" s="1392"/>
      <c r="AC226" s="1392"/>
      <c r="AD226" s="1392"/>
      <c r="AE226" s="1392"/>
      <c r="AF226" s="1392"/>
      <c r="AG226" s="1389"/>
      <c r="AH226" s="1389"/>
      <c r="AI226" s="1389"/>
      <c r="AJ226" s="1389"/>
      <c r="AK226" s="1389"/>
      <c r="AL226" s="1389"/>
      <c r="AM226" s="1389"/>
      <c r="AN226" s="1389"/>
      <c r="AO226" s="1389"/>
      <c r="AP226" s="1389"/>
      <c r="AQ226" s="1389"/>
      <c r="AR226" s="1389"/>
      <c r="AS226" s="1389"/>
      <c r="AT226" s="1389"/>
      <c r="AU226" s="1389"/>
      <c r="AV226" s="1389"/>
      <c r="AW226" s="1389"/>
      <c r="AX226" s="1389"/>
      <c r="AY226" s="1389"/>
      <c r="AZ226" s="1389"/>
      <c r="BA226" s="1389"/>
      <c r="BB226" s="1389"/>
      <c r="BC226" s="1389"/>
      <c r="BD226" s="1389"/>
      <c r="BE226" s="1389"/>
      <c r="BF226" s="1389"/>
      <c r="BG226" s="1389"/>
      <c r="BH226" s="1389"/>
      <c r="BI226" s="1389"/>
      <c r="BJ226" s="1389"/>
      <c r="BK226" s="1389"/>
      <c r="BL226" s="1389"/>
      <c r="BM226" s="1389"/>
      <c r="BN226" s="1389"/>
      <c r="BO226" s="1389"/>
      <c r="BP226" s="1389"/>
      <c r="BQ226" s="1389"/>
      <c r="BR226" s="1389"/>
      <c r="BS226" s="1389"/>
      <c r="BT226" s="1389"/>
      <c r="BU226" s="1389"/>
      <c r="BV226" s="1389"/>
      <c r="BW226" s="1389"/>
      <c r="BX226" s="1389"/>
      <c r="BY226" s="1389"/>
      <c r="BZ226" s="1389"/>
      <c r="CA226" s="1389"/>
      <c r="CB226" s="1389"/>
      <c r="CC226" s="1389"/>
      <c r="CD226" s="1389"/>
      <c r="CE226" s="1389"/>
      <c r="CF226" s="1389"/>
      <c r="CG226" s="1389"/>
      <c r="CH226" s="1389"/>
      <c r="CI226" s="1389"/>
      <c r="CJ226" s="1389"/>
      <c r="CK226" s="1389"/>
      <c r="CL226" s="1389"/>
      <c r="CM226" s="1389"/>
      <c r="CN226" s="1389"/>
      <c r="CO226" s="1389"/>
      <c r="CP226" s="1389"/>
      <c r="CQ226" s="1389"/>
      <c r="CR226" s="1389"/>
      <c r="CS226" s="1389"/>
      <c r="CT226" s="1389"/>
      <c r="CU226" s="1389"/>
      <c r="CV226" s="1389"/>
      <c r="CW226" s="1389"/>
      <c r="CX226" s="1389"/>
      <c r="CY226" s="1389"/>
      <c r="CZ226" s="1389"/>
      <c r="DA226" s="1389"/>
      <c r="DB226" s="1389"/>
      <c r="DC226" s="1389"/>
      <c r="DD226" s="1389"/>
      <c r="DE226" s="1389"/>
      <c r="DF226" s="1389"/>
      <c r="DG226" s="1389"/>
      <c r="DH226" s="1389"/>
      <c r="DI226" s="1389"/>
      <c r="DJ226" s="1389"/>
      <c r="DK226" s="1389"/>
      <c r="DL226" s="1389"/>
      <c r="DM226" s="1389"/>
      <c r="DN226" s="1389"/>
      <c r="DO226" s="1389"/>
      <c r="DP226" s="1389"/>
      <c r="DQ226" s="1389"/>
      <c r="DR226" s="1389"/>
      <c r="DS226" s="1389"/>
      <c r="DT226" s="1389"/>
      <c r="DU226" s="1389"/>
      <c r="DV226" s="1389"/>
      <c r="DW226" s="1389"/>
      <c r="DX226" s="1389"/>
      <c r="DY226" s="1389"/>
      <c r="DZ226" s="1389"/>
      <c r="EA226" s="1389"/>
      <c r="EB226" s="1389"/>
      <c r="EC226" s="1389"/>
      <c r="ED226" s="1389"/>
      <c r="EE226" s="1389"/>
      <c r="EF226" s="1389"/>
      <c r="EG226" s="1389"/>
      <c r="EH226" s="1389"/>
      <c r="EI226" s="1389"/>
      <c r="EJ226" s="1389"/>
      <c r="EK226" s="1389"/>
      <c r="EL226" s="1389"/>
      <c r="EM226" s="1389"/>
      <c r="EN226" s="1389"/>
      <c r="EO226" s="1389"/>
      <c r="EP226" s="1389"/>
      <c r="EQ226" s="1389"/>
      <c r="ER226" s="1389"/>
      <c r="ES226" s="1389"/>
      <c r="ET226" s="1389"/>
      <c r="EU226" s="1389"/>
      <c r="EV226" s="1389"/>
      <c r="EW226" s="1389"/>
      <c r="EX226" s="1389"/>
      <c r="EY226" s="1389"/>
      <c r="EZ226" s="1389"/>
      <c r="FA226" s="1389"/>
      <c r="FB226" s="1389"/>
      <c r="FC226" s="1389"/>
      <c r="FD226" s="1389"/>
      <c r="FE226" s="1389"/>
      <c r="FF226" s="1389"/>
      <c r="FG226" s="1389"/>
      <c r="FH226" s="1389"/>
      <c r="FI226" s="1389"/>
      <c r="FJ226" s="1389"/>
      <c r="FK226" s="1389"/>
      <c r="FL226" s="1389"/>
      <c r="FM226" s="1389"/>
      <c r="FN226" s="1389"/>
      <c r="FO226" s="1389"/>
      <c r="FP226" s="1389"/>
      <c r="FQ226" s="1389"/>
      <c r="FR226" s="1389"/>
      <c r="FS226" s="1389"/>
      <c r="FT226" s="1389"/>
      <c r="FU226" s="1389"/>
      <c r="FV226" s="1389"/>
      <c r="FW226" s="1389"/>
      <c r="FX226" s="1389"/>
      <c r="FY226" s="1389"/>
      <c r="FZ226" s="1389"/>
      <c r="GA226" s="1389"/>
      <c r="GB226" s="1389"/>
      <c r="GC226" s="1389"/>
      <c r="GD226" s="1389"/>
      <c r="GE226" s="1389"/>
      <c r="GF226" s="1389"/>
      <c r="GG226" s="1389"/>
      <c r="GH226" s="1389"/>
      <c r="GI226" s="1389"/>
      <c r="GJ226" s="1389"/>
      <c r="GK226" s="1389"/>
      <c r="GL226" s="1389"/>
      <c r="GM226" s="1389"/>
      <c r="GN226" s="1389"/>
      <c r="GO226" s="1389"/>
      <c r="GP226" s="1389"/>
      <c r="GQ226" s="1389"/>
      <c r="GR226" s="1389"/>
      <c r="GS226" s="1389"/>
      <c r="GT226" s="1389"/>
      <c r="GU226" s="1389"/>
      <c r="GV226" s="1389"/>
      <c r="GW226" s="1389"/>
      <c r="GX226" s="1389"/>
      <c r="GY226" s="1389"/>
      <c r="GZ226" s="1389"/>
      <c r="HA226" s="1389"/>
      <c r="HB226" s="1389"/>
      <c r="HC226" s="1389"/>
      <c r="HD226" s="1389"/>
    </row>
    <row r="227" spans="1:212" x14ac:dyDescent="0.3">
      <c r="A227" s="1392"/>
      <c r="B227" s="1392"/>
      <c r="C227" s="1392"/>
      <c r="D227" s="1447"/>
      <c r="E227" s="1452"/>
      <c r="F227" s="1452"/>
      <c r="G227" s="1452"/>
      <c r="H227" s="1452"/>
      <c r="I227" s="1452"/>
    </row>
    <row r="228" spans="1:212" x14ac:dyDescent="0.3">
      <c r="A228" s="1392"/>
      <c r="B228" s="1392"/>
      <c r="C228" s="1392"/>
      <c r="D228" s="1447"/>
      <c r="E228" s="1452"/>
      <c r="F228" s="1452"/>
      <c r="G228" s="1452"/>
      <c r="H228" s="1452"/>
      <c r="I228" s="1452"/>
    </row>
    <row r="229" spans="1:212" x14ac:dyDescent="0.3">
      <c r="A229" s="1392"/>
      <c r="B229" s="1392"/>
      <c r="C229" s="1392"/>
      <c r="D229" s="1447"/>
      <c r="E229" s="1452"/>
      <c r="F229" s="1452"/>
      <c r="G229" s="1452"/>
      <c r="H229" s="1452"/>
      <c r="I229" s="1452"/>
    </row>
    <row r="230" spans="1:212" x14ac:dyDescent="0.3">
      <c r="A230" s="1392"/>
      <c r="B230" s="1392"/>
      <c r="C230" s="1392"/>
      <c r="D230" s="1447"/>
      <c r="E230" s="1452"/>
      <c r="F230" s="1452"/>
      <c r="G230" s="1452"/>
      <c r="H230" s="1452"/>
      <c r="I230" s="1452"/>
    </row>
    <row r="231" spans="1:212" x14ac:dyDescent="0.3">
      <c r="A231" s="1392"/>
      <c r="B231" s="1392"/>
      <c r="C231" s="1392"/>
      <c r="D231" s="1447"/>
      <c r="E231" s="1452"/>
      <c r="F231" s="1452"/>
      <c r="G231" s="1452"/>
      <c r="H231" s="1452"/>
      <c r="I231" s="1452"/>
    </row>
    <row r="232" spans="1:212" x14ac:dyDescent="0.3">
      <c r="A232" s="1392"/>
      <c r="B232" s="1392"/>
      <c r="C232" s="1392"/>
      <c r="D232" s="1447"/>
      <c r="E232" s="1452"/>
      <c r="F232" s="1452"/>
      <c r="G232" s="1452"/>
      <c r="H232" s="1452"/>
      <c r="I232" s="1452"/>
    </row>
    <row r="233" spans="1:212" x14ac:dyDescent="0.3">
      <c r="A233" s="1392"/>
      <c r="B233" s="1392"/>
      <c r="C233" s="1392"/>
      <c r="D233" s="1447"/>
      <c r="E233" s="1452"/>
      <c r="F233" s="1452"/>
      <c r="G233" s="1452"/>
      <c r="H233" s="1452"/>
      <c r="I233" s="1452"/>
    </row>
    <row r="234" spans="1:212" x14ac:dyDescent="0.3">
      <c r="A234" s="1392"/>
      <c r="B234" s="1392"/>
      <c r="C234" s="1392"/>
      <c r="D234" s="1447"/>
      <c r="E234" s="1452"/>
      <c r="F234" s="1452"/>
      <c r="G234" s="1452"/>
      <c r="H234" s="1452"/>
      <c r="I234" s="1452"/>
    </row>
    <row r="235" spans="1:212" x14ac:dyDescent="0.3">
      <c r="A235" s="1392"/>
      <c r="B235" s="1392"/>
      <c r="C235" s="1392"/>
      <c r="D235" s="1447"/>
      <c r="E235" s="1452"/>
      <c r="F235" s="1452"/>
      <c r="G235" s="1452"/>
      <c r="H235" s="1452"/>
      <c r="I235" s="1452"/>
    </row>
    <row r="236" spans="1:212" x14ac:dyDescent="0.3">
      <c r="A236" s="1392"/>
      <c r="B236" s="1392"/>
      <c r="C236" s="1392"/>
      <c r="D236" s="1447"/>
      <c r="E236" s="1452"/>
      <c r="F236" s="1452"/>
      <c r="G236" s="1452"/>
      <c r="H236" s="1452"/>
      <c r="I236" s="1452"/>
    </row>
    <row r="237" spans="1:212" x14ac:dyDescent="0.3">
      <c r="A237" s="1392"/>
      <c r="B237" s="1392"/>
      <c r="C237" s="1392"/>
      <c r="D237" s="1447"/>
      <c r="E237" s="1452"/>
      <c r="F237" s="1452"/>
      <c r="G237" s="1452"/>
      <c r="H237" s="1452"/>
      <c r="I237" s="1452"/>
    </row>
    <row r="238" spans="1:212" x14ac:dyDescent="0.3">
      <c r="A238" s="1392"/>
      <c r="B238" s="1392"/>
      <c r="C238" s="1392"/>
      <c r="D238" s="1447"/>
      <c r="E238" s="1452"/>
      <c r="F238" s="1452"/>
      <c r="G238" s="1452"/>
      <c r="H238" s="1452"/>
      <c r="I238" s="1452"/>
    </row>
    <row r="239" spans="1:212" x14ac:dyDescent="0.3">
      <c r="A239" s="1392"/>
      <c r="B239" s="1392"/>
      <c r="C239" s="1392"/>
      <c r="D239" s="1447"/>
      <c r="E239" s="1452"/>
      <c r="F239" s="1452"/>
      <c r="G239" s="1452"/>
      <c r="H239" s="1452"/>
      <c r="I239" s="1452"/>
    </row>
    <row r="240" spans="1:212" x14ac:dyDescent="0.3">
      <c r="A240" s="1392"/>
      <c r="B240" s="1392"/>
      <c r="C240" s="1392"/>
      <c r="D240" s="1447"/>
      <c r="E240" s="1452"/>
      <c r="F240" s="1452"/>
      <c r="G240" s="1452"/>
      <c r="H240" s="1452"/>
      <c r="I240" s="1452"/>
    </row>
    <row r="241" spans="1:9" x14ac:dyDescent="0.3">
      <c r="A241" s="1392"/>
      <c r="B241" s="1392"/>
      <c r="C241" s="1392"/>
      <c r="D241" s="1447"/>
      <c r="E241" s="1452"/>
      <c r="F241" s="1452"/>
      <c r="G241" s="1452"/>
      <c r="H241" s="1452"/>
      <c r="I241" s="1452"/>
    </row>
    <row r="242" spans="1:9" x14ac:dyDescent="0.3">
      <c r="A242" s="1392"/>
      <c r="B242" s="1392"/>
      <c r="C242" s="1392"/>
      <c r="D242" s="1447"/>
      <c r="E242" s="1452"/>
      <c r="F242" s="1452"/>
      <c r="G242" s="1452"/>
      <c r="H242" s="1452"/>
      <c r="I242" s="1452"/>
    </row>
    <row r="243" spans="1:9" x14ac:dyDescent="0.3">
      <c r="A243" s="1392"/>
      <c r="B243" s="1392"/>
      <c r="C243" s="1392"/>
      <c r="D243" s="1447"/>
      <c r="E243" s="1452"/>
      <c r="F243" s="1452"/>
      <c r="G243" s="1452"/>
      <c r="H243" s="1452"/>
      <c r="I243" s="1452"/>
    </row>
    <row r="244" spans="1:9" x14ac:dyDescent="0.3">
      <c r="A244" s="1392"/>
      <c r="B244" s="1392"/>
      <c r="C244" s="1392"/>
      <c r="D244" s="1447"/>
      <c r="E244" s="1452"/>
      <c r="F244" s="1452"/>
      <c r="G244" s="1452"/>
      <c r="H244" s="1452"/>
      <c r="I244" s="1452"/>
    </row>
    <row r="245" spans="1:9" x14ac:dyDescent="0.3">
      <c r="A245" s="1392"/>
      <c r="B245" s="1392"/>
      <c r="C245" s="1392"/>
      <c r="D245" s="1447"/>
      <c r="E245" s="1452"/>
      <c r="F245" s="1452"/>
      <c r="G245" s="1452"/>
      <c r="H245" s="1452"/>
      <c r="I245" s="1452"/>
    </row>
    <row r="246" spans="1:9" x14ac:dyDescent="0.3">
      <c r="A246" s="1392"/>
      <c r="B246" s="1392"/>
      <c r="C246" s="1392"/>
      <c r="D246" s="1447"/>
      <c r="E246" s="1452"/>
      <c r="F246" s="1452"/>
      <c r="G246" s="1452"/>
      <c r="H246" s="1452"/>
      <c r="I246" s="1452"/>
    </row>
    <row r="247" spans="1:9" x14ac:dyDescent="0.3">
      <c r="A247" s="1392"/>
      <c r="B247" s="1392"/>
      <c r="C247" s="1392"/>
      <c r="D247" s="1447"/>
      <c r="E247" s="1452"/>
      <c r="F247" s="1452"/>
      <c r="G247" s="1452"/>
      <c r="H247" s="1452"/>
      <c r="I247" s="1452"/>
    </row>
    <row r="248" spans="1:9" x14ac:dyDescent="0.3">
      <c r="A248" s="1392"/>
      <c r="B248" s="1392"/>
      <c r="C248" s="1392"/>
      <c r="D248" s="1447"/>
      <c r="E248" s="1452"/>
      <c r="F248" s="1452"/>
      <c r="G248" s="1452"/>
      <c r="H248" s="1452"/>
      <c r="I248" s="1452"/>
    </row>
    <row r="249" spans="1:9" x14ac:dyDescent="0.3">
      <c r="A249" s="1392"/>
      <c r="B249" s="1392"/>
      <c r="C249" s="1392"/>
      <c r="D249" s="1447"/>
      <c r="E249" s="1452"/>
      <c r="F249" s="1452"/>
      <c r="G249" s="1452"/>
      <c r="H249" s="1452"/>
      <c r="I249" s="1452"/>
    </row>
    <row r="250" spans="1:9" x14ac:dyDescent="0.3">
      <c r="A250" s="1392"/>
      <c r="B250" s="1392"/>
      <c r="C250" s="1392"/>
      <c r="D250" s="1447"/>
      <c r="E250" s="1452"/>
      <c r="F250" s="1452"/>
      <c r="G250" s="1452"/>
      <c r="H250" s="1452"/>
      <c r="I250" s="1452"/>
    </row>
    <row r="251" spans="1:9" x14ac:dyDescent="0.3">
      <c r="A251" s="1392"/>
      <c r="B251" s="1392"/>
      <c r="C251" s="1392"/>
      <c r="D251" s="1447"/>
      <c r="E251" s="1452"/>
      <c r="F251" s="1452"/>
      <c r="G251" s="1452"/>
      <c r="H251" s="1452"/>
      <c r="I251" s="1452"/>
    </row>
    <row r="252" spans="1:9" x14ac:dyDescent="0.3">
      <c r="A252" s="1392"/>
      <c r="B252" s="1392"/>
      <c r="C252" s="1392"/>
      <c r="D252" s="1447"/>
      <c r="E252" s="1452"/>
      <c r="F252" s="1452"/>
      <c r="G252" s="1452"/>
      <c r="H252" s="1452"/>
      <c r="I252" s="1452"/>
    </row>
    <row r="253" spans="1:9" x14ac:dyDescent="0.3">
      <c r="A253" s="1392"/>
      <c r="B253" s="1392"/>
      <c r="C253" s="1392"/>
      <c r="D253" s="1447"/>
      <c r="E253" s="1452"/>
      <c r="F253" s="1452"/>
      <c r="G253" s="1452"/>
      <c r="H253" s="1452"/>
      <c r="I253" s="1452"/>
    </row>
    <row r="254" spans="1:9" x14ac:dyDescent="0.3">
      <c r="A254" s="1392"/>
      <c r="B254" s="1392"/>
      <c r="C254" s="1392"/>
      <c r="D254" s="1447"/>
      <c r="E254" s="1452"/>
      <c r="F254" s="1452"/>
      <c r="G254" s="1452"/>
      <c r="H254" s="1452"/>
      <c r="I254" s="1452"/>
    </row>
    <row r="255" spans="1:9" x14ac:dyDescent="0.3">
      <c r="A255" s="1392"/>
      <c r="B255" s="1392"/>
      <c r="C255" s="1392"/>
      <c r="D255" s="1447"/>
      <c r="E255" s="1452"/>
      <c r="F255" s="1452"/>
      <c r="G255" s="1452"/>
      <c r="H255" s="1452"/>
      <c r="I255" s="1452"/>
    </row>
    <row r="256" spans="1:9" x14ac:dyDescent="0.3">
      <c r="A256" s="1392"/>
      <c r="B256" s="1392"/>
      <c r="C256" s="1392"/>
      <c r="D256" s="1447"/>
      <c r="E256" s="1452"/>
      <c r="F256" s="1452"/>
      <c r="G256" s="1452"/>
      <c r="H256" s="1452"/>
      <c r="I256" s="1452"/>
    </row>
    <row r="257" spans="1:9" x14ac:dyDescent="0.3">
      <c r="A257" s="1392"/>
      <c r="B257" s="1392"/>
      <c r="C257" s="1392"/>
      <c r="D257" s="1447"/>
      <c r="E257" s="1452"/>
      <c r="F257" s="1452"/>
      <c r="G257" s="1452"/>
      <c r="H257" s="1452"/>
      <c r="I257" s="1452"/>
    </row>
    <row r="258" spans="1:9" x14ac:dyDescent="0.3">
      <c r="A258" s="1392"/>
      <c r="B258" s="1392"/>
      <c r="C258" s="1392"/>
      <c r="D258" s="1447"/>
      <c r="E258" s="1452"/>
      <c r="F258" s="1452"/>
      <c r="G258" s="1452"/>
      <c r="H258" s="1452"/>
      <c r="I258" s="1452"/>
    </row>
    <row r="259" spans="1:9" x14ac:dyDescent="0.3">
      <c r="A259" s="1392"/>
      <c r="B259" s="1392"/>
      <c r="C259" s="1392"/>
      <c r="D259" s="1447"/>
      <c r="E259" s="1452"/>
      <c r="F259" s="1452"/>
      <c r="G259" s="1452"/>
      <c r="H259" s="1452"/>
      <c r="I259" s="1452"/>
    </row>
    <row r="260" spans="1:9" x14ac:dyDescent="0.3">
      <c r="A260" s="1392"/>
      <c r="B260" s="1392"/>
      <c r="C260" s="1392"/>
      <c r="D260" s="1447"/>
      <c r="E260" s="1452"/>
      <c r="F260" s="1452"/>
      <c r="G260" s="1452"/>
      <c r="H260" s="1452"/>
      <c r="I260" s="1452"/>
    </row>
    <row r="261" spans="1:9" x14ac:dyDescent="0.3">
      <c r="A261" s="1392"/>
      <c r="B261" s="1392"/>
      <c r="C261" s="1392"/>
      <c r="D261" s="1447"/>
      <c r="E261" s="1452"/>
      <c r="F261" s="1452"/>
      <c r="G261" s="1452"/>
      <c r="H261" s="1452"/>
      <c r="I261" s="1452"/>
    </row>
    <row r="262" spans="1:9" x14ac:dyDescent="0.3">
      <c r="A262" s="1392"/>
      <c r="B262" s="1392"/>
      <c r="C262" s="1392"/>
      <c r="D262" s="1447"/>
      <c r="E262" s="1452"/>
      <c r="F262" s="1452"/>
      <c r="G262" s="1452"/>
      <c r="H262" s="1452"/>
      <c r="I262" s="1452"/>
    </row>
    <row r="263" spans="1:9" x14ac:dyDescent="0.3">
      <c r="A263" s="1392"/>
      <c r="B263" s="1392"/>
      <c r="C263" s="1392"/>
      <c r="D263" s="1447"/>
      <c r="E263" s="1452"/>
      <c r="F263" s="1452"/>
      <c r="G263" s="1452"/>
      <c r="H263" s="1452"/>
      <c r="I263" s="1452"/>
    </row>
    <row r="264" spans="1:9" x14ac:dyDescent="0.3">
      <c r="A264" s="1392"/>
      <c r="B264" s="1392"/>
      <c r="C264" s="1392"/>
      <c r="D264" s="1447"/>
      <c r="E264" s="1452"/>
      <c r="F264" s="1452"/>
      <c r="G264" s="1452"/>
      <c r="H264" s="1452"/>
      <c r="I264" s="1452"/>
    </row>
    <row r="265" spans="1:9" x14ac:dyDescent="0.3">
      <c r="A265" s="1392"/>
      <c r="B265" s="1392"/>
      <c r="C265" s="1392"/>
      <c r="D265" s="1447"/>
      <c r="E265" s="1452"/>
      <c r="F265" s="1452"/>
      <c r="G265" s="1452"/>
      <c r="H265" s="1452"/>
      <c r="I265" s="1452"/>
    </row>
    <row r="266" spans="1:9" x14ac:dyDescent="0.3">
      <c r="A266" s="1392"/>
      <c r="B266" s="1392"/>
      <c r="C266" s="1392"/>
      <c r="D266" s="1447"/>
      <c r="E266" s="1452"/>
      <c r="F266" s="1452"/>
      <c r="G266" s="1452"/>
      <c r="H266" s="1452"/>
      <c r="I266" s="1452"/>
    </row>
    <row r="267" spans="1:9" x14ac:dyDescent="0.3">
      <c r="A267" s="1392"/>
      <c r="B267" s="1392"/>
      <c r="C267" s="1392"/>
      <c r="D267" s="1447"/>
      <c r="E267" s="1452"/>
      <c r="F267" s="1452"/>
      <c r="G267" s="1452"/>
      <c r="H267" s="1452"/>
      <c r="I267" s="1452"/>
    </row>
    <row r="268" spans="1:9" x14ac:dyDescent="0.3">
      <c r="A268" s="1392"/>
      <c r="B268" s="1392"/>
      <c r="C268" s="1392"/>
      <c r="D268" s="1447"/>
      <c r="E268" s="1452"/>
      <c r="F268" s="1452"/>
      <c r="G268" s="1452"/>
      <c r="H268" s="1452"/>
      <c r="I268" s="1452"/>
    </row>
    <row r="269" spans="1:9" x14ac:dyDescent="0.3">
      <c r="A269" s="1392"/>
      <c r="B269" s="1392"/>
      <c r="C269" s="1392"/>
      <c r="D269" s="1447"/>
      <c r="E269" s="1452"/>
      <c r="F269" s="1452"/>
      <c r="G269" s="1452"/>
      <c r="H269" s="1452"/>
      <c r="I269" s="1452"/>
    </row>
    <row r="270" spans="1:9" x14ac:dyDescent="0.3">
      <c r="A270" s="1392"/>
      <c r="B270" s="1392"/>
      <c r="C270" s="1392"/>
      <c r="D270" s="1447"/>
      <c r="E270" s="1452"/>
      <c r="F270" s="1452"/>
      <c r="G270" s="1452"/>
      <c r="H270" s="1452"/>
      <c r="I270" s="1452"/>
    </row>
    <row r="271" spans="1:9" x14ac:dyDescent="0.3">
      <c r="A271" s="1392"/>
      <c r="B271" s="1392"/>
      <c r="C271" s="1392"/>
      <c r="D271" s="1447"/>
      <c r="E271" s="1452"/>
      <c r="F271" s="1452"/>
      <c r="G271" s="1452"/>
      <c r="H271" s="1452"/>
      <c r="I271" s="1452"/>
    </row>
    <row r="272" spans="1:9" x14ac:dyDescent="0.3">
      <c r="A272" s="1392"/>
      <c r="B272" s="1392"/>
      <c r="C272" s="1392"/>
      <c r="D272" s="1447"/>
      <c r="E272" s="1452"/>
      <c r="F272" s="1452"/>
      <c r="G272" s="1452"/>
      <c r="H272" s="1452"/>
      <c r="I272" s="1452"/>
    </row>
    <row r="273" spans="1:9" x14ac:dyDescent="0.3">
      <c r="A273" s="1392"/>
      <c r="B273" s="1392"/>
      <c r="C273" s="1392"/>
      <c r="D273" s="1447"/>
      <c r="E273" s="1452"/>
      <c r="F273" s="1452"/>
      <c r="G273" s="1452"/>
      <c r="H273" s="1452"/>
      <c r="I273" s="1452"/>
    </row>
    <row r="274" spans="1:9" x14ac:dyDescent="0.3">
      <c r="A274" s="1392"/>
      <c r="B274" s="1392"/>
      <c r="C274" s="1392"/>
      <c r="D274" s="1447"/>
      <c r="E274" s="1452"/>
      <c r="F274" s="1452"/>
      <c r="G274" s="1452"/>
      <c r="H274" s="1452"/>
      <c r="I274" s="1452"/>
    </row>
    <row r="275" spans="1:9" x14ac:dyDescent="0.3">
      <c r="A275" s="1392"/>
      <c r="B275" s="1392"/>
      <c r="C275" s="1392"/>
      <c r="D275" s="1447"/>
      <c r="E275" s="1452"/>
      <c r="F275" s="1452"/>
      <c r="G275" s="1452"/>
      <c r="H275" s="1452"/>
      <c r="I275" s="1452"/>
    </row>
    <row r="276" spans="1:9" x14ac:dyDescent="0.3">
      <c r="A276" s="1392"/>
      <c r="B276" s="1392"/>
      <c r="C276" s="1392"/>
      <c r="D276" s="1447"/>
      <c r="E276" s="1452"/>
      <c r="F276" s="1452"/>
      <c r="G276" s="1452"/>
      <c r="H276" s="1452"/>
      <c r="I276" s="1452"/>
    </row>
    <row r="277" spans="1:9" x14ac:dyDescent="0.3">
      <c r="A277" s="1392"/>
      <c r="B277" s="1392"/>
      <c r="C277" s="1392"/>
      <c r="D277" s="1447"/>
      <c r="E277" s="1452"/>
      <c r="F277" s="1452"/>
      <c r="G277" s="1452"/>
      <c r="H277" s="1452"/>
      <c r="I277" s="1452"/>
    </row>
    <row r="278" spans="1:9" x14ac:dyDescent="0.3">
      <c r="A278" s="1392"/>
      <c r="B278" s="1392"/>
      <c r="C278" s="1392"/>
      <c r="D278" s="1447"/>
      <c r="E278" s="1452"/>
      <c r="F278" s="1452"/>
      <c r="G278" s="1452"/>
      <c r="H278" s="1452"/>
      <c r="I278" s="1452"/>
    </row>
    <row r="279" spans="1:9" x14ac:dyDescent="0.3">
      <c r="A279" s="1392"/>
      <c r="B279" s="1392"/>
      <c r="C279" s="1392"/>
      <c r="D279" s="1447"/>
      <c r="E279" s="1452"/>
      <c r="F279" s="1452"/>
      <c r="G279" s="1452"/>
      <c r="H279" s="1452"/>
      <c r="I279" s="1452"/>
    </row>
    <row r="280" spans="1:9" x14ac:dyDescent="0.3">
      <c r="A280" s="1392"/>
      <c r="B280" s="1392"/>
      <c r="C280" s="1392"/>
      <c r="D280" s="1447"/>
      <c r="E280" s="1452"/>
      <c r="F280" s="1452"/>
      <c r="G280" s="1452"/>
      <c r="H280" s="1452"/>
      <c r="I280" s="1452"/>
    </row>
    <row r="281" spans="1:9" x14ac:dyDescent="0.3">
      <c r="A281" s="1392"/>
      <c r="B281" s="1392"/>
      <c r="C281" s="1392"/>
      <c r="D281" s="1447"/>
      <c r="E281" s="1452"/>
      <c r="F281" s="1452"/>
      <c r="G281" s="1452"/>
      <c r="H281" s="1452"/>
      <c r="I281" s="1452"/>
    </row>
    <row r="282" spans="1:9" x14ac:dyDescent="0.3">
      <c r="A282" s="1392"/>
      <c r="B282" s="1392"/>
      <c r="C282" s="1392"/>
      <c r="D282" s="1447"/>
      <c r="E282" s="1452"/>
      <c r="F282" s="1452"/>
      <c r="G282" s="1452"/>
      <c r="H282" s="1452"/>
      <c r="I282" s="1452"/>
    </row>
    <row r="283" spans="1:9" x14ac:dyDescent="0.3">
      <c r="A283" s="1392"/>
      <c r="B283" s="1392"/>
      <c r="C283" s="1392"/>
      <c r="D283" s="1447"/>
      <c r="E283" s="1452"/>
      <c r="F283" s="1452"/>
      <c r="G283" s="1452"/>
      <c r="H283" s="1452"/>
      <c r="I283" s="1452"/>
    </row>
    <row r="284" spans="1:9" x14ac:dyDescent="0.3">
      <c r="A284" s="1392"/>
      <c r="B284" s="1392"/>
      <c r="C284" s="1392"/>
      <c r="D284" s="1447"/>
      <c r="E284" s="1452"/>
      <c r="F284" s="1452"/>
      <c r="G284" s="1452"/>
      <c r="H284" s="1452"/>
      <c r="I284" s="1452"/>
    </row>
    <row r="285" spans="1:9" x14ac:dyDescent="0.3">
      <c r="A285" s="1392"/>
      <c r="B285" s="1392"/>
      <c r="C285" s="1392"/>
      <c r="D285" s="1447"/>
      <c r="E285" s="1452"/>
      <c r="F285" s="1452"/>
      <c r="G285" s="1452"/>
      <c r="H285" s="1452"/>
      <c r="I285" s="1452"/>
    </row>
    <row r="286" spans="1:9" x14ac:dyDescent="0.3">
      <c r="A286" s="1392"/>
      <c r="B286" s="1392"/>
      <c r="C286" s="1392"/>
      <c r="D286" s="1447"/>
      <c r="E286" s="1452"/>
      <c r="F286" s="1452"/>
      <c r="G286" s="1452"/>
      <c r="H286" s="1452"/>
      <c r="I286" s="1452"/>
    </row>
    <row r="287" spans="1:9" x14ac:dyDescent="0.3">
      <c r="A287" s="1392"/>
      <c r="B287" s="1392"/>
      <c r="C287" s="1392"/>
      <c r="D287" s="1447"/>
      <c r="E287" s="1452"/>
      <c r="F287" s="1452"/>
      <c r="G287" s="1452"/>
      <c r="H287" s="1452"/>
      <c r="I287" s="1452"/>
    </row>
    <row r="288" spans="1:9" x14ac:dyDescent="0.3">
      <c r="A288" s="1392"/>
      <c r="B288" s="1392"/>
      <c r="C288" s="1392"/>
      <c r="D288" s="1447"/>
      <c r="E288" s="1452"/>
      <c r="F288" s="1452"/>
      <c r="G288" s="1452"/>
      <c r="H288" s="1452"/>
      <c r="I288" s="1452"/>
    </row>
    <row r="289" spans="1:9" x14ac:dyDescent="0.3">
      <c r="A289" s="1392"/>
      <c r="B289" s="1392"/>
      <c r="C289" s="1392"/>
      <c r="D289" s="1447"/>
      <c r="E289" s="1452"/>
      <c r="F289" s="1452"/>
      <c r="G289" s="1452"/>
      <c r="H289" s="1452"/>
      <c r="I289" s="1452"/>
    </row>
    <row r="290" spans="1:9" x14ac:dyDescent="0.3">
      <c r="A290" s="1392"/>
      <c r="B290" s="1392"/>
      <c r="C290" s="1392"/>
      <c r="D290" s="1447"/>
      <c r="E290" s="1452"/>
      <c r="F290" s="1452"/>
      <c r="G290" s="1452"/>
      <c r="H290" s="1452"/>
      <c r="I290" s="1452"/>
    </row>
    <row r="291" spans="1:9" x14ac:dyDescent="0.3">
      <c r="A291" s="1392"/>
      <c r="B291" s="1392"/>
      <c r="C291" s="1392"/>
      <c r="D291" s="1447"/>
      <c r="E291" s="1452"/>
      <c r="F291" s="1452"/>
      <c r="G291" s="1452"/>
      <c r="H291" s="1452"/>
      <c r="I291" s="1452"/>
    </row>
    <row r="292" spans="1:9" x14ac:dyDescent="0.3">
      <c r="A292" s="1392"/>
      <c r="B292" s="1392"/>
      <c r="C292" s="1392"/>
      <c r="D292" s="1447"/>
      <c r="E292" s="1452"/>
      <c r="F292" s="1452"/>
      <c r="G292" s="1452"/>
      <c r="H292" s="1452"/>
      <c r="I292" s="1452"/>
    </row>
    <row r="293" spans="1:9" x14ac:dyDescent="0.3">
      <c r="A293" s="1392"/>
      <c r="B293" s="1392"/>
      <c r="C293" s="1392"/>
      <c r="D293" s="1447"/>
      <c r="E293" s="1452"/>
      <c r="F293" s="1452"/>
      <c r="G293" s="1452"/>
      <c r="H293" s="1452"/>
      <c r="I293" s="1452"/>
    </row>
    <row r="294" spans="1:9" x14ac:dyDescent="0.3">
      <c r="A294" s="1392"/>
      <c r="B294" s="1392"/>
      <c r="C294" s="1392"/>
      <c r="D294" s="1447"/>
      <c r="E294" s="1452"/>
      <c r="F294" s="1452"/>
      <c r="G294" s="1452"/>
      <c r="H294" s="1452"/>
      <c r="I294" s="1452"/>
    </row>
    <row r="295" spans="1:9" x14ac:dyDescent="0.3">
      <c r="A295" s="1392"/>
      <c r="B295" s="1392"/>
      <c r="C295" s="1392"/>
      <c r="D295" s="1447"/>
      <c r="E295" s="1452"/>
      <c r="F295" s="1452"/>
      <c r="G295" s="1452"/>
      <c r="H295" s="1452"/>
      <c r="I295" s="1452"/>
    </row>
    <row r="296" spans="1:9" x14ac:dyDescent="0.3">
      <c r="A296" s="1392"/>
      <c r="B296" s="1392"/>
      <c r="C296" s="1392"/>
      <c r="D296" s="1447"/>
      <c r="E296" s="1452"/>
      <c r="F296" s="1452"/>
      <c r="G296" s="1452"/>
      <c r="H296" s="1452"/>
      <c r="I296" s="1452"/>
    </row>
    <row r="297" spans="1:9" x14ac:dyDescent="0.3">
      <c r="A297" s="1392"/>
      <c r="B297" s="1392"/>
      <c r="C297" s="1392"/>
      <c r="D297" s="1447"/>
      <c r="E297" s="1452"/>
      <c r="F297" s="1452"/>
      <c r="G297" s="1452"/>
      <c r="H297" s="1452"/>
      <c r="I297" s="1452"/>
    </row>
    <row r="298" spans="1:9" x14ac:dyDescent="0.3">
      <c r="A298" s="1392"/>
      <c r="B298" s="1392"/>
      <c r="C298" s="1392"/>
      <c r="D298" s="1447"/>
      <c r="E298" s="1452"/>
      <c r="F298" s="1452"/>
      <c r="G298" s="1452"/>
      <c r="H298" s="1452"/>
      <c r="I298" s="1452"/>
    </row>
    <row r="299" spans="1:9" x14ac:dyDescent="0.3">
      <c r="A299" s="1392"/>
      <c r="B299" s="1392"/>
      <c r="C299" s="1392"/>
      <c r="D299" s="1447"/>
      <c r="E299" s="1452"/>
      <c r="F299" s="1452"/>
      <c r="G299" s="1452"/>
      <c r="H299" s="1452"/>
      <c r="I299" s="1452"/>
    </row>
    <row r="300" spans="1:9" x14ac:dyDescent="0.3">
      <c r="A300" s="1392"/>
      <c r="B300" s="1392"/>
      <c r="C300" s="1392"/>
      <c r="D300" s="1447"/>
      <c r="E300" s="1452"/>
      <c r="F300" s="1452"/>
      <c r="G300" s="1452"/>
      <c r="H300" s="1452"/>
      <c r="I300" s="1452"/>
    </row>
    <row r="301" spans="1:9" x14ac:dyDescent="0.3">
      <c r="A301" s="1392"/>
      <c r="B301" s="1392"/>
      <c r="C301" s="1392"/>
      <c r="D301" s="1447"/>
      <c r="E301" s="1452"/>
      <c r="F301" s="1452"/>
      <c r="G301" s="1452"/>
      <c r="H301" s="1452"/>
      <c r="I301" s="1452"/>
    </row>
    <row r="302" spans="1:9" x14ac:dyDescent="0.3">
      <c r="A302" s="1392"/>
      <c r="B302" s="1392"/>
      <c r="C302" s="1392"/>
      <c r="D302" s="1447"/>
      <c r="E302" s="1452"/>
      <c r="F302" s="1452"/>
      <c r="G302" s="1452"/>
      <c r="H302" s="1452"/>
      <c r="I302" s="1452"/>
    </row>
    <row r="303" spans="1:9" x14ac:dyDescent="0.3">
      <c r="A303" s="1392"/>
      <c r="B303" s="1392"/>
      <c r="C303" s="1392"/>
      <c r="D303" s="1447"/>
      <c r="E303" s="1452"/>
      <c r="F303" s="1452"/>
      <c r="G303" s="1452"/>
      <c r="H303" s="1452"/>
      <c r="I303" s="1452"/>
    </row>
    <row r="304" spans="1:9" x14ac:dyDescent="0.3">
      <c r="A304" s="1392"/>
      <c r="B304" s="1392"/>
      <c r="C304" s="1392"/>
      <c r="D304" s="1447"/>
      <c r="E304" s="1452"/>
      <c r="F304" s="1452"/>
      <c r="G304" s="1452"/>
      <c r="H304" s="1452"/>
      <c r="I304" s="1452"/>
    </row>
    <row r="305" spans="1:9" x14ac:dyDescent="0.3">
      <c r="A305" s="1392"/>
      <c r="B305" s="1392"/>
      <c r="C305" s="1392"/>
      <c r="D305" s="1447"/>
      <c r="E305" s="1452"/>
      <c r="F305" s="1452"/>
      <c r="G305" s="1452"/>
      <c r="H305" s="1452"/>
      <c r="I305" s="1452"/>
    </row>
    <row r="306" spans="1:9" x14ac:dyDescent="0.3">
      <c r="A306" s="1392"/>
      <c r="B306" s="1392"/>
      <c r="C306" s="1392"/>
      <c r="D306" s="1447"/>
      <c r="E306" s="1452"/>
      <c r="F306" s="1452"/>
      <c r="G306" s="1452"/>
      <c r="H306" s="1452"/>
      <c r="I306" s="1452"/>
    </row>
    <row r="307" spans="1:9" x14ac:dyDescent="0.3">
      <c r="A307" s="1392"/>
      <c r="B307" s="1392"/>
      <c r="C307" s="1392"/>
      <c r="D307" s="1447"/>
      <c r="E307" s="1452"/>
      <c r="F307" s="1452"/>
      <c r="G307" s="1452"/>
      <c r="H307" s="1452"/>
      <c r="I307" s="1452"/>
    </row>
    <row r="308" spans="1:9" x14ac:dyDescent="0.3">
      <c r="A308" s="1392"/>
      <c r="B308" s="1392"/>
      <c r="C308" s="1392"/>
      <c r="D308" s="1447"/>
      <c r="E308" s="1452"/>
      <c r="F308" s="1452"/>
      <c r="G308" s="1452"/>
      <c r="H308" s="1452"/>
      <c r="I308" s="1452"/>
    </row>
    <row r="309" spans="1:9" x14ac:dyDescent="0.3">
      <c r="A309" s="1392"/>
      <c r="B309" s="1392"/>
      <c r="C309" s="1392"/>
      <c r="D309" s="1447"/>
      <c r="E309" s="1452"/>
      <c r="F309" s="1452"/>
      <c r="G309" s="1452"/>
      <c r="H309" s="1452"/>
      <c r="I309" s="1452"/>
    </row>
    <row r="310" spans="1:9" x14ac:dyDescent="0.3">
      <c r="A310" s="1392"/>
      <c r="B310" s="1392"/>
      <c r="C310" s="1392"/>
      <c r="D310" s="1447"/>
      <c r="E310" s="1452"/>
      <c r="F310" s="1452"/>
      <c r="G310" s="1452"/>
      <c r="H310" s="1452"/>
      <c r="I310" s="1452"/>
    </row>
    <row r="311" spans="1:9" x14ac:dyDescent="0.3">
      <c r="A311" s="1392"/>
      <c r="B311" s="1392"/>
      <c r="C311" s="1392"/>
      <c r="D311" s="1447"/>
      <c r="E311" s="1452"/>
      <c r="F311" s="1452"/>
      <c r="G311" s="1452"/>
      <c r="H311" s="1452"/>
      <c r="I311" s="1452"/>
    </row>
    <row r="312" spans="1:9" x14ac:dyDescent="0.3">
      <c r="A312" s="1392"/>
      <c r="B312" s="1392"/>
      <c r="C312" s="1392"/>
      <c r="D312" s="1447"/>
      <c r="E312" s="1452"/>
      <c r="F312" s="1452"/>
      <c r="G312" s="1452"/>
      <c r="H312" s="1452"/>
      <c r="I312" s="1452"/>
    </row>
    <row r="313" spans="1:9" x14ac:dyDescent="0.3">
      <c r="A313" s="1392"/>
      <c r="B313" s="1392"/>
      <c r="C313" s="1392"/>
      <c r="D313" s="1447"/>
      <c r="E313" s="1452"/>
      <c r="F313" s="1452"/>
      <c r="G313" s="1452"/>
      <c r="H313" s="1452"/>
      <c r="I313" s="1452"/>
    </row>
    <row r="314" spans="1:9" x14ac:dyDescent="0.3">
      <c r="A314" s="1392"/>
      <c r="B314" s="1392"/>
      <c r="C314" s="1392"/>
      <c r="D314" s="1447"/>
      <c r="E314" s="1452"/>
      <c r="F314" s="1452"/>
      <c r="G314" s="1452"/>
      <c r="H314" s="1452"/>
      <c r="I314" s="1452"/>
    </row>
    <row r="315" spans="1:9" x14ac:dyDescent="0.3">
      <c r="A315" s="1392"/>
      <c r="B315" s="1392"/>
      <c r="C315" s="1392"/>
      <c r="D315" s="1447"/>
      <c r="E315" s="1452"/>
      <c r="F315" s="1452"/>
      <c r="G315" s="1452"/>
      <c r="H315" s="1452"/>
      <c r="I315" s="1452"/>
    </row>
    <row r="316" spans="1:9" x14ac:dyDescent="0.3">
      <c r="A316" s="1392"/>
      <c r="B316" s="1392"/>
      <c r="C316" s="1392"/>
      <c r="D316" s="1447"/>
      <c r="E316" s="1452"/>
      <c r="F316" s="1452"/>
      <c r="G316" s="1452"/>
      <c r="H316" s="1452"/>
      <c r="I316" s="1452"/>
    </row>
    <row r="317" spans="1:9" x14ac:dyDescent="0.3">
      <c r="A317" s="1392"/>
      <c r="B317" s="1392"/>
      <c r="C317" s="1392"/>
      <c r="D317" s="1447"/>
      <c r="E317" s="1452"/>
      <c r="F317" s="1452"/>
      <c r="G317" s="1452"/>
      <c r="H317" s="1452"/>
      <c r="I317" s="1452"/>
    </row>
    <row r="318" spans="1:9" x14ac:dyDescent="0.3">
      <c r="A318" s="1392"/>
      <c r="B318" s="1392"/>
      <c r="C318" s="1392"/>
      <c r="D318" s="1447"/>
      <c r="E318" s="1452"/>
      <c r="F318" s="1452"/>
      <c r="G318" s="1452"/>
      <c r="H318" s="1452"/>
      <c r="I318" s="1452"/>
    </row>
    <row r="319" spans="1:9" x14ac:dyDescent="0.3">
      <c r="A319" s="1392"/>
      <c r="B319" s="1392"/>
      <c r="C319" s="1392"/>
      <c r="D319" s="1447"/>
      <c r="E319" s="1452"/>
      <c r="F319" s="1452"/>
      <c r="G319" s="1452"/>
      <c r="H319" s="1452"/>
      <c r="I319" s="1452"/>
    </row>
    <row r="320" spans="1:9" x14ac:dyDescent="0.3">
      <c r="A320" s="1392"/>
      <c r="B320" s="1392"/>
      <c r="C320" s="1392"/>
      <c r="D320" s="1447"/>
      <c r="E320" s="1452"/>
      <c r="F320" s="1452"/>
      <c r="G320" s="1452"/>
      <c r="H320" s="1452"/>
      <c r="I320" s="1452"/>
    </row>
    <row r="321" spans="1:9" x14ac:dyDescent="0.3">
      <c r="A321" s="1392"/>
      <c r="B321" s="1392"/>
      <c r="C321" s="1392"/>
      <c r="D321" s="1447"/>
      <c r="E321" s="1452"/>
      <c r="F321" s="1452"/>
      <c r="G321" s="1452"/>
      <c r="H321" s="1452"/>
      <c r="I321" s="1452"/>
    </row>
    <row r="322" spans="1:9" x14ac:dyDescent="0.3">
      <c r="A322" s="1392"/>
      <c r="B322" s="1392"/>
      <c r="C322" s="1392"/>
      <c r="D322" s="1447"/>
      <c r="E322" s="1452"/>
      <c r="F322" s="1452"/>
      <c r="G322" s="1452"/>
      <c r="H322" s="1452"/>
      <c r="I322" s="1452"/>
    </row>
    <row r="323" spans="1:9" x14ac:dyDescent="0.3">
      <c r="A323" s="1392"/>
      <c r="B323" s="1392"/>
      <c r="C323" s="1392"/>
      <c r="D323" s="1447"/>
      <c r="E323" s="1452"/>
      <c r="F323" s="1452"/>
      <c r="G323" s="1452"/>
      <c r="H323" s="1452"/>
      <c r="I323" s="1452"/>
    </row>
    <row r="324" spans="1:9" x14ac:dyDescent="0.3">
      <c r="A324" s="1392"/>
      <c r="B324" s="1392"/>
      <c r="C324" s="1392"/>
      <c r="D324" s="1447"/>
      <c r="E324" s="1452"/>
      <c r="F324" s="1452"/>
      <c r="G324" s="1452"/>
      <c r="H324" s="1452"/>
      <c r="I324" s="1452"/>
    </row>
    <row r="325" spans="1:9" x14ac:dyDescent="0.3">
      <c r="A325" s="1392"/>
      <c r="B325" s="1392"/>
      <c r="C325" s="1392"/>
      <c r="D325" s="1447"/>
      <c r="E325" s="1452"/>
      <c r="F325" s="1452"/>
      <c r="G325" s="1452"/>
      <c r="H325" s="1452"/>
      <c r="I325" s="1452"/>
    </row>
    <row r="326" spans="1:9" x14ac:dyDescent="0.3">
      <c r="A326" s="1392"/>
      <c r="B326" s="1392"/>
      <c r="C326" s="1392"/>
      <c r="D326" s="1447"/>
      <c r="E326" s="1452"/>
      <c r="F326" s="1452"/>
      <c r="G326" s="1452"/>
      <c r="H326" s="1452"/>
      <c r="I326" s="1452"/>
    </row>
    <row r="327" spans="1:9" x14ac:dyDescent="0.3">
      <c r="A327" s="1392"/>
      <c r="B327" s="1392"/>
      <c r="C327" s="1392"/>
      <c r="D327" s="1447"/>
      <c r="E327" s="1452"/>
      <c r="F327" s="1452"/>
      <c r="G327" s="1452"/>
      <c r="H327" s="1452"/>
      <c r="I327" s="1452"/>
    </row>
    <row r="328" spans="1:9" x14ac:dyDescent="0.3">
      <c r="A328" s="1392"/>
      <c r="B328" s="1392"/>
      <c r="C328" s="1392"/>
      <c r="D328" s="1447"/>
      <c r="E328" s="1452"/>
      <c r="F328" s="1452"/>
      <c r="G328" s="1452"/>
      <c r="H328" s="1452"/>
      <c r="I328" s="1452"/>
    </row>
    <row r="329" spans="1:9" x14ac:dyDescent="0.3">
      <c r="A329" s="1392"/>
      <c r="B329" s="1392"/>
      <c r="C329" s="1392"/>
      <c r="D329" s="1447"/>
      <c r="E329" s="1452"/>
      <c r="F329" s="1452"/>
      <c r="G329" s="1452"/>
      <c r="H329" s="1452"/>
      <c r="I329" s="1452"/>
    </row>
    <row r="330" spans="1:9" x14ac:dyDescent="0.3">
      <c r="A330" s="1392"/>
      <c r="B330" s="1392"/>
      <c r="C330" s="1392"/>
      <c r="D330" s="1447"/>
      <c r="E330" s="1452"/>
      <c r="F330" s="1452"/>
      <c r="G330" s="1452"/>
      <c r="H330" s="1452"/>
      <c r="I330" s="1452"/>
    </row>
    <row r="331" spans="1:9" x14ac:dyDescent="0.3">
      <c r="A331" s="1392"/>
      <c r="B331" s="1392"/>
      <c r="C331" s="1392"/>
      <c r="D331" s="1447"/>
      <c r="E331" s="1452"/>
      <c r="F331" s="1452"/>
      <c r="G331" s="1452"/>
      <c r="H331" s="1452"/>
      <c r="I331" s="1452"/>
    </row>
    <row r="332" spans="1:9" x14ac:dyDescent="0.3">
      <c r="A332" s="1392"/>
      <c r="B332" s="1392"/>
      <c r="C332" s="1392"/>
      <c r="D332" s="1447"/>
      <c r="E332" s="1452"/>
      <c r="F332" s="1452"/>
      <c r="G332" s="1452"/>
      <c r="H332" s="1452"/>
      <c r="I332" s="1452"/>
    </row>
    <row r="333" spans="1:9" x14ac:dyDescent="0.3">
      <c r="A333" s="1392"/>
      <c r="B333" s="1392"/>
      <c r="C333" s="1392"/>
      <c r="D333" s="1447"/>
      <c r="E333" s="1452"/>
      <c r="F333" s="1452"/>
      <c r="G333" s="1452"/>
      <c r="H333" s="1452"/>
      <c r="I333" s="1452"/>
    </row>
    <row r="334" spans="1:9" x14ac:dyDescent="0.3">
      <c r="A334" s="1392"/>
      <c r="B334" s="1392"/>
      <c r="C334" s="1392"/>
      <c r="D334" s="1447"/>
      <c r="E334" s="1452"/>
      <c r="F334" s="1452"/>
      <c r="G334" s="1452"/>
      <c r="H334" s="1452"/>
      <c r="I334" s="1452"/>
    </row>
    <row r="335" spans="1:9" x14ac:dyDescent="0.3">
      <c r="A335" s="1392"/>
      <c r="B335" s="1392"/>
      <c r="C335" s="1392"/>
      <c r="D335" s="1447"/>
      <c r="E335" s="1452"/>
      <c r="F335" s="1452"/>
      <c r="G335" s="1452"/>
      <c r="H335" s="1452"/>
      <c r="I335" s="1452"/>
    </row>
    <row r="336" spans="1:9" x14ac:dyDescent="0.3">
      <c r="A336" s="1392"/>
      <c r="B336" s="1392"/>
      <c r="C336" s="1392"/>
      <c r="D336" s="1447"/>
      <c r="E336" s="1452"/>
      <c r="F336" s="1452"/>
      <c r="G336" s="1452"/>
      <c r="H336" s="1452"/>
      <c r="I336" s="1452"/>
    </row>
    <row r="337" spans="1:9" x14ac:dyDescent="0.3">
      <c r="A337" s="1392"/>
      <c r="B337" s="1392"/>
      <c r="C337" s="1392"/>
      <c r="D337" s="1447"/>
      <c r="E337" s="1452"/>
      <c r="F337" s="1452"/>
      <c r="G337" s="1452"/>
      <c r="H337" s="1452"/>
      <c r="I337" s="1452"/>
    </row>
    <row r="338" spans="1:9" x14ac:dyDescent="0.3">
      <c r="A338" s="1392"/>
      <c r="B338" s="1392"/>
      <c r="C338" s="1392"/>
      <c r="D338" s="1447"/>
      <c r="E338" s="1452"/>
      <c r="F338" s="1452"/>
      <c r="G338" s="1452"/>
      <c r="H338" s="1452"/>
      <c r="I338" s="1452"/>
    </row>
    <row r="339" spans="1:9" x14ac:dyDescent="0.3">
      <c r="A339" s="1392"/>
      <c r="B339" s="1392"/>
      <c r="C339" s="1392"/>
      <c r="D339" s="1447"/>
      <c r="E339" s="1452"/>
      <c r="F339" s="1452"/>
      <c r="G339" s="1452"/>
      <c r="H339" s="1452"/>
      <c r="I339" s="1452"/>
    </row>
    <row r="340" spans="1:9" x14ac:dyDescent="0.3">
      <c r="A340" s="1392"/>
      <c r="B340" s="1392"/>
      <c r="C340" s="1392"/>
      <c r="D340" s="1447"/>
      <c r="E340" s="1452"/>
      <c r="F340" s="1452"/>
      <c r="G340" s="1452"/>
      <c r="H340" s="1452"/>
      <c r="I340" s="1452"/>
    </row>
    <row r="341" spans="1:9" x14ac:dyDescent="0.3">
      <c r="A341" s="1392"/>
      <c r="B341" s="1392"/>
      <c r="C341" s="1392"/>
      <c r="D341" s="1447"/>
      <c r="E341" s="1452"/>
      <c r="F341" s="1452"/>
      <c r="G341" s="1452"/>
      <c r="H341" s="1452"/>
      <c r="I341" s="1452"/>
    </row>
    <row r="342" spans="1:9" x14ac:dyDescent="0.3">
      <c r="A342" s="1392"/>
      <c r="B342" s="1392"/>
      <c r="C342" s="1392"/>
      <c r="D342" s="1447"/>
      <c r="E342" s="1452"/>
      <c r="F342" s="1452"/>
      <c r="G342" s="1452"/>
      <c r="H342" s="1452"/>
      <c r="I342" s="1452"/>
    </row>
    <row r="343" spans="1:9" x14ac:dyDescent="0.3">
      <c r="A343" s="1392"/>
      <c r="B343" s="1392"/>
      <c r="C343" s="1392"/>
      <c r="D343" s="1447"/>
      <c r="E343" s="1452"/>
      <c r="F343" s="1452"/>
      <c r="G343" s="1452"/>
      <c r="H343" s="1452"/>
      <c r="I343" s="1452"/>
    </row>
    <row r="344" spans="1:9" x14ac:dyDescent="0.3">
      <c r="A344" s="1392"/>
      <c r="B344" s="1392"/>
      <c r="C344" s="1392"/>
      <c r="D344" s="1447"/>
      <c r="E344" s="1452"/>
      <c r="F344" s="1452"/>
      <c r="G344" s="1452"/>
      <c r="H344" s="1452"/>
      <c r="I344" s="1452"/>
    </row>
    <row r="345" spans="1:9" x14ac:dyDescent="0.3">
      <c r="A345" s="1392"/>
      <c r="B345" s="1392"/>
      <c r="C345" s="1392"/>
      <c r="D345" s="1447"/>
      <c r="E345" s="1452"/>
      <c r="F345" s="1452"/>
      <c r="G345" s="1452"/>
      <c r="H345" s="1452"/>
      <c r="I345" s="1452"/>
    </row>
    <row r="346" spans="1:9" x14ac:dyDescent="0.3">
      <c r="A346" s="1392"/>
      <c r="B346" s="1392"/>
      <c r="C346" s="1392"/>
      <c r="D346" s="1447"/>
      <c r="E346" s="1452"/>
      <c r="F346" s="1452"/>
      <c r="G346" s="1452"/>
      <c r="H346" s="1452"/>
      <c r="I346" s="1452"/>
    </row>
    <row r="347" spans="1:9" x14ac:dyDescent="0.3">
      <c r="A347" s="1392"/>
      <c r="B347" s="1392"/>
      <c r="C347" s="1392"/>
      <c r="D347" s="1447"/>
      <c r="E347" s="1452"/>
      <c r="F347" s="1452"/>
      <c r="G347" s="1452"/>
      <c r="H347" s="1452"/>
      <c r="I347" s="1452"/>
    </row>
    <row r="348" spans="1:9" x14ac:dyDescent="0.3">
      <c r="A348" s="1392"/>
      <c r="B348" s="1392"/>
      <c r="C348" s="1392"/>
      <c r="D348" s="1447"/>
      <c r="E348" s="1452"/>
      <c r="F348" s="1452"/>
      <c r="G348" s="1452"/>
      <c r="H348" s="1452"/>
      <c r="I348" s="1452"/>
    </row>
    <row r="349" spans="1:9" x14ac:dyDescent="0.3">
      <c r="A349" s="1392"/>
      <c r="B349" s="1392"/>
      <c r="C349" s="1392"/>
      <c r="D349" s="1447"/>
      <c r="E349" s="1452"/>
      <c r="F349" s="1452"/>
      <c r="G349" s="1452"/>
      <c r="H349" s="1452"/>
      <c r="I349" s="1452"/>
    </row>
    <row r="350" spans="1:9" x14ac:dyDescent="0.3">
      <c r="A350" s="1392"/>
      <c r="B350" s="1392"/>
      <c r="C350" s="1392"/>
      <c r="D350" s="1447"/>
      <c r="E350" s="1452"/>
      <c r="F350" s="1452"/>
      <c r="G350" s="1452"/>
      <c r="H350" s="1452"/>
      <c r="I350" s="1452"/>
    </row>
    <row r="351" spans="1:9" x14ac:dyDescent="0.3">
      <c r="A351" s="1392"/>
      <c r="B351" s="1392"/>
      <c r="C351" s="1392"/>
      <c r="D351" s="1447"/>
      <c r="E351" s="1452"/>
      <c r="F351" s="1452"/>
      <c r="G351" s="1452"/>
      <c r="H351" s="1452"/>
      <c r="I351" s="1452"/>
    </row>
    <row r="352" spans="1:9" x14ac:dyDescent="0.3">
      <c r="A352" s="1392"/>
      <c r="B352" s="1392"/>
      <c r="C352" s="1392"/>
      <c r="D352" s="1447"/>
      <c r="E352" s="1452"/>
      <c r="F352" s="1452"/>
      <c r="G352" s="1452"/>
      <c r="H352" s="1452"/>
      <c r="I352" s="1452"/>
    </row>
    <row r="353" spans="1:9" x14ac:dyDescent="0.3">
      <c r="A353" s="1392"/>
      <c r="B353" s="1392"/>
      <c r="C353" s="1392"/>
      <c r="D353" s="1447"/>
      <c r="E353" s="1452"/>
      <c r="F353" s="1452"/>
      <c r="G353" s="1452"/>
      <c r="H353" s="1452"/>
      <c r="I353" s="1452"/>
    </row>
    <row r="354" spans="1:9" x14ac:dyDescent="0.3">
      <c r="A354" s="1392"/>
      <c r="B354" s="1392"/>
      <c r="C354" s="1392"/>
      <c r="D354" s="1447"/>
      <c r="E354" s="1452"/>
      <c r="F354" s="1452"/>
      <c r="G354" s="1452"/>
      <c r="H354" s="1452"/>
      <c r="I354" s="1452"/>
    </row>
    <row r="355" spans="1:9" x14ac:dyDescent="0.3">
      <c r="A355" s="1392"/>
      <c r="B355" s="1392"/>
      <c r="C355" s="1392"/>
      <c r="D355" s="1447"/>
      <c r="E355" s="1452"/>
      <c r="F355" s="1452"/>
      <c r="G355" s="1452"/>
      <c r="H355" s="1452"/>
      <c r="I355" s="1452"/>
    </row>
    <row r="356" spans="1:9" x14ac:dyDescent="0.3">
      <c r="A356" s="1392"/>
      <c r="B356" s="1392"/>
      <c r="C356" s="1392"/>
      <c r="D356" s="1447"/>
      <c r="E356" s="1452"/>
      <c r="F356" s="1452"/>
      <c r="G356" s="1452"/>
      <c r="H356" s="1452"/>
      <c r="I356" s="1452"/>
    </row>
    <row r="357" spans="1:9" x14ac:dyDescent="0.3">
      <c r="A357" s="1392"/>
      <c r="B357" s="1392"/>
      <c r="C357" s="1392"/>
      <c r="D357" s="1447"/>
      <c r="E357" s="1452"/>
      <c r="F357" s="1452"/>
      <c r="G357" s="1452"/>
      <c r="H357" s="1452"/>
      <c r="I357" s="1452"/>
    </row>
    <row r="358" spans="1:9" x14ac:dyDescent="0.3">
      <c r="A358" s="1392"/>
      <c r="B358" s="1392"/>
      <c r="C358" s="1392"/>
      <c r="D358" s="1447"/>
      <c r="E358" s="1452"/>
      <c r="F358" s="1452"/>
      <c r="G358" s="1452"/>
      <c r="H358" s="1452"/>
      <c r="I358" s="1452"/>
    </row>
    <row r="359" spans="1:9" x14ac:dyDescent="0.3">
      <c r="A359" s="1392"/>
      <c r="B359" s="1392"/>
      <c r="C359" s="1392"/>
      <c r="D359" s="1447"/>
      <c r="E359" s="1452"/>
      <c r="F359" s="1452"/>
      <c r="G359" s="1452"/>
      <c r="H359" s="1452"/>
      <c r="I359" s="1452"/>
    </row>
    <row r="360" spans="1:9" x14ac:dyDescent="0.3">
      <c r="A360" s="1392"/>
      <c r="B360" s="1392"/>
      <c r="C360" s="1392"/>
      <c r="D360" s="1447"/>
      <c r="E360" s="1452"/>
      <c r="F360" s="1452"/>
      <c r="G360" s="1452"/>
      <c r="H360" s="1452"/>
      <c r="I360" s="1452"/>
    </row>
    <row r="361" spans="1:9" x14ac:dyDescent="0.3">
      <c r="A361" s="1392"/>
      <c r="B361" s="1392"/>
      <c r="C361" s="1392"/>
      <c r="D361" s="1447"/>
      <c r="E361" s="1452"/>
      <c r="F361" s="1452"/>
      <c r="G361" s="1452"/>
      <c r="H361" s="1452"/>
      <c r="I361" s="1452"/>
    </row>
    <row r="362" spans="1:9" x14ac:dyDescent="0.3">
      <c r="A362" s="1392"/>
      <c r="B362" s="1392"/>
      <c r="C362" s="1392"/>
      <c r="D362" s="1447"/>
      <c r="E362" s="1452"/>
      <c r="F362" s="1452"/>
      <c r="G362" s="1452"/>
      <c r="H362" s="1452"/>
      <c r="I362" s="1452"/>
    </row>
    <row r="363" spans="1:9" x14ac:dyDescent="0.3">
      <c r="A363" s="1392"/>
      <c r="B363" s="1392"/>
      <c r="C363" s="1392"/>
      <c r="D363" s="1447"/>
      <c r="E363" s="1452"/>
      <c r="F363" s="1452"/>
      <c r="G363" s="1452"/>
      <c r="H363" s="1452"/>
      <c r="I363" s="1452"/>
    </row>
    <row r="364" spans="1:9" x14ac:dyDescent="0.3">
      <c r="A364" s="1392"/>
      <c r="B364" s="1392"/>
      <c r="C364" s="1392"/>
      <c r="D364" s="1447"/>
      <c r="E364" s="1452"/>
      <c r="F364" s="1452"/>
      <c r="G364" s="1452"/>
      <c r="H364" s="1452"/>
      <c r="I364" s="1452"/>
    </row>
    <row r="365" spans="1:9" x14ac:dyDescent="0.3">
      <c r="A365" s="1392"/>
      <c r="B365" s="1392"/>
      <c r="C365" s="1392"/>
      <c r="D365" s="1447"/>
      <c r="E365" s="1452"/>
      <c r="F365" s="1452"/>
      <c r="G365" s="1452"/>
      <c r="H365" s="1452"/>
      <c r="I365" s="1452"/>
    </row>
    <row r="366" spans="1:9" x14ac:dyDescent="0.3">
      <c r="A366" s="1392"/>
      <c r="B366" s="1392"/>
      <c r="C366" s="1392"/>
      <c r="D366" s="1447"/>
      <c r="E366" s="1452"/>
      <c r="F366" s="1452"/>
      <c r="G366" s="1452"/>
      <c r="H366" s="1452"/>
      <c r="I366" s="1452"/>
    </row>
    <row r="367" spans="1:9" x14ac:dyDescent="0.3">
      <c r="A367" s="1392"/>
      <c r="B367" s="1392"/>
      <c r="C367" s="1392"/>
      <c r="D367" s="1447"/>
      <c r="E367" s="1452"/>
      <c r="F367" s="1452"/>
      <c r="G367" s="1452"/>
      <c r="H367" s="1452"/>
      <c r="I367" s="1452"/>
    </row>
    <row r="368" spans="1:9" x14ac:dyDescent="0.3">
      <c r="A368" s="1392"/>
      <c r="B368" s="1392"/>
      <c r="C368" s="1392"/>
      <c r="D368" s="1447"/>
      <c r="E368" s="1452"/>
      <c r="F368" s="1452"/>
      <c r="G368" s="1452"/>
      <c r="H368" s="1452"/>
      <c r="I368" s="1452"/>
    </row>
    <row r="369" spans="1:9" x14ac:dyDescent="0.3">
      <c r="A369" s="1392"/>
      <c r="B369" s="1392"/>
      <c r="C369" s="1392"/>
      <c r="D369" s="1447"/>
      <c r="E369" s="1452"/>
      <c r="F369" s="1452"/>
      <c r="G369" s="1452"/>
      <c r="H369" s="1452"/>
      <c r="I369" s="1452"/>
    </row>
    <row r="370" spans="1:9" x14ac:dyDescent="0.3">
      <c r="A370" s="1392"/>
      <c r="B370" s="1392"/>
      <c r="C370" s="1392"/>
      <c r="D370" s="1447"/>
      <c r="E370" s="1452"/>
      <c r="F370" s="1452"/>
      <c r="G370" s="1452"/>
      <c r="H370" s="1452"/>
      <c r="I370" s="1452"/>
    </row>
    <row r="371" spans="1:9" x14ac:dyDescent="0.3">
      <c r="A371" s="1392"/>
      <c r="B371" s="1392"/>
      <c r="C371" s="1392"/>
      <c r="D371" s="1447"/>
      <c r="E371" s="1452"/>
      <c r="F371" s="1452"/>
      <c r="G371" s="1452"/>
      <c r="H371" s="1452"/>
      <c r="I371" s="1452"/>
    </row>
    <row r="372" spans="1:9" x14ac:dyDescent="0.3">
      <c r="A372" s="1392"/>
      <c r="B372" s="1392"/>
      <c r="C372" s="1392"/>
      <c r="D372" s="1447"/>
      <c r="E372" s="1452"/>
      <c r="F372" s="1452"/>
      <c r="G372" s="1452"/>
      <c r="H372" s="1452"/>
      <c r="I372" s="1452"/>
    </row>
    <row r="373" spans="1:9" x14ac:dyDescent="0.3">
      <c r="A373" s="1392"/>
      <c r="B373" s="1392"/>
      <c r="C373" s="1392"/>
      <c r="D373" s="1447"/>
      <c r="E373" s="1452"/>
      <c r="F373" s="1452"/>
      <c r="G373" s="1452"/>
      <c r="H373" s="1452"/>
      <c r="I373" s="1452"/>
    </row>
    <row r="374" spans="1:9" x14ac:dyDescent="0.3">
      <c r="A374" s="1392"/>
      <c r="B374" s="1392"/>
      <c r="C374" s="1392"/>
      <c r="D374" s="1447"/>
      <c r="E374" s="1452"/>
      <c r="F374" s="1452"/>
      <c r="G374" s="1452"/>
      <c r="H374" s="1452"/>
      <c r="I374" s="1452"/>
    </row>
    <row r="375" spans="1:9" x14ac:dyDescent="0.3">
      <c r="A375" s="1392"/>
      <c r="B375" s="1392"/>
      <c r="C375" s="1392"/>
      <c r="D375" s="1447"/>
      <c r="E375" s="1452"/>
      <c r="F375" s="1452"/>
      <c r="G375" s="1452"/>
      <c r="H375" s="1452"/>
      <c r="I375" s="1452"/>
    </row>
    <row r="376" spans="1:9" x14ac:dyDescent="0.3">
      <c r="A376" s="1392"/>
      <c r="B376" s="1392"/>
      <c r="C376" s="1392"/>
      <c r="D376" s="1447"/>
      <c r="E376" s="1452"/>
      <c r="F376" s="1452"/>
      <c r="G376" s="1452"/>
      <c r="H376" s="1452"/>
      <c r="I376" s="1452"/>
    </row>
    <row r="377" spans="1:9" x14ac:dyDescent="0.3">
      <c r="A377" s="1392"/>
      <c r="B377" s="1392"/>
      <c r="C377" s="1392"/>
      <c r="D377" s="1447"/>
      <c r="E377" s="1452"/>
      <c r="F377" s="1452"/>
      <c r="G377" s="1452"/>
      <c r="H377" s="1452"/>
      <c r="I377" s="1452"/>
    </row>
    <row r="378" spans="1:9" x14ac:dyDescent="0.3">
      <c r="A378" s="1392"/>
      <c r="B378" s="1392"/>
      <c r="C378" s="1392"/>
      <c r="D378" s="1447"/>
      <c r="E378" s="1452"/>
      <c r="F378" s="1452"/>
      <c r="G378" s="1452"/>
      <c r="H378" s="1452"/>
      <c r="I378" s="1452"/>
    </row>
    <row r="379" spans="1:9" x14ac:dyDescent="0.3">
      <c r="A379" s="1392"/>
      <c r="B379" s="1392"/>
      <c r="C379" s="1392"/>
      <c r="D379" s="1447"/>
      <c r="E379" s="1452"/>
      <c r="F379" s="1452"/>
      <c r="G379" s="1452"/>
      <c r="H379" s="1452"/>
      <c r="I379" s="1452"/>
    </row>
    <row r="380" spans="1:9" x14ac:dyDescent="0.3">
      <c r="A380" s="1392"/>
      <c r="B380" s="1392"/>
      <c r="C380" s="1392"/>
      <c r="D380" s="1447"/>
      <c r="E380" s="1452"/>
      <c r="F380" s="1452"/>
      <c r="G380" s="1452"/>
      <c r="H380" s="1452"/>
      <c r="I380" s="1452"/>
    </row>
    <row r="381" spans="1:9" x14ac:dyDescent="0.3">
      <c r="A381" s="1392"/>
      <c r="B381" s="1392"/>
      <c r="C381" s="1392"/>
      <c r="D381" s="1447"/>
      <c r="E381" s="1452"/>
      <c r="F381" s="1452"/>
      <c r="G381" s="1452"/>
      <c r="H381" s="1452"/>
      <c r="I381" s="1452"/>
    </row>
    <row r="382" spans="1:9" x14ac:dyDescent="0.3">
      <c r="A382" s="1392"/>
      <c r="B382" s="1392"/>
      <c r="C382" s="1392"/>
      <c r="D382" s="1447"/>
      <c r="E382" s="1452"/>
      <c r="F382" s="1452"/>
      <c r="G382" s="1452"/>
      <c r="H382" s="1452"/>
      <c r="I382" s="1452"/>
    </row>
    <row r="383" spans="1:9" x14ac:dyDescent="0.3">
      <c r="A383" s="1392"/>
      <c r="B383" s="1392"/>
      <c r="C383" s="1392"/>
      <c r="D383" s="1447"/>
      <c r="E383" s="1452"/>
      <c r="F383" s="1452"/>
      <c r="G383" s="1452"/>
      <c r="H383" s="1452"/>
      <c r="I383" s="1452"/>
    </row>
    <row r="384" spans="1:9" x14ac:dyDescent="0.3">
      <c r="A384" s="1392"/>
      <c r="B384" s="1392"/>
      <c r="C384" s="1392"/>
      <c r="D384" s="1447"/>
      <c r="E384" s="1452"/>
      <c r="F384" s="1452"/>
      <c r="G384" s="1452"/>
      <c r="H384" s="1452"/>
      <c r="I384" s="1452"/>
    </row>
    <row r="385" spans="1:9" x14ac:dyDescent="0.3">
      <c r="A385" s="1392"/>
      <c r="B385" s="1392"/>
      <c r="C385" s="1392"/>
      <c r="D385" s="1447"/>
      <c r="E385" s="1452"/>
      <c r="F385" s="1452"/>
      <c r="G385" s="1452"/>
      <c r="H385" s="1452"/>
      <c r="I385" s="1452"/>
    </row>
    <row r="386" spans="1:9" x14ac:dyDescent="0.3">
      <c r="A386" s="1392"/>
      <c r="B386" s="1392"/>
      <c r="C386" s="1392"/>
      <c r="D386" s="1447"/>
      <c r="E386" s="1452"/>
      <c r="F386" s="1452"/>
      <c r="G386" s="1452"/>
      <c r="H386" s="1452"/>
      <c r="I386" s="1452"/>
    </row>
    <row r="387" spans="1:9" x14ac:dyDescent="0.3">
      <c r="A387" s="1392"/>
      <c r="B387" s="1392"/>
      <c r="C387" s="1392"/>
      <c r="D387" s="1447"/>
      <c r="E387" s="1452"/>
      <c r="F387" s="1452"/>
      <c r="G387" s="1452"/>
      <c r="H387" s="1452"/>
      <c r="I387" s="1452"/>
    </row>
    <row r="388" spans="1:9" x14ac:dyDescent="0.3">
      <c r="A388" s="1392"/>
      <c r="B388" s="1392"/>
      <c r="C388" s="1392"/>
      <c r="D388" s="1447"/>
      <c r="E388" s="1452"/>
      <c r="F388" s="1452"/>
      <c r="G388" s="1452"/>
      <c r="H388" s="1452"/>
      <c r="I388" s="1452"/>
    </row>
    <row r="389" spans="1:9" x14ac:dyDescent="0.3">
      <c r="A389" s="1392"/>
      <c r="B389" s="1392"/>
      <c r="C389" s="1392"/>
      <c r="D389" s="1447"/>
      <c r="E389" s="1452"/>
      <c r="F389" s="1452"/>
      <c r="G389" s="1452"/>
      <c r="H389" s="1452"/>
      <c r="I389" s="1452"/>
    </row>
    <row r="390" spans="1:9" x14ac:dyDescent="0.3">
      <c r="A390" s="1392"/>
      <c r="B390" s="1392"/>
      <c r="C390" s="1392"/>
      <c r="D390" s="1447"/>
      <c r="E390" s="1452"/>
      <c r="F390" s="1452"/>
      <c r="G390" s="1452"/>
      <c r="H390" s="1452"/>
      <c r="I390" s="1452"/>
    </row>
    <row r="391" spans="1:9" x14ac:dyDescent="0.3">
      <c r="A391" s="1392"/>
      <c r="B391" s="1392"/>
      <c r="C391" s="1392"/>
      <c r="D391" s="1447"/>
      <c r="E391" s="1452"/>
      <c r="F391" s="1452"/>
      <c r="G391" s="1452"/>
      <c r="H391" s="1452"/>
      <c r="I391" s="1452"/>
    </row>
    <row r="392" spans="1:9" x14ac:dyDescent="0.3">
      <c r="A392" s="1392"/>
      <c r="B392" s="1392"/>
      <c r="C392" s="1392"/>
      <c r="D392" s="1447"/>
      <c r="E392" s="1452"/>
      <c r="F392" s="1452"/>
      <c r="G392" s="1452"/>
      <c r="H392" s="1452"/>
      <c r="I392" s="1452"/>
    </row>
    <row r="393" spans="1:9" x14ac:dyDescent="0.3">
      <c r="A393" s="1392"/>
      <c r="B393" s="1392"/>
      <c r="C393" s="1392"/>
      <c r="D393" s="1447"/>
      <c r="E393" s="1452"/>
      <c r="F393" s="1452"/>
      <c r="G393" s="1452"/>
      <c r="H393" s="1452"/>
      <c r="I393" s="1452"/>
    </row>
    <row r="394" spans="1:9" x14ac:dyDescent="0.3">
      <c r="A394" s="1392"/>
      <c r="B394" s="1392"/>
      <c r="C394" s="1392"/>
      <c r="D394" s="1447"/>
      <c r="E394" s="1452"/>
      <c r="F394" s="1452"/>
      <c r="G394" s="1452"/>
      <c r="H394" s="1452"/>
      <c r="I394" s="1452"/>
    </row>
    <row r="395" spans="1:9" x14ac:dyDescent="0.3">
      <c r="A395" s="1392"/>
      <c r="B395" s="1392"/>
      <c r="C395" s="1392"/>
      <c r="D395" s="1447"/>
      <c r="E395" s="1452"/>
      <c r="F395" s="1452"/>
      <c r="G395" s="1452"/>
      <c r="H395" s="1452"/>
      <c r="I395" s="1452"/>
    </row>
    <row r="396" spans="1:9" x14ac:dyDescent="0.3">
      <c r="A396" s="1392"/>
      <c r="B396" s="1392"/>
      <c r="C396" s="1392"/>
      <c r="D396" s="1447"/>
      <c r="E396" s="1452"/>
      <c r="F396" s="1452"/>
      <c r="G396" s="1452"/>
      <c r="H396" s="1452"/>
      <c r="I396" s="1452"/>
    </row>
    <row r="397" spans="1:9" x14ac:dyDescent="0.3">
      <c r="A397" s="1392"/>
      <c r="B397" s="1392"/>
      <c r="C397" s="1392"/>
      <c r="D397" s="1447"/>
      <c r="E397" s="1452"/>
      <c r="F397" s="1452"/>
      <c r="G397" s="1452"/>
      <c r="H397" s="1452"/>
      <c r="I397" s="1452"/>
    </row>
    <row r="398" spans="1:9" x14ac:dyDescent="0.3">
      <c r="A398" s="1392"/>
      <c r="B398" s="1392"/>
      <c r="C398" s="1392"/>
      <c r="D398" s="1447"/>
      <c r="E398" s="1452"/>
      <c r="F398" s="1452"/>
      <c r="G398" s="1452"/>
      <c r="H398" s="1452"/>
      <c r="I398" s="1452"/>
    </row>
    <row r="399" spans="1:9" x14ac:dyDescent="0.3">
      <c r="A399" s="1392"/>
      <c r="B399" s="1392"/>
      <c r="C399" s="1392"/>
      <c r="D399" s="1447"/>
      <c r="E399" s="1452"/>
      <c r="F399" s="1452"/>
      <c r="G399" s="1452"/>
      <c r="H399" s="1452"/>
      <c r="I399" s="1452"/>
    </row>
    <row r="400" spans="1:9" x14ac:dyDescent="0.3">
      <c r="A400" s="1392"/>
      <c r="B400" s="1392"/>
      <c r="C400" s="1392"/>
      <c r="D400" s="1447"/>
      <c r="E400" s="1452"/>
      <c r="F400" s="1452"/>
      <c r="G400" s="1452"/>
      <c r="H400" s="1452"/>
      <c r="I400" s="1452"/>
    </row>
    <row r="401" spans="1:9" x14ac:dyDescent="0.3">
      <c r="A401" s="1392"/>
      <c r="B401" s="1392"/>
      <c r="C401" s="1392"/>
      <c r="D401" s="1447"/>
      <c r="E401" s="1452"/>
      <c r="F401" s="1452"/>
      <c r="G401" s="1452"/>
      <c r="H401" s="1452"/>
      <c r="I401" s="1452"/>
    </row>
    <row r="402" spans="1:9" x14ac:dyDescent="0.3">
      <c r="A402" s="1392"/>
      <c r="B402" s="1392"/>
      <c r="C402" s="1392"/>
      <c r="D402" s="1447"/>
      <c r="E402" s="1452"/>
      <c r="F402" s="1452"/>
      <c r="G402" s="1452"/>
      <c r="H402" s="1452"/>
      <c r="I402" s="1452"/>
    </row>
    <row r="403" spans="1:9" x14ac:dyDescent="0.3">
      <c r="A403" s="1392"/>
      <c r="B403" s="1392"/>
      <c r="C403" s="1392"/>
      <c r="D403" s="1447"/>
      <c r="E403" s="1452"/>
      <c r="F403" s="1452"/>
      <c r="G403" s="1452"/>
      <c r="H403" s="1452"/>
      <c r="I403" s="1452"/>
    </row>
    <row r="404" spans="1:9" x14ac:dyDescent="0.3">
      <c r="A404" s="1392"/>
      <c r="B404" s="1392"/>
      <c r="C404" s="1392"/>
      <c r="D404" s="1447"/>
      <c r="E404" s="1452"/>
      <c r="F404" s="1452"/>
      <c r="G404" s="1452"/>
      <c r="H404" s="1452"/>
      <c r="I404" s="1452"/>
    </row>
    <row r="405" spans="1:9" x14ac:dyDescent="0.3">
      <c r="A405" s="1392"/>
      <c r="B405" s="1392"/>
      <c r="C405" s="1392"/>
      <c r="D405" s="1447"/>
      <c r="E405" s="1452"/>
      <c r="F405" s="1452"/>
      <c r="G405" s="1452"/>
      <c r="H405" s="1452"/>
      <c r="I405" s="1452"/>
    </row>
    <row r="406" spans="1:9" x14ac:dyDescent="0.3">
      <c r="A406" s="1392"/>
      <c r="B406" s="1392"/>
      <c r="C406" s="1392"/>
      <c r="D406" s="1447"/>
      <c r="E406" s="1452"/>
      <c r="F406" s="1452"/>
      <c r="G406" s="1452"/>
      <c r="H406" s="1452"/>
      <c r="I406" s="1452"/>
    </row>
    <row r="407" spans="1:9" x14ac:dyDescent="0.3">
      <c r="A407" s="1392"/>
      <c r="B407" s="1392"/>
      <c r="C407" s="1392"/>
      <c r="D407" s="1447"/>
      <c r="E407" s="1452"/>
      <c r="F407" s="1452"/>
      <c r="G407" s="1452"/>
      <c r="H407" s="1452"/>
      <c r="I407" s="1452"/>
    </row>
    <row r="408" spans="1:9" x14ac:dyDescent="0.3">
      <c r="A408" s="1392"/>
      <c r="B408" s="1392"/>
      <c r="C408" s="1392"/>
      <c r="D408" s="1447"/>
      <c r="E408" s="1452"/>
      <c r="F408" s="1452"/>
      <c r="G408" s="1452"/>
      <c r="H408" s="1452"/>
      <c r="I408" s="1452"/>
    </row>
    <row r="409" spans="1:9" x14ac:dyDescent="0.3">
      <c r="A409" s="1392"/>
      <c r="B409" s="1392"/>
      <c r="C409" s="1392"/>
      <c r="D409" s="1447"/>
      <c r="E409" s="1452"/>
      <c r="F409" s="1452"/>
      <c r="G409" s="1452"/>
      <c r="H409" s="1452"/>
      <c r="I409" s="1452"/>
    </row>
    <row r="410" spans="1:9" x14ac:dyDescent="0.3">
      <c r="A410" s="1392"/>
      <c r="B410" s="1392"/>
      <c r="C410" s="1392"/>
      <c r="D410" s="1447"/>
      <c r="E410" s="1452"/>
      <c r="F410" s="1452"/>
      <c r="G410" s="1452"/>
      <c r="H410" s="1452"/>
      <c r="I410" s="1452"/>
    </row>
    <row r="411" spans="1:9" x14ac:dyDescent="0.3">
      <c r="A411" s="1392"/>
      <c r="B411" s="1392"/>
      <c r="C411" s="1392"/>
      <c r="D411" s="1447"/>
      <c r="E411" s="1452"/>
      <c r="F411" s="1452"/>
      <c r="G411" s="1452"/>
      <c r="H411" s="1452"/>
      <c r="I411" s="1452"/>
    </row>
    <row r="412" spans="1:9" x14ac:dyDescent="0.3">
      <c r="A412" s="1392"/>
      <c r="B412" s="1392"/>
      <c r="C412" s="1392"/>
      <c r="D412" s="1447"/>
      <c r="E412" s="1452"/>
      <c r="F412" s="1452"/>
      <c r="G412" s="1452"/>
      <c r="H412" s="1452"/>
      <c r="I412" s="1452"/>
    </row>
    <row r="413" spans="1:9" x14ac:dyDescent="0.3">
      <c r="A413" s="1392"/>
      <c r="B413" s="1392"/>
      <c r="C413" s="1392"/>
      <c r="D413" s="1447"/>
      <c r="E413" s="1452"/>
      <c r="F413" s="1452"/>
      <c r="G413" s="1452"/>
      <c r="H413" s="1452"/>
      <c r="I413" s="1452"/>
    </row>
    <row r="414" spans="1:9" x14ac:dyDescent="0.3">
      <c r="A414" s="1392"/>
      <c r="B414" s="1392"/>
      <c r="C414" s="1392"/>
      <c r="D414" s="1447"/>
      <c r="E414" s="1452"/>
      <c r="F414" s="1452"/>
      <c r="G414" s="1452"/>
      <c r="H414" s="1452"/>
      <c r="I414" s="1452"/>
    </row>
    <row r="415" spans="1:9" x14ac:dyDescent="0.3">
      <c r="A415" s="1392"/>
      <c r="B415" s="1392"/>
      <c r="C415" s="1392"/>
      <c r="D415" s="1447"/>
      <c r="E415" s="1452"/>
      <c r="F415" s="1452"/>
      <c r="G415" s="1452"/>
      <c r="H415" s="1452"/>
      <c r="I415" s="1452"/>
    </row>
    <row r="416" spans="1:9" x14ac:dyDescent="0.3">
      <c r="A416" s="1392"/>
      <c r="B416" s="1392"/>
      <c r="C416" s="1392"/>
      <c r="D416" s="1447"/>
      <c r="E416" s="1452"/>
      <c r="F416" s="1452"/>
      <c r="G416" s="1452"/>
      <c r="H416" s="1452"/>
      <c r="I416" s="1452"/>
    </row>
    <row r="417" spans="1:9" x14ac:dyDescent="0.3">
      <c r="A417" s="1392"/>
      <c r="B417" s="1392"/>
      <c r="C417" s="1392"/>
      <c r="D417" s="1447"/>
      <c r="E417" s="1452"/>
      <c r="F417" s="1452"/>
      <c r="G417" s="1452"/>
      <c r="H417" s="1452"/>
      <c r="I417" s="1452"/>
    </row>
    <row r="418" spans="1:9" x14ac:dyDescent="0.3">
      <c r="A418" s="1392"/>
      <c r="B418" s="1392"/>
      <c r="C418" s="1392"/>
      <c r="D418" s="1447"/>
      <c r="E418" s="1452"/>
      <c r="F418" s="1452"/>
      <c r="G418" s="1452"/>
      <c r="H418" s="1452"/>
      <c r="I418" s="1452"/>
    </row>
    <row r="419" spans="1:9" x14ac:dyDescent="0.3">
      <c r="A419" s="1392"/>
      <c r="B419" s="1392"/>
      <c r="C419" s="1392"/>
      <c r="D419" s="1447"/>
      <c r="E419" s="1452"/>
      <c r="F419" s="1452"/>
      <c r="G419" s="1452"/>
      <c r="H419" s="1452"/>
      <c r="I419" s="1452"/>
    </row>
    <row r="420" spans="1:9" x14ac:dyDescent="0.3">
      <c r="A420" s="1392"/>
      <c r="B420" s="1392"/>
      <c r="C420" s="1392"/>
      <c r="D420" s="1447"/>
      <c r="E420" s="1452"/>
      <c r="F420" s="1452"/>
      <c r="G420" s="1452"/>
      <c r="H420" s="1452"/>
      <c r="I420" s="1452"/>
    </row>
    <row r="421" spans="1:9" x14ac:dyDescent="0.3">
      <c r="A421" s="1392"/>
      <c r="B421" s="1392"/>
      <c r="C421" s="1392"/>
      <c r="D421" s="1447"/>
      <c r="E421" s="1452"/>
      <c r="F421" s="1452"/>
      <c r="G421" s="1452"/>
      <c r="H421" s="1452"/>
      <c r="I421" s="1452"/>
    </row>
    <row r="422" spans="1:9" x14ac:dyDescent="0.3">
      <c r="A422" s="1392"/>
      <c r="B422" s="1392"/>
      <c r="C422" s="1392"/>
      <c r="D422" s="1447"/>
      <c r="E422" s="1452"/>
      <c r="F422" s="1452"/>
      <c r="G422" s="1452"/>
      <c r="H422" s="1452"/>
      <c r="I422" s="1452"/>
    </row>
    <row r="423" spans="1:9" x14ac:dyDescent="0.3">
      <c r="A423" s="1392"/>
      <c r="B423" s="1392"/>
      <c r="C423" s="1392"/>
      <c r="D423" s="1447"/>
      <c r="E423" s="1452"/>
      <c r="F423" s="1452"/>
      <c r="G423" s="1452"/>
      <c r="H423" s="1452"/>
      <c r="I423" s="1452"/>
    </row>
    <row r="424" spans="1:9" x14ac:dyDescent="0.3">
      <c r="A424" s="1392"/>
      <c r="B424" s="1392"/>
      <c r="C424" s="1392"/>
      <c r="D424" s="1447"/>
      <c r="E424" s="1452"/>
      <c r="F424" s="1452"/>
      <c r="G424" s="1452"/>
      <c r="H424" s="1452"/>
      <c r="I424" s="1452"/>
    </row>
    <row r="425" spans="1:9" x14ac:dyDescent="0.3">
      <c r="A425" s="1392"/>
      <c r="B425" s="1392"/>
      <c r="C425" s="1392"/>
      <c r="D425" s="1447"/>
      <c r="E425" s="1452"/>
      <c r="F425" s="1452"/>
      <c r="G425" s="1452"/>
      <c r="H425" s="1452"/>
      <c r="I425" s="1452"/>
    </row>
    <row r="426" spans="1:9" x14ac:dyDescent="0.3">
      <c r="A426" s="1392"/>
      <c r="B426" s="1392"/>
      <c r="C426" s="1392"/>
      <c r="D426" s="1447"/>
      <c r="E426" s="1452"/>
      <c r="F426" s="1452"/>
      <c r="G426" s="1452"/>
      <c r="H426" s="1452"/>
      <c r="I426" s="1452"/>
    </row>
    <row r="427" spans="1:9" x14ac:dyDescent="0.3">
      <c r="A427" s="1392"/>
      <c r="B427" s="1392"/>
      <c r="C427" s="1392"/>
      <c r="D427" s="1447"/>
      <c r="E427" s="1452"/>
      <c r="F427" s="1452"/>
      <c r="G427" s="1452"/>
      <c r="H427" s="1452"/>
      <c r="I427" s="1452"/>
    </row>
    <row r="428" spans="1:9" x14ac:dyDescent="0.3">
      <c r="A428" s="1392"/>
      <c r="B428" s="1392"/>
      <c r="C428" s="1392"/>
      <c r="D428" s="1447"/>
      <c r="E428" s="1452"/>
      <c r="F428" s="1452"/>
      <c r="G428" s="1452"/>
      <c r="H428" s="1452"/>
      <c r="I428" s="1452"/>
    </row>
    <row r="429" spans="1:9" x14ac:dyDescent="0.3">
      <c r="A429" s="1392"/>
      <c r="B429" s="1392"/>
      <c r="C429" s="1392"/>
      <c r="D429" s="1447"/>
      <c r="E429" s="1452"/>
      <c r="F429" s="1452"/>
      <c r="G429" s="1452"/>
      <c r="H429" s="1452"/>
      <c r="I429" s="1452"/>
    </row>
    <row r="430" spans="1:9" x14ac:dyDescent="0.3">
      <c r="A430" s="1392"/>
      <c r="B430" s="1392"/>
      <c r="C430" s="1392"/>
      <c r="D430" s="1447"/>
      <c r="E430" s="1452"/>
      <c r="F430" s="1452"/>
      <c r="G430" s="1452"/>
      <c r="H430" s="1452"/>
      <c r="I430" s="1452"/>
    </row>
    <row r="431" spans="1:9" x14ac:dyDescent="0.3">
      <c r="A431" s="1392"/>
      <c r="B431" s="1392"/>
      <c r="C431" s="1392"/>
      <c r="D431" s="1447"/>
      <c r="E431" s="1452"/>
      <c r="F431" s="1452"/>
      <c r="G431" s="1452"/>
      <c r="H431" s="1452"/>
      <c r="I431" s="1452"/>
    </row>
    <row r="432" spans="1:9" x14ac:dyDescent="0.3">
      <c r="A432" s="1392"/>
      <c r="B432" s="1392"/>
      <c r="C432" s="1392"/>
      <c r="D432" s="1447"/>
      <c r="E432" s="1452"/>
      <c r="F432" s="1452"/>
      <c r="G432" s="1452"/>
      <c r="H432" s="1452"/>
      <c r="I432" s="1452"/>
    </row>
    <row r="433" spans="1:9" x14ac:dyDescent="0.3">
      <c r="A433" s="1392"/>
      <c r="B433" s="1392"/>
      <c r="C433" s="1392"/>
      <c r="D433" s="1447"/>
      <c r="E433" s="1452"/>
      <c r="F433" s="1452"/>
      <c r="G433" s="1452"/>
      <c r="H433" s="1452"/>
      <c r="I433" s="1452"/>
    </row>
    <row r="434" spans="1:9" x14ac:dyDescent="0.3">
      <c r="A434" s="1392"/>
      <c r="B434" s="1392"/>
      <c r="C434" s="1392"/>
      <c r="D434" s="1447"/>
      <c r="E434" s="1452"/>
      <c r="F434" s="1452"/>
      <c r="G434" s="1452"/>
      <c r="H434" s="1452"/>
      <c r="I434" s="1452"/>
    </row>
    <row r="435" spans="1:9" x14ac:dyDescent="0.3">
      <c r="A435" s="1392"/>
      <c r="B435" s="1392"/>
      <c r="C435" s="1392"/>
      <c r="D435" s="1447"/>
      <c r="E435" s="1452"/>
      <c r="F435" s="1452"/>
      <c r="G435" s="1452"/>
      <c r="H435" s="1452"/>
      <c r="I435" s="1452"/>
    </row>
    <row r="436" spans="1:9" x14ac:dyDescent="0.3">
      <c r="A436" s="1392"/>
      <c r="B436" s="1392"/>
      <c r="C436" s="1392"/>
      <c r="D436" s="1447"/>
      <c r="E436" s="1452"/>
      <c r="F436" s="1452"/>
      <c r="G436" s="1452"/>
      <c r="H436" s="1452"/>
      <c r="I436" s="1452"/>
    </row>
  </sheetData>
  <mergeCells count="40">
    <mergeCell ref="M156:T156"/>
    <mergeCell ref="A2:I2"/>
    <mergeCell ref="A3:I3"/>
    <mergeCell ref="A49:I49"/>
    <mergeCell ref="A50:I50"/>
    <mergeCell ref="A82:I82"/>
    <mergeCell ref="A83:I83"/>
    <mergeCell ref="A121:I121"/>
    <mergeCell ref="A122:I122"/>
    <mergeCell ref="A155:I155"/>
    <mergeCell ref="A156:I156"/>
    <mergeCell ref="J156:L156"/>
    <mergeCell ref="DE156:DL156"/>
    <mergeCell ref="U156:AB156"/>
    <mergeCell ref="AC156:AJ156"/>
    <mergeCell ref="AK156:AR156"/>
    <mergeCell ref="AS156:AZ156"/>
    <mergeCell ref="BA156:BH156"/>
    <mergeCell ref="BI156:BP156"/>
    <mergeCell ref="FQ156:FX156"/>
    <mergeCell ref="FY156:GF156"/>
    <mergeCell ref="GG156:GN156"/>
    <mergeCell ref="GO156:GV156"/>
    <mergeCell ref="GW156:HD156"/>
    <mergeCell ref="A182:I182"/>
    <mergeCell ref="A183:I183"/>
    <mergeCell ref="A199:D199"/>
    <mergeCell ref="A202:I204"/>
    <mergeCell ref="FI156:FP156"/>
    <mergeCell ref="DM156:DT156"/>
    <mergeCell ref="DU156:EB156"/>
    <mergeCell ref="EC156:EJ156"/>
    <mergeCell ref="EK156:ER156"/>
    <mergeCell ref="ES156:EZ156"/>
    <mergeCell ref="FA156:FH156"/>
    <mergeCell ref="BQ156:BX156"/>
    <mergeCell ref="BY156:CF156"/>
    <mergeCell ref="CG156:CN156"/>
    <mergeCell ref="CO156:CV156"/>
    <mergeCell ref="CW156:DD156"/>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1" max="8" man="1"/>
    <brk id="120" max="16383" man="1"/>
    <brk id="153" max="8" man="1"/>
    <brk id="18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X220"/>
  <sheetViews>
    <sheetView topLeftCell="A199" zoomScale="95" zoomScaleNormal="95" workbookViewId="0">
      <selection activeCell="H142" sqref="H142"/>
    </sheetView>
  </sheetViews>
  <sheetFormatPr baseColWidth="10" defaultColWidth="11.44140625" defaultRowHeight="14.4" x14ac:dyDescent="0.3"/>
  <cols>
    <col min="1" max="1" width="15.44140625" style="1744" customWidth="1"/>
    <col min="2" max="2" width="9.5546875" style="1744" customWidth="1"/>
    <col min="3" max="3" width="14.44140625" style="1744" customWidth="1"/>
    <col min="4" max="4" width="49.88671875" style="1745" customWidth="1"/>
    <col min="5" max="5" width="22.5546875" style="1746" customWidth="1"/>
    <col min="6" max="6" width="23" style="1746" customWidth="1"/>
    <col min="7" max="7" width="22.88671875" style="1746" customWidth="1"/>
    <col min="8" max="8" width="23.44140625" style="1746" customWidth="1"/>
    <col min="9" max="9" width="20.5546875" style="1746" customWidth="1"/>
    <col min="10" max="10" width="13.88671875" style="1744" customWidth="1"/>
    <col min="11" max="256" width="11.44140625" style="1744"/>
    <col min="257" max="257" width="15.44140625" style="1744" customWidth="1"/>
    <col min="258" max="258" width="9.5546875" style="1744" customWidth="1"/>
    <col min="259" max="259" width="14.44140625" style="1744" customWidth="1"/>
    <col min="260" max="260" width="49.88671875" style="1744" customWidth="1"/>
    <col min="261" max="261" width="22.5546875" style="1744" customWidth="1"/>
    <col min="262" max="262" width="23" style="1744" customWidth="1"/>
    <col min="263" max="263" width="22.88671875" style="1744" customWidth="1"/>
    <col min="264" max="264" width="23.44140625" style="1744" customWidth="1"/>
    <col min="265" max="265" width="20.5546875" style="1744" customWidth="1"/>
    <col min="266" max="266" width="13.88671875" style="1744" customWidth="1"/>
    <col min="267" max="512" width="11.44140625" style="1744"/>
    <col min="513" max="513" width="15.44140625" style="1744" customWidth="1"/>
    <col min="514" max="514" width="9.5546875" style="1744" customWidth="1"/>
    <col min="515" max="515" width="14.44140625" style="1744" customWidth="1"/>
    <col min="516" max="516" width="49.88671875" style="1744" customWidth="1"/>
    <col min="517" max="517" width="22.5546875" style="1744" customWidth="1"/>
    <col min="518" max="518" width="23" style="1744" customWidth="1"/>
    <col min="519" max="519" width="22.88671875" style="1744" customWidth="1"/>
    <col min="520" max="520" width="23.44140625" style="1744" customWidth="1"/>
    <col min="521" max="521" width="20.5546875" style="1744" customWidth="1"/>
    <col min="522" max="522" width="13.88671875" style="1744" customWidth="1"/>
    <col min="523" max="768" width="11.44140625" style="1744"/>
    <col min="769" max="769" width="15.44140625" style="1744" customWidth="1"/>
    <col min="770" max="770" width="9.5546875" style="1744" customWidth="1"/>
    <col min="771" max="771" width="14.44140625" style="1744" customWidth="1"/>
    <col min="772" max="772" width="49.88671875" style="1744" customWidth="1"/>
    <col min="773" max="773" width="22.5546875" style="1744" customWidth="1"/>
    <col min="774" max="774" width="23" style="1744" customWidth="1"/>
    <col min="775" max="775" width="22.88671875" style="1744" customWidth="1"/>
    <col min="776" max="776" width="23.44140625" style="1744" customWidth="1"/>
    <col min="777" max="777" width="20.5546875" style="1744" customWidth="1"/>
    <col min="778" max="778" width="13.88671875" style="1744" customWidth="1"/>
    <col min="779" max="1024" width="11.44140625" style="1744"/>
    <col min="1025" max="1025" width="15.44140625" style="1744" customWidth="1"/>
    <col min="1026" max="1026" width="9.5546875" style="1744" customWidth="1"/>
    <col min="1027" max="1027" width="14.44140625" style="1744" customWidth="1"/>
    <col min="1028" max="1028" width="49.88671875" style="1744" customWidth="1"/>
    <col min="1029" max="1029" width="22.5546875" style="1744" customWidth="1"/>
    <col min="1030" max="1030" width="23" style="1744" customWidth="1"/>
    <col min="1031" max="1031" width="22.88671875" style="1744" customWidth="1"/>
    <col min="1032" max="1032" width="23.44140625" style="1744" customWidth="1"/>
    <col min="1033" max="1033" width="20.5546875" style="1744" customWidth="1"/>
    <col min="1034" max="1034" width="13.88671875" style="1744" customWidth="1"/>
    <col min="1035" max="1280" width="11.44140625" style="1744"/>
    <col min="1281" max="1281" width="15.44140625" style="1744" customWidth="1"/>
    <col min="1282" max="1282" width="9.5546875" style="1744" customWidth="1"/>
    <col min="1283" max="1283" width="14.44140625" style="1744" customWidth="1"/>
    <col min="1284" max="1284" width="49.88671875" style="1744" customWidth="1"/>
    <col min="1285" max="1285" width="22.5546875" style="1744" customWidth="1"/>
    <col min="1286" max="1286" width="23" style="1744" customWidth="1"/>
    <col min="1287" max="1287" width="22.88671875" style="1744" customWidth="1"/>
    <col min="1288" max="1288" width="23.44140625" style="1744" customWidth="1"/>
    <col min="1289" max="1289" width="20.5546875" style="1744" customWidth="1"/>
    <col min="1290" max="1290" width="13.88671875" style="1744" customWidth="1"/>
    <col min="1291" max="1536" width="11.44140625" style="1744"/>
    <col min="1537" max="1537" width="15.44140625" style="1744" customWidth="1"/>
    <col min="1538" max="1538" width="9.5546875" style="1744" customWidth="1"/>
    <col min="1539" max="1539" width="14.44140625" style="1744" customWidth="1"/>
    <col min="1540" max="1540" width="49.88671875" style="1744" customWidth="1"/>
    <col min="1541" max="1541" width="22.5546875" style="1744" customWidth="1"/>
    <col min="1542" max="1542" width="23" style="1744" customWidth="1"/>
    <col min="1543" max="1543" width="22.88671875" style="1744" customWidth="1"/>
    <col min="1544" max="1544" width="23.44140625" style="1744" customWidth="1"/>
    <col min="1545" max="1545" width="20.5546875" style="1744" customWidth="1"/>
    <col min="1546" max="1546" width="13.88671875" style="1744" customWidth="1"/>
    <col min="1547" max="1792" width="11.44140625" style="1744"/>
    <col min="1793" max="1793" width="15.44140625" style="1744" customWidth="1"/>
    <col min="1794" max="1794" width="9.5546875" style="1744" customWidth="1"/>
    <col min="1795" max="1795" width="14.44140625" style="1744" customWidth="1"/>
    <col min="1796" max="1796" width="49.88671875" style="1744" customWidth="1"/>
    <col min="1797" max="1797" width="22.5546875" style="1744" customWidth="1"/>
    <col min="1798" max="1798" width="23" style="1744" customWidth="1"/>
    <col min="1799" max="1799" width="22.88671875" style="1744" customWidth="1"/>
    <col min="1800" max="1800" width="23.44140625" style="1744" customWidth="1"/>
    <col min="1801" max="1801" width="20.5546875" style="1744" customWidth="1"/>
    <col min="1802" max="1802" width="13.88671875" style="1744" customWidth="1"/>
    <col min="1803" max="2048" width="11.44140625" style="1744"/>
    <col min="2049" max="2049" width="15.44140625" style="1744" customWidth="1"/>
    <col min="2050" max="2050" width="9.5546875" style="1744" customWidth="1"/>
    <col min="2051" max="2051" width="14.44140625" style="1744" customWidth="1"/>
    <col min="2052" max="2052" width="49.88671875" style="1744" customWidth="1"/>
    <col min="2053" max="2053" width="22.5546875" style="1744" customWidth="1"/>
    <col min="2054" max="2054" width="23" style="1744" customWidth="1"/>
    <col min="2055" max="2055" width="22.88671875" style="1744" customWidth="1"/>
    <col min="2056" max="2056" width="23.44140625" style="1744" customWidth="1"/>
    <col min="2057" max="2057" width="20.5546875" style="1744" customWidth="1"/>
    <col min="2058" max="2058" width="13.88671875" style="1744" customWidth="1"/>
    <col min="2059" max="2304" width="11.44140625" style="1744"/>
    <col min="2305" max="2305" width="15.44140625" style="1744" customWidth="1"/>
    <col min="2306" max="2306" width="9.5546875" style="1744" customWidth="1"/>
    <col min="2307" max="2307" width="14.44140625" style="1744" customWidth="1"/>
    <col min="2308" max="2308" width="49.88671875" style="1744" customWidth="1"/>
    <col min="2309" max="2309" width="22.5546875" style="1744" customWidth="1"/>
    <col min="2310" max="2310" width="23" style="1744" customWidth="1"/>
    <col min="2311" max="2311" width="22.88671875" style="1744" customWidth="1"/>
    <col min="2312" max="2312" width="23.44140625" style="1744" customWidth="1"/>
    <col min="2313" max="2313" width="20.5546875" style="1744" customWidth="1"/>
    <col min="2314" max="2314" width="13.88671875" style="1744" customWidth="1"/>
    <col min="2315" max="2560" width="11.44140625" style="1744"/>
    <col min="2561" max="2561" width="15.44140625" style="1744" customWidth="1"/>
    <col min="2562" max="2562" width="9.5546875" style="1744" customWidth="1"/>
    <col min="2563" max="2563" width="14.44140625" style="1744" customWidth="1"/>
    <col min="2564" max="2564" width="49.88671875" style="1744" customWidth="1"/>
    <col min="2565" max="2565" width="22.5546875" style="1744" customWidth="1"/>
    <col min="2566" max="2566" width="23" style="1744" customWidth="1"/>
    <col min="2567" max="2567" width="22.88671875" style="1744" customWidth="1"/>
    <col min="2568" max="2568" width="23.44140625" style="1744" customWidth="1"/>
    <col min="2569" max="2569" width="20.5546875" style="1744" customWidth="1"/>
    <col min="2570" max="2570" width="13.88671875" style="1744" customWidth="1"/>
    <col min="2571" max="2816" width="11.44140625" style="1744"/>
    <col min="2817" max="2817" width="15.44140625" style="1744" customWidth="1"/>
    <col min="2818" max="2818" width="9.5546875" style="1744" customWidth="1"/>
    <col min="2819" max="2819" width="14.44140625" style="1744" customWidth="1"/>
    <col min="2820" max="2820" width="49.88671875" style="1744" customWidth="1"/>
    <col min="2821" max="2821" width="22.5546875" style="1744" customWidth="1"/>
    <col min="2822" max="2822" width="23" style="1744" customWidth="1"/>
    <col min="2823" max="2823" width="22.88671875" style="1744" customWidth="1"/>
    <col min="2824" max="2824" width="23.44140625" style="1744" customWidth="1"/>
    <col min="2825" max="2825" width="20.5546875" style="1744" customWidth="1"/>
    <col min="2826" max="2826" width="13.88671875" style="1744" customWidth="1"/>
    <col min="2827" max="3072" width="11.44140625" style="1744"/>
    <col min="3073" max="3073" width="15.44140625" style="1744" customWidth="1"/>
    <col min="3074" max="3074" width="9.5546875" style="1744" customWidth="1"/>
    <col min="3075" max="3075" width="14.44140625" style="1744" customWidth="1"/>
    <col min="3076" max="3076" width="49.88671875" style="1744" customWidth="1"/>
    <col min="3077" max="3077" width="22.5546875" style="1744" customWidth="1"/>
    <col min="3078" max="3078" width="23" style="1744" customWidth="1"/>
    <col min="3079" max="3079" width="22.88671875" style="1744" customWidth="1"/>
    <col min="3080" max="3080" width="23.44140625" style="1744" customWidth="1"/>
    <col min="3081" max="3081" width="20.5546875" style="1744" customWidth="1"/>
    <col min="3082" max="3082" width="13.88671875" style="1744" customWidth="1"/>
    <col min="3083" max="3328" width="11.44140625" style="1744"/>
    <col min="3329" max="3329" width="15.44140625" style="1744" customWidth="1"/>
    <col min="3330" max="3330" width="9.5546875" style="1744" customWidth="1"/>
    <col min="3331" max="3331" width="14.44140625" style="1744" customWidth="1"/>
    <col min="3332" max="3332" width="49.88671875" style="1744" customWidth="1"/>
    <col min="3333" max="3333" width="22.5546875" style="1744" customWidth="1"/>
    <col min="3334" max="3334" width="23" style="1744" customWidth="1"/>
    <col min="3335" max="3335" width="22.88671875" style="1744" customWidth="1"/>
    <col min="3336" max="3336" width="23.44140625" style="1744" customWidth="1"/>
    <col min="3337" max="3337" width="20.5546875" style="1744" customWidth="1"/>
    <col min="3338" max="3338" width="13.88671875" style="1744" customWidth="1"/>
    <col min="3339" max="3584" width="11.44140625" style="1744"/>
    <col min="3585" max="3585" width="15.44140625" style="1744" customWidth="1"/>
    <col min="3586" max="3586" width="9.5546875" style="1744" customWidth="1"/>
    <col min="3587" max="3587" width="14.44140625" style="1744" customWidth="1"/>
    <col min="3588" max="3588" width="49.88671875" style="1744" customWidth="1"/>
    <col min="3589" max="3589" width="22.5546875" style="1744" customWidth="1"/>
    <col min="3590" max="3590" width="23" style="1744" customWidth="1"/>
    <col min="3591" max="3591" width="22.88671875" style="1744" customWidth="1"/>
    <col min="3592" max="3592" width="23.44140625" style="1744" customWidth="1"/>
    <col min="3593" max="3593" width="20.5546875" style="1744" customWidth="1"/>
    <col min="3594" max="3594" width="13.88671875" style="1744" customWidth="1"/>
    <col min="3595" max="3840" width="11.44140625" style="1744"/>
    <col min="3841" max="3841" width="15.44140625" style="1744" customWidth="1"/>
    <col min="3842" max="3842" width="9.5546875" style="1744" customWidth="1"/>
    <col min="3843" max="3843" width="14.44140625" style="1744" customWidth="1"/>
    <col min="3844" max="3844" width="49.88671875" style="1744" customWidth="1"/>
    <col min="3845" max="3845" width="22.5546875" style="1744" customWidth="1"/>
    <col min="3846" max="3846" width="23" style="1744" customWidth="1"/>
    <col min="3847" max="3847" width="22.88671875" style="1744" customWidth="1"/>
    <col min="3848" max="3848" width="23.44140625" style="1744" customWidth="1"/>
    <col min="3849" max="3849" width="20.5546875" style="1744" customWidth="1"/>
    <col min="3850" max="3850" width="13.88671875" style="1744" customWidth="1"/>
    <col min="3851" max="4096" width="11.44140625" style="1744"/>
    <col min="4097" max="4097" width="15.44140625" style="1744" customWidth="1"/>
    <col min="4098" max="4098" width="9.5546875" style="1744" customWidth="1"/>
    <col min="4099" max="4099" width="14.44140625" style="1744" customWidth="1"/>
    <col min="4100" max="4100" width="49.88671875" style="1744" customWidth="1"/>
    <col min="4101" max="4101" width="22.5546875" style="1744" customWidth="1"/>
    <col min="4102" max="4102" width="23" style="1744" customWidth="1"/>
    <col min="4103" max="4103" width="22.88671875" style="1744" customWidth="1"/>
    <col min="4104" max="4104" width="23.44140625" style="1744" customWidth="1"/>
    <col min="4105" max="4105" width="20.5546875" style="1744" customWidth="1"/>
    <col min="4106" max="4106" width="13.88671875" style="1744" customWidth="1"/>
    <col min="4107" max="4352" width="11.44140625" style="1744"/>
    <col min="4353" max="4353" width="15.44140625" style="1744" customWidth="1"/>
    <col min="4354" max="4354" width="9.5546875" style="1744" customWidth="1"/>
    <col min="4355" max="4355" width="14.44140625" style="1744" customWidth="1"/>
    <col min="4356" max="4356" width="49.88671875" style="1744" customWidth="1"/>
    <col min="4357" max="4357" width="22.5546875" style="1744" customWidth="1"/>
    <col min="4358" max="4358" width="23" style="1744" customWidth="1"/>
    <col min="4359" max="4359" width="22.88671875" style="1744" customWidth="1"/>
    <col min="4360" max="4360" width="23.44140625" style="1744" customWidth="1"/>
    <col min="4361" max="4361" width="20.5546875" style="1744" customWidth="1"/>
    <col min="4362" max="4362" width="13.88671875" style="1744" customWidth="1"/>
    <col min="4363" max="4608" width="11.44140625" style="1744"/>
    <col min="4609" max="4609" width="15.44140625" style="1744" customWidth="1"/>
    <col min="4610" max="4610" width="9.5546875" style="1744" customWidth="1"/>
    <col min="4611" max="4611" width="14.44140625" style="1744" customWidth="1"/>
    <col min="4612" max="4612" width="49.88671875" style="1744" customWidth="1"/>
    <col min="4613" max="4613" width="22.5546875" style="1744" customWidth="1"/>
    <col min="4614" max="4614" width="23" style="1744" customWidth="1"/>
    <col min="4615" max="4615" width="22.88671875" style="1744" customWidth="1"/>
    <col min="4616" max="4616" width="23.44140625" style="1744" customWidth="1"/>
    <col min="4617" max="4617" width="20.5546875" style="1744" customWidth="1"/>
    <col min="4618" max="4618" width="13.88671875" style="1744" customWidth="1"/>
    <col min="4619" max="4864" width="11.44140625" style="1744"/>
    <col min="4865" max="4865" width="15.44140625" style="1744" customWidth="1"/>
    <col min="4866" max="4866" width="9.5546875" style="1744" customWidth="1"/>
    <col min="4867" max="4867" width="14.44140625" style="1744" customWidth="1"/>
    <col min="4868" max="4868" width="49.88671875" style="1744" customWidth="1"/>
    <col min="4869" max="4869" width="22.5546875" style="1744" customWidth="1"/>
    <col min="4870" max="4870" width="23" style="1744" customWidth="1"/>
    <col min="4871" max="4871" width="22.88671875" style="1744" customWidth="1"/>
    <col min="4872" max="4872" width="23.44140625" style="1744" customWidth="1"/>
    <col min="4873" max="4873" width="20.5546875" style="1744" customWidth="1"/>
    <col min="4874" max="4874" width="13.88671875" style="1744" customWidth="1"/>
    <col min="4875" max="5120" width="11.44140625" style="1744"/>
    <col min="5121" max="5121" width="15.44140625" style="1744" customWidth="1"/>
    <col min="5122" max="5122" width="9.5546875" style="1744" customWidth="1"/>
    <col min="5123" max="5123" width="14.44140625" style="1744" customWidth="1"/>
    <col min="5124" max="5124" width="49.88671875" style="1744" customWidth="1"/>
    <col min="5125" max="5125" width="22.5546875" style="1744" customWidth="1"/>
    <col min="5126" max="5126" width="23" style="1744" customWidth="1"/>
    <col min="5127" max="5127" width="22.88671875" style="1744" customWidth="1"/>
    <col min="5128" max="5128" width="23.44140625" style="1744" customWidth="1"/>
    <col min="5129" max="5129" width="20.5546875" style="1744" customWidth="1"/>
    <col min="5130" max="5130" width="13.88671875" style="1744" customWidth="1"/>
    <col min="5131" max="5376" width="11.44140625" style="1744"/>
    <col min="5377" max="5377" width="15.44140625" style="1744" customWidth="1"/>
    <col min="5378" max="5378" width="9.5546875" style="1744" customWidth="1"/>
    <col min="5379" max="5379" width="14.44140625" style="1744" customWidth="1"/>
    <col min="5380" max="5380" width="49.88671875" style="1744" customWidth="1"/>
    <col min="5381" max="5381" width="22.5546875" style="1744" customWidth="1"/>
    <col min="5382" max="5382" width="23" style="1744" customWidth="1"/>
    <col min="5383" max="5383" width="22.88671875" style="1744" customWidth="1"/>
    <col min="5384" max="5384" width="23.44140625" style="1744" customWidth="1"/>
    <col min="5385" max="5385" width="20.5546875" style="1744" customWidth="1"/>
    <col min="5386" max="5386" width="13.88671875" style="1744" customWidth="1"/>
    <col min="5387" max="5632" width="11.44140625" style="1744"/>
    <col min="5633" max="5633" width="15.44140625" style="1744" customWidth="1"/>
    <col min="5634" max="5634" width="9.5546875" style="1744" customWidth="1"/>
    <col min="5635" max="5635" width="14.44140625" style="1744" customWidth="1"/>
    <col min="5636" max="5636" width="49.88671875" style="1744" customWidth="1"/>
    <col min="5637" max="5637" width="22.5546875" style="1744" customWidth="1"/>
    <col min="5638" max="5638" width="23" style="1744" customWidth="1"/>
    <col min="5639" max="5639" width="22.88671875" style="1744" customWidth="1"/>
    <col min="5640" max="5640" width="23.44140625" style="1744" customWidth="1"/>
    <col min="5641" max="5641" width="20.5546875" style="1744" customWidth="1"/>
    <col min="5642" max="5642" width="13.88671875" style="1744" customWidth="1"/>
    <col min="5643" max="5888" width="11.44140625" style="1744"/>
    <col min="5889" max="5889" width="15.44140625" style="1744" customWidth="1"/>
    <col min="5890" max="5890" width="9.5546875" style="1744" customWidth="1"/>
    <col min="5891" max="5891" width="14.44140625" style="1744" customWidth="1"/>
    <col min="5892" max="5892" width="49.88671875" style="1744" customWidth="1"/>
    <col min="5893" max="5893" width="22.5546875" style="1744" customWidth="1"/>
    <col min="5894" max="5894" width="23" style="1744" customWidth="1"/>
    <col min="5895" max="5895" width="22.88671875" style="1744" customWidth="1"/>
    <col min="5896" max="5896" width="23.44140625" style="1744" customWidth="1"/>
    <col min="5897" max="5897" width="20.5546875" style="1744" customWidth="1"/>
    <col min="5898" max="5898" width="13.88671875" style="1744" customWidth="1"/>
    <col min="5899" max="6144" width="11.44140625" style="1744"/>
    <col min="6145" max="6145" width="15.44140625" style="1744" customWidth="1"/>
    <col min="6146" max="6146" width="9.5546875" style="1744" customWidth="1"/>
    <col min="6147" max="6147" width="14.44140625" style="1744" customWidth="1"/>
    <col min="6148" max="6148" width="49.88671875" style="1744" customWidth="1"/>
    <col min="6149" max="6149" width="22.5546875" style="1744" customWidth="1"/>
    <col min="6150" max="6150" width="23" style="1744" customWidth="1"/>
    <col min="6151" max="6151" width="22.88671875" style="1744" customWidth="1"/>
    <col min="6152" max="6152" width="23.44140625" style="1744" customWidth="1"/>
    <col min="6153" max="6153" width="20.5546875" style="1744" customWidth="1"/>
    <col min="6154" max="6154" width="13.88671875" style="1744" customWidth="1"/>
    <col min="6155" max="6400" width="11.44140625" style="1744"/>
    <col min="6401" max="6401" width="15.44140625" style="1744" customWidth="1"/>
    <col min="6402" max="6402" width="9.5546875" style="1744" customWidth="1"/>
    <col min="6403" max="6403" width="14.44140625" style="1744" customWidth="1"/>
    <col min="6404" max="6404" width="49.88671875" style="1744" customWidth="1"/>
    <col min="6405" max="6405" width="22.5546875" style="1744" customWidth="1"/>
    <col min="6406" max="6406" width="23" style="1744" customWidth="1"/>
    <col min="6407" max="6407" width="22.88671875" style="1744" customWidth="1"/>
    <col min="6408" max="6408" width="23.44140625" style="1744" customWidth="1"/>
    <col min="6409" max="6409" width="20.5546875" style="1744" customWidth="1"/>
    <col min="6410" max="6410" width="13.88671875" style="1744" customWidth="1"/>
    <col min="6411" max="6656" width="11.44140625" style="1744"/>
    <col min="6657" max="6657" width="15.44140625" style="1744" customWidth="1"/>
    <col min="6658" max="6658" width="9.5546875" style="1744" customWidth="1"/>
    <col min="6659" max="6659" width="14.44140625" style="1744" customWidth="1"/>
    <col min="6660" max="6660" width="49.88671875" style="1744" customWidth="1"/>
    <col min="6661" max="6661" width="22.5546875" style="1744" customWidth="1"/>
    <col min="6662" max="6662" width="23" style="1744" customWidth="1"/>
    <col min="6663" max="6663" width="22.88671875" style="1744" customWidth="1"/>
    <col min="6664" max="6664" width="23.44140625" style="1744" customWidth="1"/>
    <col min="6665" max="6665" width="20.5546875" style="1744" customWidth="1"/>
    <col min="6666" max="6666" width="13.88671875" style="1744" customWidth="1"/>
    <col min="6667" max="6912" width="11.44140625" style="1744"/>
    <col min="6913" max="6913" width="15.44140625" style="1744" customWidth="1"/>
    <col min="6914" max="6914" width="9.5546875" style="1744" customWidth="1"/>
    <col min="6915" max="6915" width="14.44140625" style="1744" customWidth="1"/>
    <col min="6916" max="6916" width="49.88671875" style="1744" customWidth="1"/>
    <col min="6917" max="6917" width="22.5546875" style="1744" customWidth="1"/>
    <col min="6918" max="6918" width="23" style="1744" customWidth="1"/>
    <col min="6919" max="6919" width="22.88671875" style="1744" customWidth="1"/>
    <col min="6920" max="6920" width="23.44140625" style="1744" customWidth="1"/>
    <col min="6921" max="6921" width="20.5546875" style="1744" customWidth="1"/>
    <col min="6922" max="6922" width="13.88671875" style="1744" customWidth="1"/>
    <col min="6923" max="7168" width="11.44140625" style="1744"/>
    <col min="7169" max="7169" width="15.44140625" style="1744" customWidth="1"/>
    <col min="7170" max="7170" width="9.5546875" style="1744" customWidth="1"/>
    <col min="7171" max="7171" width="14.44140625" style="1744" customWidth="1"/>
    <col min="7172" max="7172" width="49.88671875" style="1744" customWidth="1"/>
    <col min="7173" max="7173" width="22.5546875" style="1744" customWidth="1"/>
    <col min="7174" max="7174" width="23" style="1744" customWidth="1"/>
    <col min="7175" max="7175" width="22.88671875" style="1744" customWidth="1"/>
    <col min="7176" max="7176" width="23.44140625" style="1744" customWidth="1"/>
    <col min="7177" max="7177" width="20.5546875" style="1744" customWidth="1"/>
    <col min="7178" max="7178" width="13.88671875" style="1744" customWidth="1"/>
    <col min="7179" max="7424" width="11.44140625" style="1744"/>
    <col min="7425" max="7425" width="15.44140625" style="1744" customWidth="1"/>
    <col min="7426" max="7426" width="9.5546875" style="1744" customWidth="1"/>
    <col min="7427" max="7427" width="14.44140625" style="1744" customWidth="1"/>
    <col min="7428" max="7428" width="49.88671875" style="1744" customWidth="1"/>
    <col min="7429" max="7429" width="22.5546875" style="1744" customWidth="1"/>
    <col min="7430" max="7430" width="23" style="1744" customWidth="1"/>
    <col min="7431" max="7431" width="22.88671875" style="1744" customWidth="1"/>
    <col min="7432" max="7432" width="23.44140625" style="1744" customWidth="1"/>
    <col min="7433" max="7433" width="20.5546875" style="1744" customWidth="1"/>
    <col min="7434" max="7434" width="13.88671875" style="1744" customWidth="1"/>
    <col min="7435" max="7680" width="11.44140625" style="1744"/>
    <col min="7681" max="7681" width="15.44140625" style="1744" customWidth="1"/>
    <col min="7682" max="7682" width="9.5546875" style="1744" customWidth="1"/>
    <col min="7683" max="7683" width="14.44140625" style="1744" customWidth="1"/>
    <col min="7684" max="7684" width="49.88671875" style="1744" customWidth="1"/>
    <col min="7685" max="7685" width="22.5546875" style="1744" customWidth="1"/>
    <col min="7686" max="7686" width="23" style="1744" customWidth="1"/>
    <col min="7687" max="7687" width="22.88671875" style="1744" customWidth="1"/>
    <col min="7688" max="7688" width="23.44140625" style="1744" customWidth="1"/>
    <col min="7689" max="7689" width="20.5546875" style="1744" customWidth="1"/>
    <col min="7690" max="7690" width="13.88671875" style="1744" customWidth="1"/>
    <col min="7691" max="7936" width="11.44140625" style="1744"/>
    <col min="7937" max="7937" width="15.44140625" style="1744" customWidth="1"/>
    <col min="7938" max="7938" width="9.5546875" style="1744" customWidth="1"/>
    <col min="7939" max="7939" width="14.44140625" style="1744" customWidth="1"/>
    <col min="7940" max="7940" width="49.88671875" style="1744" customWidth="1"/>
    <col min="7941" max="7941" width="22.5546875" style="1744" customWidth="1"/>
    <col min="7942" max="7942" width="23" style="1744" customWidth="1"/>
    <col min="7943" max="7943" width="22.88671875" style="1744" customWidth="1"/>
    <col min="7944" max="7944" width="23.44140625" style="1744" customWidth="1"/>
    <col min="7945" max="7945" width="20.5546875" style="1744" customWidth="1"/>
    <col min="7946" max="7946" width="13.88671875" style="1744" customWidth="1"/>
    <col min="7947" max="8192" width="11.44140625" style="1744"/>
    <col min="8193" max="8193" width="15.44140625" style="1744" customWidth="1"/>
    <col min="8194" max="8194" width="9.5546875" style="1744" customWidth="1"/>
    <col min="8195" max="8195" width="14.44140625" style="1744" customWidth="1"/>
    <col min="8196" max="8196" width="49.88671875" style="1744" customWidth="1"/>
    <col min="8197" max="8197" width="22.5546875" style="1744" customWidth="1"/>
    <col min="8198" max="8198" width="23" style="1744" customWidth="1"/>
    <col min="8199" max="8199" width="22.88671875" style="1744" customWidth="1"/>
    <col min="8200" max="8200" width="23.44140625" style="1744" customWidth="1"/>
    <col min="8201" max="8201" width="20.5546875" style="1744" customWidth="1"/>
    <col min="8202" max="8202" width="13.88671875" style="1744" customWidth="1"/>
    <col min="8203" max="8448" width="11.44140625" style="1744"/>
    <col min="8449" max="8449" width="15.44140625" style="1744" customWidth="1"/>
    <col min="8450" max="8450" width="9.5546875" style="1744" customWidth="1"/>
    <col min="8451" max="8451" width="14.44140625" style="1744" customWidth="1"/>
    <col min="8452" max="8452" width="49.88671875" style="1744" customWidth="1"/>
    <col min="8453" max="8453" width="22.5546875" style="1744" customWidth="1"/>
    <col min="8454" max="8454" width="23" style="1744" customWidth="1"/>
    <col min="8455" max="8455" width="22.88671875" style="1744" customWidth="1"/>
    <col min="8456" max="8456" width="23.44140625" style="1744" customWidth="1"/>
    <col min="8457" max="8457" width="20.5546875" style="1744" customWidth="1"/>
    <col min="8458" max="8458" width="13.88671875" style="1744" customWidth="1"/>
    <col min="8459" max="8704" width="11.44140625" style="1744"/>
    <col min="8705" max="8705" width="15.44140625" style="1744" customWidth="1"/>
    <col min="8706" max="8706" width="9.5546875" style="1744" customWidth="1"/>
    <col min="8707" max="8707" width="14.44140625" style="1744" customWidth="1"/>
    <col min="8708" max="8708" width="49.88671875" style="1744" customWidth="1"/>
    <col min="8709" max="8709" width="22.5546875" style="1744" customWidth="1"/>
    <col min="8710" max="8710" width="23" style="1744" customWidth="1"/>
    <col min="8711" max="8711" width="22.88671875" style="1744" customWidth="1"/>
    <col min="8712" max="8712" width="23.44140625" style="1744" customWidth="1"/>
    <col min="8713" max="8713" width="20.5546875" style="1744" customWidth="1"/>
    <col min="8714" max="8714" width="13.88671875" style="1744" customWidth="1"/>
    <col min="8715" max="8960" width="11.44140625" style="1744"/>
    <col min="8961" max="8961" width="15.44140625" style="1744" customWidth="1"/>
    <col min="8962" max="8962" width="9.5546875" style="1744" customWidth="1"/>
    <col min="8963" max="8963" width="14.44140625" style="1744" customWidth="1"/>
    <col min="8964" max="8964" width="49.88671875" style="1744" customWidth="1"/>
    <col min="8965" max="8965" width="22.5546875" style="1744" customWidth="1"/>
    <col min="8966" max="8966" width="23" style="1744" customWidth="1"/>
    <col min="8967" max="8967" width="22.88671875" style="1744" customWidth="1"/>
    <col min="8968" max="8968" width="23.44140625" style="1744" customWidth="1"/>
    <col min="8969" max="8969" width="20.5546875" style="1744" customWidth="1"/>
    <col min="8970" max="8970" width="13.88671875" style="1744" customWidth="1"/>
    <col min="8971" max="9216" width="11.44140625" style="1744"/>
    <col min="9217" max="9217" width="15.44140625" style="1744" customWidth="1"/>
    <col min="9218" max="9218" width="9.5546875" style="1744" customWidth="1"/>
    <col min="9219" max="9219" width="14.44140625" style="1744" customWidth="1"/>
    <col min="9220" max="9220" width="49.88671875" style="1744" customWidth="1"/>
    <col min="9221" max="9221" width="22.5546875" style="1744" customWidth="1"/>
    <col min="9222" max="9222" width="23" style="1744" customWidth="1"/>
    <col min="9223" max="9223" width="22.88671875" style="1744" customWidth="1"/>
    <col min="9224" max="9224" width="23.44140625" style="1744" customWidth="1"/>
    <col min="9225" max="9225" width="20.5546875" style="1744" customWidth="1"/>
    <col min="9226" max="9226" width="13.88671875" style="1744" customWidth="1"/>
    <col min="9227" max="9472" width="11.44140625" style="1744"/>
    <col min="9473" max="9473" width="15.44140625" style="1744" customWidth="1"/>
    <col min="9474" max="9474" width="9.5546875" style="1744" customWidth="1"/>
    <col min="9475" max="9475" width="14.44140625" style="1744" customWidth="1"/>
    <col min="9476" max="9476" width="49.88671875" style="1744" customWidth="1"/>
    <col min="9477" max="9477" width="22.5546875" style="1744" customWidth="1"/>
    <col min="9478" max="9478" width="23" style="1744" customWidth="1"/>
    <col min="9479" max="9479" width="22.88671875" style="1744" customWidth="1"/>
    <col min="9480" max="9480" width="23.44140625" style="1744" customWidth="1"/>
    <col min="9481" max="9481" width="20.5546875" style="1744" customWidth="1"/>
    <col min="9482" max="9482" width="13.88671875" style="1744" customWidth="1"/>
    <col min="9483" max="9728" width="11.44140625" style="1744"/>
    <col min="9729" max="9729" width="15.44140625" style="1744" customWidth="1"/>
    <col min="9730" max="9730" width="9.5546875" style="1744" customWidth="1"/>
    <col min="9731" max="9731" width="14.44140625" style="1744" customWidth="1"/>
    <col min="9732" max="9732" width="49.88671875" style="1744" customWidth="1"/>
    <col min="9733" max="9733" width="22.5546875" style="1744" customWidth="1"/>
    <col min="9734" max="9734" width="23" style="1744" customWidth="1"/>
    <col min="9735" max="9735" width="22.88671875" style="1744" customWidth="1"/>
    <col min="9736" max="9736" width="23.44140625" style="1744" customWidth="1"/>
    <col min="9737" max="9737" width="20.5546875" style="1744" customWidth="1"/>
    <col min="9738" max="9738" width="13.88671875" style="1744" customWidth="1"/>
    <col min="9739" max="9984" width="11.44140625" style="1744"/>
    <col min="9985" max="9985" width="15.44140625" style="1744" customWidth="1"/>
    <col min="9986" max="9986" width="9.5546875" style="1744" customWidth="1"/>
    <col min="9987" max="9987" width="14.44140625" style="1744" customWidth="1"/>
    <col min="9988" max="9988" width="49.88671875" style="1744" customWidth="1"/>
    <col min="9989" max="9989" width="22.5546875" style="1744" customWidth="1"/>
    <col min="9990" max="9990" width="23" style="1744" customWidth="1"/>
    <col min="9991" max="9991" width="22.88671875" style="1744" customWidth="1"/>
    <col min="9992" max="9992" width="23.44140625" style="1744" customWidth="1"/>
    <col min="9993" max="9993" width="20.5546875" style="1744" customWidth="1"/>
    <col min="9994" max="9994" width="13.88671875" style="1744" customWidth="1"/>
    <col min="9995" max="10240" width="11.44140625" style="1744"/>
    <col min="10241" max="10241" width="15.44140625" style="1744" customWidth="1"/>
    <col min="10242" max="10242" width="9.5546875" style="1744" customWidth="1"/>
    <col min="10243" max="10243" width="14.44140625" style="1744" customWidth="1"/>
    <col min="10244" max="10244" width="49.88671875" style="1744" customWidth="1"/>
    <col min="10245" max="10245" width="22.5546875" style="1744" customWidth="1"/>
    <col min="10246" max="10246" width="23" style="1744" customWidth="1"/>
    <col min="10247" max="10247" width="22.88671875" style="1744" customWidth="1"/>
    <col min="10248" max="10248" width="23.44140625" style="1744" customWidth="1"/>
    <col min="10249" max="10249" width="20.5546875" style="1744" customWidth="1"/>
    <col min="10250" max="10250" width="13.88671875" style="1744" customWidth="1"/>
    <col min="10251" max="10496" width="11.44140625" style="1744"/>
    <col min="10497" max="10497" width="15.44140625" style="1744" customWidth="1"/>
    <col min="10498" max="10498" width="9.5546875" style="1744" customWidth="1"/>
    <col min="10499" max="10499" width="14.44140625" style="1744" customWidth="1"/>
    <col min="10500" max="10500" width="49.88671875" style="1744" customWidth="1"/>
    <col min="10501" max="10501" width="22.5546875" style="1744" customWidth="1"/>
    <col min="10502" max="10502" width="23" style="1744" customWidth="1"/>
    <col min="10503" max="10503" width="22.88671875" style="1744" customWidth="1"/>
    <col min="10504" max="10504" width="23.44140625" style="1744" customWidth="1"/>
    <col min="10505" max="10505" width="20.5546875" style="1744" customWidth="1"/>
    <col min="10506" max="10506" width="13.88671875" style="1744" customWidth="1"/>
    <col min="10507" max="10752" width="11.44140625" style="1744"/>
    <col min="10753" max="10753" width="15.44140625" style="1744" customWidth="1"/>
    <col min="10754" max="10754" width="9.5546875" style="1744" customWidth="1"/>
    <col min="10755" max="10755" width="14.44140625" style="1744" customWidth="1"/>
    <col min="10756" max="10756" width="49.88671875" style="1744" customWidth="1"/>
    <col min="10757" max="10757" width="22.5546875" style="1744" customWidth="1"/>
    <col min="10758" max="10758" width="23" style="1744" customWidth="1"/>
    <col min="10759" max="10759" width="22.88671875" style="1744" customWidth="1"/>
    <col min="10760" max="10760" width="23.44140625" style="1744" customWidth="1"/>
    <col min="10761" max="10761" width="20.5546875" style="1744" customWidth="1"/>
    <col min="10762" max="10762" width="13.88671875" style="1744" customWidth="1"/>
    <col min="10763" max="11008" width="11.44140625" style="1744"/>
    <col min="11009" max="11009" width="15.44140625" style="1744" customWidth="1"/>
    <col min="11010" max="11010" width="9.5546875" style="1744" customWidth="1"/>
    <col min="11011" max="11011" width="14.44140625" style="1744" customWidth="1"/>
    <col min="11012" max="11012" width="49.88671875" style="1744" customWidth="1"/>
    <col min="11013" max="11013" width="22.5546875" style="1744" customWidth="1"/>
    <col min="11014" max="11014" width="23" style="1744" customWidth="1"/>
    <col min="11015" max="11015" width="22.88671875" style="1744" customWidth="1"/>
    <col min="11016" max="11016" width="23.44140625" style="1744" customWidth="1"/>
    <col min="11017" max="11017" width="20.5546875" style="1744" customWidth="1"/>
    <col min="11018" max="11018" width="13.88671875" style="1744" customWidth="1"/>
    <col min="11019" max="11264" width="11.44140625" style="1744"/>
    <col min="11265" max="11265" width="15.44140625" style="1744" customWidth="1"/>
    <col min="11266" max="11266" width="9.5546875" style="1744" customWidth="1"/>
    <col min="11267" max="11267" width="14.44140625" style="1744" customWidth="1"/>
    <col min="11268" max="11268" width="49.88671875" style="1744" customWidth="1"/>
    <col min="11269" max="11269" width="22.5546875" style="1744" customWidth="1"/>
    <col min="11270" max="11270" width="23" style="1744" customWidth="1"/>
    <col min="11271" max="11271" width="22.88671875" style="1744" customWidth="1"/>
    <col min="11272" max="11272" width="23.44140625" style="1744" customWidth="1"/>
    <col min="11273" max="11273" width="20.5546875" style="1744" customWidth="1"/>
    <col min="11274" max="11274" width="13.88671875" style="1744" customWidth="1"/>
    <col min="11275" max="11520" width="11.44140625" style="1744"/>
    <col min="11521" max="11521" width="15.44140625" style="1744" customWidth="1"/>
    <col min="11522" max="11522" width="9.5546875" style="1744" customWidth="1"/>
    <col min="11523" max="11523" width="14.44140625" style="1744" customWidth="1"/>
    <col min="11524" max="11524" width="49.88671875" style="1744" customWidth="1"/>
    <col min="11525" max="11525" width="22.5546875" style="1744" customWidth="1"/>
    <col min="11526" max="11526" width="23" style="1744" customWidth="1"/>
    <col min="11527" max="11527" width="22.88671875" style="1744" customWidth="1"/>
    <col min="11528" max="11528" width="23.44140625" style="1744" customWidth="1"/>
    <col min="11529" max="11529" width="20.5546875" style="1744" customWidth="1"/>
    <col min="11530" max="11530" width="13.88671875" style="1744" customWidth="1"/>
    <col min="11531" max="11776" width="11.44140625" style="1744"/>
    <col min="11777" max="11777" width="15.44140625" style="1744" customWidth="1"/>
    <col min="11778" max="11778" width="9.5546875" style="1744" customWidth="1"/>
    <col min="11779" max="11779" width="14.44140625" style="1744" customWidth="1"/>
    <col min="11780" max="11780" width="49.88671875" style="1744" customWidth="1"/>
    <col min="11781" max="11781" width="22.5546875" style="1744" customWidth="1"/>
    <col min="11782" max="11782" width="23" style="1744" customWidth="1"/>
    <col min="11783" max="11783" width="22.88671875" style="1744" customWidth="1"/>
    <col min="11784" max="11784" width="23.44140625" style="1744" customWidth="1"/>
    <col min="11785" max="11785" width="20.5546875" style="1744" customWidth="1"/>
    <col min="11786" max="11786" width="13.88671875" style="1744" customWidth="1"/>
    <col min="11787" max="12032" width="11.44140625" style="1744"/>
    <col min="12033" max="12033" width="15.44140625" style="1744" customWidth="1"/>
    <col min="12034" max="12034" width="9.5546875" style="1744" customWidth="1"/>
    <col min="12035" max="12035" width="14.44140625" style="1744" customWidth="1"/>
    <col min="12036" max="12036" width="49.88671875" style="1744" customWidth="1"/>
    <col min="12037" max="12037" width="22.5546875" style="1744" customWidth="1"/>
    <col min="12038" max="12038" width="23" style="1744" customWidth="1"/>
    <col min="12039" max="12039" width="22.88671875" style="1744" customWidth="1"/>
    <col min="12040" max="12040" width="23.44140625" style="1744" customWidth="1"/>
    <col min="12041" max="12041" width="20.5546875" style="1744" customWidth="1"/>
    <col min="12042" max="12042" width="13.88671875" style="1744" customWidth="1"/>
    <col min="12043" max="12288" width="11.44140625" style="1744"/>
    <col min="12289" max="12289" width="15.44140625" style="1744" customWidth="1"/>
    <col min="12290" max="12290" width="9.5546875" style="1744" customWidth="1"/>
    <col min="12291" max="12291" width="14.44140625" style="1744" customWidth="1"/>
    <col min="12292" max="12292" width="49.88671875" style="1744" customWidth="1"/>
    <col min="12293" max="12293" width="22.5546875" style="1744" customWidth="1"/>
    <col min="12294" max="12294" width="23" style="1744" customWidth="1"/>
    <col min="12295" max="12295" width="22.88671875" style="1744" customWidth="1"/>
    <col min="12296" max="12296" width="23.44140625" style="1744" customWidth="1"/>
    <col min="12297" max="12297" width="20.5546875" style="1744" customWidth="1"/>
    <col min="12298" max="12298" width="13.88671875" style="1744" customWidth="1"/>
    <col min="12299" max="12544" width="11.44140625" style="1744"/>
    <col min="12545" max="12545" width="15.44140625" style="1744" customWidth="1"/>
    <col min="12546" max="12546" width="9.5546875" style="1744" customWidth="1"/>
    <col min="12547" max="12547" width="14.44140625" style="1744" customWidth="1"/>
    <col min="12548" max="12548" width="49.88671875" style="1744" customWidth="1"/>
    <col min="12549" max="12549" width="22.5546875" style="1744" customWidth="1"/>
    <col min="12550" max="12550" width="23" style="1744" customWidth="1"/>
    <col min="12551" max="12551" width="22.88671875" style="1744" customWidth="1"/>
    <col min="12552" max="12552" width="23.44140625" style="1744" customWidth="1"/>
    <col min="12553" max="12553" width="20.5546875" style="1744" customWidth="1"/>
    <col min="12554" max="12554" width="13.88671875" style="1744" customWidth="1"/>
    <col min="12555" max="12800" width="11.44140625" style="1744"/>
    <col min="12801" max="12801" width="15.44140625" style="1744" customWidth="1"/>
    <col min="12802" max="12802" width="9.5546875" style="1744" customWidth="1"/>
    <col min="12803" max="12803" width="14.44140625" style="1744" customWidth="1"/>
    <col min="12804" max="12804" width="49.88671875" style="1744" customWidth="1"/>
    <col min="12805" max="12805" width="22.5546875" style="1744" customWidth="1"/>
    <col min="12806" max="12806" width="23" style="1744" customWidth="1"/>
    <col min="12807" max="12807" width="22.88671875" style="1744" customWidth="1"/>
    <col min="12808" max="12808" width="23.44140625" style="1744" customWidth="1"/>
    <col min="12809" max="12809" width="20.5546875" style="1744" customWidth="1"/>
    <col min="12810" max="12810" width="13.88671875" style="1744" customWidth="1"/>
    <col min="12811" max="13056" width="11.44140625" style="1744"/>
    <col min="13057" max="13057" width="15.44140625" style="1744" customWidth="1"/>
    <col min="13058" max="13058" width="9.5546875" style="1744" customWidth="1"/>
    <col min="13059" max="13059" width="14.44140625" style="1744" customWidth="1"/>
    <col min="13060" max="13060" width="49.88671875" style="1744" customWidth="1"/>
    <col min="13061" max="13061" width="22.5546875" style="1744" customWidth="1"/>
    <col min="13062" max="13062" width="23" style="1744" customWidth="1"/>
    <col min="13063" max="13063" width="22.88671875" style="1744" customWidth="1"/>
    <col min="13064" max="13064" width="23.44140625" style="1744" customWidth="1"/>
    <col min="13065" max="13065" width="20.5546875" style="1744" customWidth="1"/>
    <col min="13066" max="13066" width="13.88671875" style="1744" customWidth="1"/>
    <col min="13067" max="13312" width="11.44140625" style="1744"/>
    <col min="13313" max="13313" width="15.44140625" style="1744" customWidth="1"/>
    <col min="13314" max="13314" width="9.5546875" style="1744" customWidth="1"/>
    <col min="13315" max="13315" width="14.44140625" style="1744" customWidth="1"/>
    <col min="13316" max="13316" width="49.88671875" style="1744" customWidth="1"/>
    <col min="13317" max="13317" width="22.5546875" style="1744" customWidth="1"/>
    <col min="13318" max="13318" width="23" style="1744" customWidth="1"/>
    <col min="13319" max="13319" width="22.88671875" style="1744" customWidth="1"/>
    <col min="13320" max="13320" width="23.44140625" style="1744" customWidth="1"/>
    <col min="13321" max="13321" width="20.5546875" style="1744" customWidth="1"/>
    <col min="13322" max="13322" width="13.88671875" style="1744" customWidth="1"/>
    <col min="13323" max="13568" width="11.44140625" style="1744"/>
    <col min="13569" max="13569" width="15.44140625" style="1744" customWidth="1"/>
    <col min="13570" max="13570" width="9.5546875" style="1744" customWidth="1"/>
    <col min="13571" max="13571" width="14.44140625" style="1744" customWidth="1"/>
    <col min="13572" max="13572" width="49.88671875" style="1744" customWidth="1"/>
    <col min="13573" max="13573" width="22.5546875" style="1744" customWidth="1"/>
    <col min="13574" max="13574" width="23" style="1744" customWidth="1"/>
    <col min="13575" max="13575" width="22.88671875" style="1744" customWidth="1"/>
    <col min="13576" max="13576" width="23.44140625" style="1744" customWidth="1"/>
    <col min="13577" max="13577" width="20.5546875" style="1744" customWidth="1"/>
    <col min="13578" max="13578" width="13.88671875" style="1744" customWidth="1"/>
    <col min="13579" max="13824" width="11.44140625" style="1744"/>
    <col min="13825" max="13825" width="15.44140625" style="1744" customWidth="1"/>
    <col min="13826" max="13826" width="9.5546875" style="1744" customWidth="1"/>
    <col min="13827" max="13827" width="14.44140625" style="1744" customWidth="1"/>
    <col min="13828" max="13828" width="49.88671875" style="1744" customWidth="1"/>
    <col min="13829" max="13829" width="22.5546875" style="1744" customWidth="1"/>
    <col min="13830" max="13830" width="23" style="1744" customWidth="1"/>
    <col min="13831" max="13831" width="22.88671875" style="1744" customWidth="1"/>
    <col min="13832" max="13832" width="23.44140625" style="1744" customWidth="1"/>
    <col min="13833" max="13833" width="20.5546875" style="1744" customWidth="1"/>
    <col min="13834" max="13834" width="13.88671875" style="1744" customWidth="1"/>
    <col min="13835" max="14080" width="11.44140625" style="1744"/>
    <col min="14081" max="14081" width="15.44140625" style="1744" customWidth="1"/>
    <col min="14082" max="14082" width="9.5546875" style="1744" customWidth="1"/>
    <col min="14083" max="14083" width="14.44140625" style="1744" customWidth="1"/>
    <col min="14084" max="14084" width="49.88671875" style="1744" customWidth="1"/>
    <col min="14085" max="14085" width="22.5546875" style="1744" customWidth="1"/>
    <col min="14086" max="14086" width="23" style="1744" customWidth="1"/>
    <col min="14087" max="14087" width="22.88671875" style="1744" customWidth="1"/>
    <col min="14088" max="14088" width="23.44140625" style="1744" customWidth="1"/>
    <col min="14089" max="14089" width="20.5546875" style="1744" customWidth="1"/>
    <col min="14090" max="14090" width="13.88671875" style="1744" customWidth="1"/>
    <col min="14091" max="14336" width="11.44140625" style="1744"/>
    <col min="14337" max="14337" width="15.44140625" style="1744" customWidth="1"/>
    <col min="14338" max="14338" width="9.5546875" style="1744" customWidth="1"/>
    <col min="14339" max="14339" width="14.44140625" style="1744" customWidth="1"/>
    <col min="14340" max="14340" width="49.88671875" style="1744" customWidth="1"/>
    <col min="14341" max="14341" width="22.5546875" style="1744" customWidth="1"/>
    <col min="14342" max="14342" width="23" style="1744" customWidth="1"/>
    <col min="14343" max="14343" width="22.88671875" style="1744" customWidth="1"/>
    <col min="14344" max="14344" width="23.44140625" style="1744" customWidth="1"/>
    <col min="14345" max="14345" width="20.5546875" style="1744" customWidth="1"/>
    <col min="14346" max="14346" width="13.88671875" style="1744" customWidth="1"/>
    <col min="14347" max="14592" width="11.44140625" style="1744"/>
    <col min="14593" max="14593" width="15.44140625" style="1744" customWidth="1"/>
    <col min="14594" max="14594" width="9.5546875" style="1744" customWidth="1"/>
    <col min="14595" max="14595" width="14.44140625" style="1744" customWidth="1"/>
    <col min="14596" max="14596" width="49.88671875" style="1744" customWidth="1"/>
    <col min="14597" max="14597" width="22.5546875" style="1744" customWidth="1"/>
    <col min="14598" max="14598" width="23" style="1744" customWidth="1"/>
    <col min="14599" max="14599" width="22.88671875" style="1744" customWidth="1"/>
    <col min="14600" max="14600" width="23.44140625" style="1744" customWidth="1"/>
    <col min="14601" max="14601" width="20.5546875" style="1744" customWidth="1"/>
    <col min="14602" max="14602" width="13.88671875" style="1744" customWidth="1"/>
    <col min="14603" max="14848" width="11.44140625" style="1744"/>
    <col min="14849" max="14849" width="15.44140625" style="1744" customWidth="1"/>
    <col min="14850" max="14850" width="9.5546875" style="1744" customWidth="1"/>
    <col min="14851" max="14851" width="14.44140625" style="1744" customWidth="1"/>
    <col min="14852" max="14852" width="49.88671875" style="1744" customWidth="1"/>
    <col min="14853" max="14853" width="22.5546875" style="1744" customWidth="1"/>
    <col min="14854" max="14854" width="23" style="1744" customWidth="1"/>
    <col min="14855" max="14855" width="22.88671875" style="1744" customWidth="1"/>
    <col min="14856" max="14856" width="23.44140625" style="1744" customWidth="1"/>
    <col min="14857" max="14857" width="20.5546875" style="1744" customWidth="1"/>
    <col min="14858" max="14858" width="13.88671875" style="1744" customWidth="1"/>
    <col min="14859" max="15104" width="11.44140625" style="1744"/>
    <col min="15105" max="15105" width="15.44140625" style="1744" customWidth="1"/>
    <col min="15106" max="15106" width="9.5546875" style="1744" customWidth="1"/>
    <col min="15107" max="15107" width="14.44140625" style="1744" customWidth="1"/>
    <col min="15108" max="15108" width="49.88671875" style="1744" customWidth="1"/>
    <col min="15109" max="15109" width="22.5546875" style="1744" customWidth="1"/>
    <col min="15110" max="15110" width="23" style="1744" customWidth="1"/>
    <col min="15111" max="15111" width="22.88671875" style="1744" customWidth="1"/>
    <col min="15112" max="15112" width="23.44140625" style="1744" customWidth="1"/>
    <col min="15113" max="15113" width="20.5546875" style="1744" customWidth="1"/>
    <col min="15114" max="15114" width="13.88671875" style="1744" customWidth="1"/>
    <col min="15115" max="15360" width="11.44140625" style="1744"/>
    <col min="15361" max="15361" width="15.44140625" style="1744" customWidth="1"/>
    <col min="15362" max="15362" width="9.5546875" style="1744" customWidth="1"/>
    <col min="15363" max="15363" width="14.44140625" style="1744" customWidth="1"/>
    <col min="15364" max="15364" width="49.88671875" style="1744" customWidth="1"/>
    <col min="15365" max="15365" width="22.5546875" style="1744" customWidth="1"/>
    <col min="15366" max="15366" width="23" style="1744" customWidth="1"/>
    <col min="15367" max="15367" width="22.88671875" style="1744" customWidth="1"/>
    <col min="15368" max="15368" width="23.44140625" style="1744" customWidth="1"/>
    <col min="15369" max="15369" width="20.5546875" style="1744" customWidth="1"/>
    <col min="15370" max="15370" width="13.88671875" style="1744" customWidth="1"/>
    <col min="15371" max="15616" width="11.44140625" style="1744"/>
    <col min="15617" max="15617" width="15.44140625" style="1744" customWidth="1"/>
    <col min="15618" max="15618" width="9.5546875" style="1744" customWidth="1"/>
    <col min="15619" max="15619" width="14.44140625" style="1744" customWidth="1"/>
    <col min="15620" max="15620" width="49.88671875" style="1744" customWidth="1"/>
    <col min="15621" max="15621" width="22.5546875" style="1744" customWidth="1"/>
    <col min="15622" max="15622" width="23" style="1744" customWidth="1"/>
    <col min="15623" max="15623" width="22.88671875" style="1744" customWidth="1"/>
    <col min="15624" max="15624" width="23.44140625" style="1744" customWidth="1"/>
    <col min="15625" max="15625" width="20.5546875" style="1744" customWidth="1"/>
    <col min="15626" max="15626" width="13.88671875" style="1744" customWidth="1"/>
    <col min="15627" max="15872" width="11.44140625" style="1744"/>
    <col min="15873" max="15873" width="15.44140625" style="1744" customWidth="1"/>
    <col min="15874" max="15874" width="9.5546875" style="1744" customWidth="1"/>
    <col min="15875" max="15875" width="14.44140625" style="1744" customWidth="1"/>
    <col min="15876" max="15876" width="49.88671875" style="1744" customWidth="1"/>
    <col min="15877" max="15877" width="22.5546875" style="1744" customWidth="1"/>
    <col min="15878" max="15878" width="23" style="1744" customWidth="1"/>
    <col min="15879" max="15879" width="22.88671875" style="1744" customWidth="1"/>
    <col min="15880" max="15880" width="23.44140625" style="1744" customWidth="1"/>
    <col min="15881" max="15881" width="20.5546875" style="1744" customWidth="1"/>
    <col min="15882" max="15882" width="13.88671875" style="1744" customWidth="1"/>
    <col min="15883" max="16128" width="11.44140625" style="1744"/>
    <col min="16129" max="16129" width="15.44140625" style="1744" customWidth="1"/>
    <col min="16130" max="16130" width="9.5546875" style="1744" customWidth="1"/>
    <col min="16131" max="16131" width="14.44140625" style="1744" customWidth="1"/>
    <col min="16132" max="16132" width="49.88671875" style="1744" customWidth="1"/>
    <col min="16133" max="16133" width="22.5546875" style="1744" customWidth="1"/>
    <col min="16134" max="16134" width="23" style="1744" customWidth="1"/>
    <col min="16135" max="16135" width="22.88671875" style="1744" customWidth="1"/>
    <col min="16136" max="16136" width="23.44140625" style="1744" customWidth="1"/>
    <col min="16137" max="16137" width="20.5546875" style="1744" customWidth="1"/>
    <col min="16138" max="16138" width="13.88671875" style="1744" customWidth="1"/>
    <col min="16139" max="16384" width="11.44140625" style="1744"/>
  </cols>
  <sheetData>
    <row r="1" spans="1:9" ht="15" thickBot="1" x14ac:dyDescent="0.35"/>
    <row r="2" spans="1:9" s="1747" customFormat="1" x14ac:dyDescent="0.3">
      <c r="A2" s="3709" t="s">
        <v>1</v>
      </c>
      <c r="B2" s="3710"/>
      <c r="C2" s="3710"/>
      <c r="D2" s="3710"/>
      <c r="E2" s="3710"/>
      <c r="F2" s="3710"/>
      <c r="G2" s="3710"/>
      <c r="H2" s="3710"/>
      <c r="I2" s="3711"/>
    </row>
    <row r="3" spans="1:9" s="1747" customFormat="1" ht="12.6" customHeight="1" x14ac:dyDescent="0.3">
      <c r="A3" s="3706" t="s">
        <v>95</v>
      </c>
      <c r="B3" s="3707"/>
      <c r="C3" s="3707"/>
      <c r="D3" s="3707"/>
      <c r="E3" s="3707"/>
      <c r="F3" s="3707"/>
      <c r="G3" s="3707"/>
      <c r="H3" s="3707"/>
      <c r="I3" s="3708"/>
    </row>
    <row r="4" spans="1:9" ht="0.75" customHeight="1" x14ac:dyDescent="0.3">
      <c r="A4" s="1748"/>
      <c r="I4" s="1749"/>
    </row>
    <row r="5" spans="1:9" ht="21.75" customHeight="1" x14ac:dyDescent="0.3">
      <c r="A5" s="1750" t="s">
        <v>0</v>
      </c>
      <c r="I5" s="1749"/>
    </row>
    <row r="6" spans="1:9" ht="16.5" hidden="1" customHeight="1" x14ac:dyDescent="0.3">
      <c r="A6" s="1748"/>
      <c r="I6" s="1751"/>
    </row>
    <row r="7" spans="1:9" ht="21.75" customHeight="1" thickBot="1" x14ac:dyDescent="0.35">
      <c r="A7" s="1748" t="s">
        <v>96</v>
      </c>
      <c r="D7" s="1745" t="s">
        <v>4</v>
      </c>
      <c r="F7" s="1746" t="s">
        <v>97</v>
      </c>
      <c r="G7" s="1746" t="s">
        <v>361</v>
      </c>
      <c r="H7" s="1746" t="s">
        <v>200</v>
      </c>
      <c r="I7" s="1749"/>
    </row>
    <row r="8" spans="1:9" ht="9.75" hidden="1" customHeight="1" thickBot="1" x14ac:dyDescent="0.35">
      <c r="A8" s="1752"/>
      <c r="B8" s="1753"/>
      <c r="C8" s="1753"/>
      <c r="D8" s="1754"/>
      <c r="E8" s="1755"/>
      <c r="F8" s="1755"/>
      <c r="G8" s="1755"/>
      <c r="H8" s="1755"/>
      <c r="I8" s="1756"/>
    </row>
    <row r="9" spans="1:9" ht="15" thickBot="1" x14ac:dyDescent="0.35">
      <c r="A9" s="1757"/>
      <c r="B9" s="1758"/>
      <c r="C9" s="1758"/>
      <c r="D9" s="1759"/>
      <c r="E9" s="1760"/>
      <c r="F9" s="1760"/>
      <c r="G9" s="1760"/>
      <c r="H9" s="1760"/>
      <c r="I9" s="1761"/>
    </row>
    <row r="10" spans="1:9" ht="39" customHeight="1" thickBot="1" x14ac:dyDescent="0.35">
      <c r="A10" s="1762" t="s">
        <v>228</v>
      </c>
      <c r="B10" s="1763" t="s">
        <v>227</v>
      </c>
      <c r="C10" s="1763" t="s">
        <v>226</v>
      </c>
      <c r="D10" s="1763" t="s">
        <v>225</v>
      </c>
      <c r="E10" s="1764" t="s">
        <v>224</v>
      </c>
      <c r="F10" s="1764" t="s">
        <v>101</v>
      </c>
      <c r="G10" s="1764" t="s">
        <v>102</v>
      </c>
      <c r="H10" s="1764" t="s">
        <v>103</v>
      </c>
      <c r="I10" s="1765" t="s">
        <v>195</v>
      </c>
    </row>
    <row r="11" spans="1:9" s="1747" customFormat="1" ht="16.2" thickBot="1" x14ac:dyDescent="0.35">
      <c r="A11" s="1766" t="s">
        <v>12</v>
      </c>
      <c r="B11" s="1767"/>
      <c r="C11" s="1767"/>
      <c r="D11" s="1768" t="s">
        <v>13</v>
      </c>
      <c r="E11" s="1769">
        <f>+E12+E58+E116</f>
        <v>73583023604</v>
      </c>
      <c r="F11" s="1769">
        <f>+F12+F58+F116</f>
        <v>61176095039.100006</v>
      </c>
      <c r="G11" s="1769">
        <f>+G12+G58+G116</f>
        <v>42606688539.479996</v>
      </c>
      <c r="H11" s="1769">
        <f>+H12+H58+H116</f>
        <v>37365793856.130005</v>
      </c>
      <c r="I11" s="1770">
        <f>+I12+I58+I116</f>
        <v>36628556856.130005</v>
      </c>
    </row>
    <row r="12" spans="1:9" ht="15.6" x14ac:dyDescent="0.3">
      <c r="A12" s="1771" t="s">
        <v>349</v>
      </c>
      <c r="B12" s="1772"/>
      <c r="C12" s="1772"/>
      <c r="D12" s="1773" t="s">
        <v>14</v>
      </c>
      <c r="E12" s="1774">
        <f>+E13</f>
        <v>51485706132</v>
      </c>
      <c r="F12" s="1774">
        <f>+F13</f>
        <v>46354085546</v>
      </c>
      <c r="G12" s="1774">
        <f>+G13</f>
        <v>29038575649</v>
      </c>
      <c r="H12" s="1774">
        <f>+H13</f>
        <v>27377310444</v>
      </c>
      <c r="I12" s="1775">
        <f>+I13</f>
        <v>26640073444</v>
      </c>
    </row>
    <row r="13" spans="1:9" ht="15.6" x14ac:dyDescent="0.3">
      <c r="A13" s="1776" t="s">
        <v>348</v>
      </c>
      <c r="B13" s="1777"/>
      <c r="C13" s="1777"/>
      <c r="D13" s="1778" t="s">
        <v>14</v>
      </c>
      <c r="E13" s="1779">
        <f>+E14+E34+E37</f>
        <v>51485706132</v>
      </c>
      <c r="F13" s="1779">
        <f>+F14+F34+F37</f>
        <v>46354085546</v>
      </c>
      <c r="G13" s="1779">
        <f>+G14+G34+G37</f>
        <v>29038575649</v>
      </c>
      <c r="H13" s="1779">
        <f>+H14+H34+H37</f>
        <v>27377310444</v>
      </c>
      <c r="I13" s="1780">
        <f>+I14+I34+I37</f>
        <v>26640073444</v>
      </c>
    </row>
    <row r="14" spans="1:9" ht="14.25" customHeight="1" x14ac:dyDescent="0.3">
      <c r="A14" s="1776" t="s">
        <v>347</v>
      </c>
      <c r="B14" s="1777"/>
      <c r="C14" s="1777"/>
      <c r="D14" s="1778" t="s">
        <v>15</v>
      </c>
      <c r="E14" s="1779">
        <f>+E15+E19+E22+E30+E33</f>
        <v>34140398291</v>
      </c>
      <c r="F14" s="1779">
        <f>+F15+F19+F22+F30+F33</f>
        <v>31823315969</v>
      </c>
      <c r="G14" s="1779">
        <f>+G15+G19+G22+G30+G33</f>
        <v>18272086625</v>
      </c>
      <c r="H14" s="1779">
        <f>+H15+H19+H22+H30+H33</f>
        <v>18204705639</v>
      </c>
      <c r="I14" s="1780">
        <f>+I15+I19+I22+I30+I33</f>
        <v>18204705639</v>
      </c>
    </row>
    <row r="15" spans="1:9" ht="15.6" x14ac:dyDescent="0.3">
      <c r="A15" s="1776" t="s">
        <v>346</v>
      </c>
      <c r="B15" s="1777"/>
      <c r="C15" s="1777"/>
      <c r="D15" s="1778" t="s">
        <v>104</v>
      </c>
      <c r="E15" s="1779">
        <f>SUM(E16:E18)</f>
        <v>22594663000</v>
      </c>
      <c r="F15" s="1779">
        <f>SUM(F16:F18)</f>
        <v>22594663000</v>
      </c>
      <c r="G15" s="1779">
        <f>SUM(G16:G18)</f>
        <v>13895933834</v>
      </c>
      <c r="H15" s="1779">
        <f>SUM(H16:H18)</f>
        <v>13831984898</v>
      </c>
      <c r="I15" s="1780">
        <f>SUM(I16:I18)</f>
        <v>13831984898</v>
      </c>
    </row>
    <row r="16" spans="1:9" ht="15.6" x14ac:dyDescent="0.3">
      <c r="A16" s="1781" t="s">
        <v>345</v>
      </c>
      <c r="B16" s="1782">
        <v>20</v>
      </c>
      <c r="C16" s="1782" t="s">
        <v>217</v>
      </c>
      <c r="D16" s="1783" t="s">
        <v>17</v>
      </c>
      <c r="E16" s="1784">
        <v>21143479321</v>
      </c>
      <c r="F16" s="1784">
        <v>21143479321</v>
      </c>
      <c r="G16" s="1784">
        <v>13000284160</v>
      </c>
      <c r="H16" s="1784">
        <v>13000284160</v>
      </c>
      <c r="I16" s="1785">
        <v>13000284160</v>
      </c>
    </row>
    <row r="17" spans="1:9" ht="15.6" x14ac:dyDescent="0.3">
      <c r="A17" s="1781" t="s">
        <v>344</v>
      </c>
      <c r="B17" s="1782">
        <v>20</v>
      </c>
      <c r="C17" s="1782" t="s">
        <v>217</v>
      </c>
      <c r="D17" s="1783" t="s">
        <v>18</v>
      </c>
      <c r="E17" s="1784">
        <v>1268319272</v>
      </c>
      <c r="F17" s="1784">
        <v>1268319272</v>
      </c>
      <c r="G17" s="1784">
        <v>749376296</v>
      </c>
      <c r="H17" s="1784">
        <v>749376296</v>
      </c>
      <c r="I17" s="1785">
        <v>749376296</v>
      </c>
    </row>
    <row r="18" spans="1:9" ht="20.25" customHeight="1" x14ac:dyDescent="0.3">
      <c r="A18" s="1781" t="s">
        <v>343</v>
      </c>
      <c r="B18" s="1782">
        <v>20</v>
      </c>
      <c r="C18" s="1782" t="s">
        <v>217</v>
      </c>
      <c r="D18" s="1783" t="s">
        <v>19</v>
      </c>
      <c r="E18" s="1786">
        <v>182864407</v>
      </c>
      <c r="F18" s="1786">
        <v>182864407</v>
      </c>
      <c r="G18" s="1786">
        <v>146273378</v>
      </c>
      <c r="H18" s="1784">
        <v>82324442</v>
      </c>
      <c r="I18" s="1785">
        <v>82324442</v>
      </c>
    </row>
    <row r="19" spans="1:9" ht="15.6" x14ac:dyDescent="0.3">
      <c r="A19" s="1776" t="s">
        <v>342</v>
      </c>
      <c r="B19" s="1777"/>
      <c r="C19" s="1777"/>
      <c r="D19" s="1778" t="s">
        <v>20</v>
      </c>
      <c r="E19" s="1787">
        <f>SUM(E20:E21)</f>
        <v>4304408326</v>
      </c>
      <c r="F19" s="1787">
        <f>SUM(F20:F21)</f>
        <v>4304408326</v>
      </c>
      <c r="G19" s="1787">
        <f>SUM(G20:G21)</f>
        <v>2237103908</v>
      </c>
      <c r="H19" s="1779">
        <f>SUM(H20:H21)</f>
        <v>2237103908</v>
      </c>
      <c r="I19" s="1780">
        <f>SUM(I20:I21)</f>
        <v>2237103908</v>
      </c>
    </row>
    <row r="20" spans="1:9" ht="15.6" x14ac:dyDescent="0.3">
      <c r="A20" s="1781" t="s">
        <v>341</v>
      </c>
      <c r="B20" s="1782">
        <v>20</v>
      </c>
      <c r="C20" s="1782" t="s">
        <v>217</v>
      </c>
      <c r="D20" s="1783" t="s">
        <v>21</v>
      </c>
      <c r="E20" s="1786">
        <v>1075186180</v>
      </c>
      <c r="F20" s="1786">
        <v>1075186180</v>
      </c>
      <c r="G20" s="1786">
        <v>702986041</v>
      </c>
      <c r="H20" s="1784">
        <v>702986041</v>
      </c>
      <c r="I20" s="1785">
        <v>702986041</v>
      </c>
    </row>
    <row r="21" spans="1:9" ht="15.6" x14ac:dyDescent="0.3">
      <c r="A21" s="1781" t="s">
        <v>340</v>
      </c>
      <c r="B21" s="1782">
        <v>20</v>
      </c>
      <c r="C21" s="1782" t="s">
        <v>217</v>
      </c>
      <c r="D21" s="1783" t="s">
        <v>22</v>
      </c>
      <c r="E21" s="1786">
        <v>3229222146</v>
      </c>
      <c r="F21" s="1786">
        <v>3229222146</v>
      </c>
      <c r="G21" s="1786">
        <v>1534117867</v>
      </c>
      <c r="H21" s="1784">
        <v>1534117867</v>
      </c>
      <c r="I21" s="1785">
        <v>1534117867</v>
      </c>
    </row>
    <row r="22" spans="1:9" ht="15.75" customHeight="1" x14ac:dyDescent="0.3">
      <c r="A22" s="1776" t="s">
        <v>339</v>
      </c>
      <c r="B22" s="1777"/>
      <c r="C22" s="1777"/>
      <c r="D22" s="1778" t="s">
        <v>23</v>
      </c>
      <c r="E22" s="1787">
        <f>SUM(E23:E29)</f>
        <v>4721278363</v>
      </c>
      <c r="F22" s="1787">
        <f>SUM(F23:F29)</f>
        <v>4721278363</v>
      </c>
      <c r="G22" s="1787">
        <f>SUM(G23:G29)</f>
        <v>1991993081</v>
      </c>
      <c r="H22" s="1779">
        <f>SUM(H23:H29)</f>
        <v>1988561031</v>
      </c>
      <c r="I22" s="1780">
        <f>SUM(I23:I29)</f>
        <v>1988561031</v>
      </c>
    </row>
    <row r="23" spans="1:9" ht="15.6" x14ac:dyDescent="0.3">
      <c r="A23" s="1781" t="s">
        <v>338</v>
      </c>
      <c r="B23" s="1782">
        <v>20</v>
      </c>
      <c r="C23" s="1782" t="s">
        <v>217</v>
      </c>
      <c r="D23" s="1783" t="s">
        <v>24</v>
      </c>
      <c r="E23" s="1786">
        <v>790730085</v>
      </c>
      <c r="F23" s="1786">
        <v>790730085</v>
      </c>
      <c r="G23" s="1786">
        <v>287883681</v>
      </c>
      <c r="H23" s="1784">
        <v>287883681</v>
      </c>
      <c r="I23" s="1785">
        <v>287883681</v>
      </c>
    </row>
    <row r="24" spans="1:9" ht="15.6" x14ac:dyDescent="0.3">
      <c r="A24" s="1781" t="s">
        <v>337</v>
      </c>
      <c r="B24" s="1782">
        <v>20</v>
      </c>
      <c r="C24" s="1782" t="s">
        <v>217</v>
      </c>
      <c r="D24" s="1783" t="s">
        <v>25</v>
      </c>
      <c r="E24" s="1786">
        <v>193757002</v>
      </c>
      <c r="F24" s="1786">
        <v>193757002</v>
      </c>
      <c r="G24" s="1786">
        <v>67948029</v>
      </c>
      <c r="H24" s="1784">
        <v>67948029</v>
      </c>
      <c r="I24" s="1785">
        <v>67948029</v>
      </c>
    </row>
    <row r="25" spans="1:9" ht="15.6" x14ac:dyDescent="0.3">
      <c r="A25" s="1781" t="s">
        <v>336</v>
      </c>
      <c r="B25" s="1782">
        <v>20</v>
      </c>
      <c r="C25" s="1782" t="s">
        <v>217</v>
      </c>
      <c r="D25" s="1783" t="s">
        <v>105</v>
      </c>
      <c r="E25" s="1786">
        <v>2980139</v>
      </c>
      <c r="F25" s="1786">
        <v>2980139</v>
      </c>
      <c r="G25" s="1786">
        <v>1129191</v>
      </c>
      <c r="H25" s="1784">
        <v>1129191</v>
      </c>
      <c r="I25" s="1785">
        <v>1129191</v>
      </c>
    </row>
    <row r="26" spans="1:9" ht="15.6" x14ac:dyDescent="0.3">
      <c r="A26" s="1781" t="s">
        <v>335</v>
      </c>
      <c r="B26" s="1782">
        <v>20</v>
      </c>
      <c r="C26" s="1782" t="s">
        <v>217</v>
      </c>
      <c r="D26" s="1783" t="s">
        <v>106</v>
      </c>
      <c r="E26" s="1784">
        <v>1260827200</v>
      </c>
      <c r="F26" s="1784">
        <v>1260827200</v>
      </c>
      <c r="G26" s="1786">
        <v>1033473322</v>
      </c>
      <c r="H26" s="1786">
        <v>1030041272</v>
      </c>
      <c r="I26" s="1788">
        <v>1030041272</v>
      </c>
    </row>
    <row r="27" spans="1:9" ht="15.6" x14ac:dyDescent="0.3">
      <c r="A27" s="1781" t="s">
        <v>334</v>
      </c>
      <c r="B27" s="1782">
        <v>20</v>
      </c>
      <c r="C27" s="1782" t="s">
        <v>217</v>
      </c>
      <c r="D27" s="1783" t="s">
        <v>26</v>
      </c>
      <c r="E27" s="1784">
        <v>1618820500</v>
      </c>
      <c r="F27" s="1784">
        <v>1618820500</v>
      </c>
      <c r="G27" s="1784">
        <v>556897175</v>
      </c>
      <c r="H27" s="1784">
        <v>556897175</v>
      </c>
      <c r="I27" s="1785">
        <v>556897175</v>
      </c>
    </row>
    <row r="28" spans="1:9" ht="15.6" x14ac:dyDescent="0.3">
      <c r="A28" s="1781" t="s">
        <v>333</v>
      </c>
      <c r="B28" s="1782">
        <v>20</v>
      </c>
      <c r="C28" s="1782" t="s">
        <v>217</v>
      </c>
      <c r="D28" s="1783" t="s">
        <v>27</v>
      </c>
      <c r="E28" s="1784">
        <v>778296108</v>
      </c>
      <c r="F28" s="1784">
        <v>778296108</v>
      </c>
      <c r="G28" s="1784">
        <v>9679213</v>
      </c>
      <c r="H28" s="1784">
        <v>9679213</v>
      </c>
      <c r="I28" s="1785">
        <v>9679213</v>
      </c>
    </row>
    <row r="29" spans="1:9" ht="15.6" x14ac:dyDescent="0.3">
      <c r="A29" s="1781" t="s">
        <v>332</v>
      </c>
      <c r="B29" s="1782">
        <v>20</v>
      </c>
      <c r="C29" s="1782" t="s">
        <v>217</v>
      </c>
      <c r="D29" s="1783" t="s">
        <v>107</v>
      </c>
      <c r="E29" s="1784">
        <v>75867329</v>
      </c>
      <c r="F29" s="1784">
        <v>75867329</v>
      </c>
      <c r="G29" s="1784">
        <v>34982470</v>
      </c>
      <c r="H29" s="1784">
        <v>34982470</v>
      </c>
      <c r="I29" s="1785">
        <v>34982470</v>
      </c>
    </row>
    <row r="30" spans="1:9" ht="31.2" x14ac:dyDescent="0.3">
      <c r="A30" s="1776" t="s">
        <v>331</v>
      </c>
      <c r="B30" s="1777"/>
      <c r="C30" s="1777"/>
      <c r="D30" s="1778" t="s">
        <v>28</v>
      </c>
      <c r="E30" s="1779">
        <f>+E31+E32</f>
        <v>202966280</v>
      </c>
      <c r="F30" s="1779">
        <f>+F31+F32</f>
        <v>202966280</v>
      </c>
      <c r="G30" s="1779">
        <f>+G31+G32</f>
        <v>147055802</v>
      </c>
      <c r="H30" s="1779">
        <f>+H31+H32</f>
        <v>147055802</v>
      </c>
      <c r="I30" s="1780">
        <f>+I31+I32</f>
        <v>147055802</v>
      </c>
    </row>
    <row r="31" spans="1:9" ht="15.6" x14ac:dyDescent="0.3">
      <c r="A31" s="1781" t="s">
        <v>330</v>
      </c>
      <c r="B31" s="1782">
        <v>20</v>
      </c>
      <c r="C31" s="1782" t="s">
        <v>217</v>
      </c>
      <c r="D31" s="1783" t="s">
        <v>29</v>
      </c>
      <c r="E31" s="1784">
        <v>68766280</v>
      </c>
      <c r="F31" s="1784">
        <v>68766280</v>
      </c>
      <c r="G31" s="1784">
        <v>51830087</v>
      </c>
      <c r="H31" s="1784">
        <v>51830087</v>
      </c>
      <c r="I31" s="1785">
        <v>51830087</v>
      </c>
    </row>
    <row r="32" spans="1:9" ht="15.6" x14ac:dyDescent="0.3">
      <c r="A32" s="1781" t="s">
        <v>329</v>
      </c>
      <c r="B32" s="1782">
        <v>20</v>
      </c>
      <c r="C32" s="1782" t="s">
        <v>217</v>
      </c>
      <c r="D32" s="1783" t="s">
        <v>30</v>
      </c>
      <c r="E32" s="1784">
        <v>134200000</v>
      </c>
      <c r="F32" s="1784">
        <v>134200000</v>
      </c>
      <c r="G32" s="1784">
        <v>95225715</v>
      </c>
      <c r="H32" s="1784">
        <v>95225715</v>
      </c>
      <c r="I32" s="1785">
        <v>95225715</v>
      </c>
    </row>
    <row r="33" spans="1:9" ht="30.75" customHeight="1" x14ac:dyDescent="0.3">
      <c r="A33" s="1776" t="s">
        <v>328</v>
      </c>
      <c r="B33" s="1777">
        <v>20</v>
      </c>
      <c r="C33" s="1782" t="s">
        <v>217</v>
      </c>
      <c r="D33" s="1778" t="s">
        <v>108</v>
      </c>
      <c r="E33" s="1789">
        <v>2317082322</v>
      </c>
      <c r="F33" s="1784">
        <v>0</v>
      </c>
      <c r="G33" s="1784">
        <v>0</v>
      </c>
      <c r="H33" s="1784">
        <v>0</v>
      </c>
      <c r="I33" s="1785">
        <v>0</v>
      </c>
    </row>
    <row r="34" spans="1:9" ht="15.6" x14ac:dyDescent="0.3">
      <c r="A34" s="1776" t="s">
        <v>327</v>
      </c>
      <c r="B34" s="1777"/>
      <c r="C34" s="1777"/>
      <c r="D34" s="1778" t="s">
        <v>31</v>
      </c>
      <c r="E34" s="1787">
        <f>SUM(E35:E36)</f>
        <v>7405061141</v>
      </c>
      <c r="F34" s="1787">
        <f>SUM(F35:F36)</f>
        <v>4590522877</v>
      </c>
      <c r="G34" s="1787">
        <f>SUM(G35:G36)</f>
        <v>4428493176</v>
      </c>
      <c r="H34" s="1787">
        <f>SUM(H35:H36)</f>
        <v>2834608957</v>
      </c>
      <c r="I34" s="1790">
        <f>SUM(I35:I36)</f>
        <v>2834608957</v>
      </c>
    </row>
    <row r="35" spans="1:9" ht="15.6" x14ac:dyDescent="0.3">
      <c r="A35" s="1781" t="s">
        <v>326</v>
      </c>
      <c r="B35" s="1782">
        <v>20</v>
      </c>
      <c r="C35" s="1782" t="s">
        <v>217</v>
      </c>
      <c r="D35" s="1783" t="s">
        <v>32</v>
      </c>
      <c r="E35" s="1784">
        <v>305000000</v>
      </c>
      <c r="F35" s="1784">
        <v>296530764</v>
      </c>
      <c r="G35" s="1784">
        <v>152585604</v>
      </c>
      <c r="H35" s="1784">
        <v>52585604</v>
      </c>
      <c r="I35" s="1785">
        <v>52585604</v>
      </c>
    </row>
    <row r="36" spans="1:9" ht="15.6" x14ac:dyDescent="0.3">
      <c r="A36" s="1781" t="s">
        <v>325</v>
      </c>
      <c r="B36" s="1782">
        <v>20</v>
      </c>
      <c r="C36" s="1782" t="s">
        <v>217</v>
      </c>
      <c r="D36" s="1783" t="s">
        <v>33</v>
      </c>
      <c r="E36" s="1784">
        <v>7100061141</v>
      </c>
      <c r="F36" s="1784">
        <v>4293992113</v>
      </c>
      <c r="G36" s="1784">
        <v>4275907572</v>
      </c>
      <c r="H36" s="1784">
        <v>2782023353</v>
      </c>
      <c r="I36" s="1785">
        <v>2782023353</v>
      </c>
    </row>
    <row r="37" spans="1:9" ht="31.5" customHeight="1" x14ac:dyDescent="0.3">
      <c r="A37" s="1776" t="s">
        <v>324</v>
      </c>
      <c r="B37" s="1777"/>
      <c r="C37" s="1777"/>
      <c r="D37" s="1778" t="s">
        <v>109</v>
      </c>
      <c r="E37" s="1779">
        <f>+E38+E42+E46+E47</f>
        <v>9940246700</v>
      </c>
      <c r="F37" s="1779">
        <f>+F38+F42+F46+F47</f>
        <v>9940246700</v>
      </c>
      <c r="G37" s="1779">
        <f>+G38+G42+G46+G47</f>
        <v>6337995848</v>
      </c>
      <c r="H37" s="1779">
        <f>+H38+H42+H46+H47</f>
        <v>6337995848</v>
      </c>
      <c r="I37" s="1780">
        <f>+I38+I42+I46+I47</f>
        <v>5600758848</v>
      </c>
    </row>
    <row r="38" spans="1:9" ht="15.6" x14ac:dyDescent="0.3">
      <c r="A38" s="1776" t="s">
        <v>323</v>
      </c>
      <c r="B38" s="1777"/>
      <c r="C38" s="1777"/>
      <c r="D38" s="1778" t="s">
        <v>35</v>
      </c>
      <c r="E38" s="1779">
        <f>SUM(E39:E41)</f>
        <v>5264556926</v>
      </c>
      <c r="F38" s="1779">
        <f>SUM(F39:F41)</f>
        <v>5264556926</v>
      </c>
      <c r="G38" s="1779">
        <f>SUM(G39:G41)</f>
        <v>2864735400</v>
      </c>
      <c r="H38" s="1779">
        <f>SUM(H39:H41)</f>
        <v>2864735400</v>
      </c>
      <c r="I38" s="1780">
        <f>SUM(I39:I41)</f>
        <v>2419589300</v>
      </c>
    </row>
    <row r="39" spans="1:9" ht="15.6" x14ac:dyDescent="0.3">
      <c r="A39" s="1781" t="s">
        <v>322</v>
      </c>
      <c r="B39" s="1782">
        <v>20</v>
      </c>
      <c r="C39" s="1782" t="s">
        <v>217</v>
      </c>
      <c r="D39" s="1783" t="s">
        <v>36</v>
      </c>
      <c r="E39" s="1784">
        <v>1297907238</v>
      </c>
      <c r="F39" s="1784">
        <v>1297907238</v>
      </c>
      <c r="G39" s="1784">
        <v>640747800</v>
      </c>
      <c r="H39" s="1784">
        <v>640747800</v>
      </c>
      <c r="I39" s="1785">
        <v>516590300</v>
      </c>
    </row>
    <row r="40" spans="1:9" ht="31.2" x14ac:dyDescent="0.3">
      <c r="A40" s="1781" t="s">
        <v>321</v>
      </c>
      <c r="B40" s="1782">
        <v>20</v>
      </c>
      <c r="C40" s="1782" t="s">
        <v>217</v>
      </c>
      <c r="D40" s="1783" t="s">
        <v>110</v>
      </c>
      <c r="E40" s="1784">
        <v>1985792898</v>
      </c>
      <c r="F40" s="1784">
        <v>1985792898</v>
      </c>
      <c r="G40" s="1784">
        <v>946707100</v>
      </c>
      <c r="H40" s="1784">
        <v>946707100</v>
      </c>
      <c r="I40" s="1785">
        <v>811369500</v>
      </c>
    </row>
    <row r="41" spans="1:9" ht="15.6" x14ac:dyDescent="0.3">
      <c r="A41" s="1781" t="s">
        <v>320</v>
      </c>
      <c r="B41" s="1782">
        <v>20</v>
      </c>
      <c r="C41" s="1782" t="s">
        <v>217</v>
      </c>
      <c r="D41" s="1783" t="s">
        <v>38</v>
      </c>
      <c r="E41" s="1784">
        <v>1980856790</v>
      </c>
      <c r="F41" s="1784">
        <v>1980856790</v>
      </c>
      <c r="G41" s="1784">
        <v>1277280500</v>
      </c>
      <c r="H41" s="1784">
        <v>1277280500</v>
      </c>
      <c r="I41" s="1785">
        <v>1091629500</v>
      </c>
    </row>
    <row r="42" spans="1:9" ht="15.6" x14ac:dyDescent="0.3">
      <c r="A42" s="1776" t="s">
        <v>319</v>
      </c>
      <c r="B42" s="1777"/>
      <c r="C42" s="1777"/>
      <c r="D42" s="1778" t="s">
        <v>111</v>
      </c>
      <c r="E42" s="1779">
        <f>+E43+E44+E45</f>
        <v>3375854160</v>
      </c>
      <c r="F42" s="1779">
        <f>+F43+F44+F45</f>
        <v>3375854160</v>
      </c>
      <c r="G42" s="1779">
        <f>+G43+G44+G45</f>
        <v>2672255148</v>
      </c>
      <c r="H42" s="1779">
        <f>+H43+H44+H45</f>
        <v>2672255148</v>
      </c>
      <c r="I42" s="1780">
        <f>+I43+I44+I45</f>
        <v>2535371448</v>
      </c>
    </row>
    <row r="43" spans="1:9" ht="15.6" x14ac:dyDescent="0.3">
      <c r="A43" s="1781" t="s">
        <v>318</v>
      </c>
      <c r="B43" s="1782">
        <v>20</v>
      </c>
      <c r="C43" s="1782" t="s">
        <v>217</v>
      </c>
      <c r="D43" s="1783" t="s">
        <v>40</v>
      </c>
      <c r="E43" s="1784">
        <v>2045759880</v>
      </c>
      <c r="F43" s="1784">
        <v>2045759880</v>
      </c>
      <c r="G43" s="1784">
        <v>1742694548</v>
      </c>
      <c r="H43" s="1784">
        <v>1742694548</v>
      </c>
      <c r="I43" s="1785">
        <v>1742694548</v>
      </c>
    </row>
    <row r="44" spans="1:9" ht="31.2" x14ac:dyDescent="0.3">
      <c r="A44" s="1781" t="s">
        <v>317</v>
      </c>
      <c r="B44" s="1782">
        <v>20</v>
      </c>
      <c r="C44" s="1782" t="s">
        <v>217</v>
      </c>
      <c r="D44" s="1783" t="s">
        <v>41</v>
      </c>
      <c r="E44" s="1784">
        <v>1204707636</v>
      </c>
      <c r="F44" s="1784">
        <v>1204707636</v>
      </c>
      <c r="G44" s="1784">
        <v>856538700</v>
      </c>
      <c r="H44" s="1784">
        <v>856538700</v>
      </c>
      <c r="I44" s="1785">
        <v>729777500</v>
      </c>
    </row>
    <row r="45" spans="1:9" ht="46.8" x14ac:dyDescent="0.3">
      <c r="A45" s="1781" t="s">
        <v>316</v>
      </c>
      <c r="B45" s="1782">
        <v>20</v>
      </c>
      <c r="C45" s="1782" t="s">
        <v>217</v>
      </c>
      <c r="D45" s="1783" t="s">
        <v>112</v>
      </c>
      <c r="E45" s="1784">
        <v>125386644</v>
      </c>
      <c r="F45" s="1784">
        <v>125386644</v>
      </c>
      <c r="G45" s="1784">
        <v>73021900</v>
      </c>
      <c r="H45" s="1784">
        <v>73021900</v>
      </c>
      <c r="I45" s="1785">
        <v>62899400</v>
      </c>
    </row>
    <row r="46" spans="1:9" ht="15.6" x14ac:dyDescent="0.3">
      <c r="A46" s="1781" t="s">
        <v>315</v>
      </c>
      <c r="B46" s="1782">
        <v>20</v>
      </c>
      <c r="C46" s="1782" t="s">
        <v>217</v>
      </c>
      <c r="D46" s="1783" t="s">
        <v>43</v>
      </c>
      <c r="E46" s="1784">
        <v>775448970</v>
      </c>
      <c r="F46" s="1784">
        <v>775448970</v>
      </c>
      <c r="G46" s="1784">
        <v>480581900</v>
      </c>
      <c r="H46" s="1784">
        <v>480581900</v>
      </c>
      <c r="I46" s="1785">
        <v>387460400</v>
      </c>
    </row>
    <row r="47" spans="1:9" ht="16.2" thickBot="1" x14ac:dyDescent="0.35">
      <c r="A47" s="1791" t="s">
        <v>314</v>
      </c>
      <c r="B47" s="1792">
        <v>20</v>
      </c>
      <c r="C47" s="1792" t="s">
        <v>217</v>
      </c>
      <c r="D47" s="1793" t="s">
        <v>44</v>
      </c>
      <c r="E47" s="1794">
        <v>524386644</v>
      </c>
      <c r="F47" s="1794">
        <v>524386644</v>
      </c>
      <c r="G47" s="1794">
        <v>320423400</v>
      </c>
      <c r="H47" s="1794">
        <v>320423400</v>
      </c>
      <c r="I47" s="1795">
        <v>258337700</v>
      </c>
    </row>
    <row r="48" spans="1:9" ht="6" customHeight="1" thickBot="1" x14ac:dyDescent="0.35">
      <c r="A48" s="1796"/>
      <c r="B48" s="1797"/>
      <c r="C48" s="1797"/>
      <c r="D48" s="1798"/>
      <c r="E48" s="1799"/>
      <c r="F48" s="1799"/>
      <c r="G48" s="1800"/>
      <c r="H48" s="1799"/>
      <c r="I48" s="1801"/>
    </row>
    <row r="49" spans="1:9" s="1747" customFormat="1" x14ac:dyDescent="0.3">
      <c r="A49" s="3709" t="s">
        <v>1</v>
      </c>
      <c r="B49" s="3710"/>
      <c r="C49" s="3710"/>
      <c r="D49" s="3710"/>
      <c r="E49" s="3710"/>
      <c r="F49" s="3710"/>
      <c r="G49" s="3710"/>
      <c r="H49" s="3710"/>
      <c r="I49" s="3711"/>
    </row>
    <row r="50" spans="1:9" s="1747" customFormat="1" x14ac:dyDescent="0.3">
      <c r="A50" s="3706" t="s">
        <v>95</v>
      </c>
      <c r="B50" s="3707"/>
      <c r="C50" s="3707"/>
      <c r="D50" s="3707"/>
      <c r="E50" s="3707"/>
      <c r="F50" s="3707"/>
      <c r="G50" s="3707"/>
      <c r="H50" s="3707"/>
      <c r="I50" s="3708"/>
    </row>
    <row r="51" spans="1:9" hidden="1" x14ac:dyDescent="0.3">
      <c r="A51" s="1748"/>
      <c r="I51" s="1749"/>
    </row>
    <row r="52" spans="1:9" x14ac:dyDescent="0.3">
      <c r="A52" s="1750" t="s">
        <v>0</v>
      </c>
      <c r="E52" s="1802"/>
      <c r="I52" s="1749"/>
    </row>
    <row r="53" spans="1:9" ht="1.5" customHeight="1" x14ac:dyDescent="0.3">
      <c r="A53" s="1748"/>
      <c r="I53" s="1751"/>
    </row>
    <row r="54" spans="1:9" ht="21" customHeight="1" thickBot="1" x14ac:dyDescent="0.35">
      <c r="A54" s="1748" t="s">
        <v>96</v>
      </c>
      <c r="D54" s="1745" t="s">
        <v>4</v>
      </c>
      <c r="F54" s="1746" t="str">
        <f>F7</f>
        <v>MES:</v>
      </c>
      <c r="G54" s="1746" t="str">
        <f>G7</f>
        <v>JULIO</v>
      </c>
      <c r="H54" s="1746" t="str">
        <f>H7</f>
        <v xml:space="preserve">                                VIGENCIA FISCAL:      2018</v>
      </c>
      <c r="I54" s="1749"/>
    </row>
    <row r="55" spans="1:9" ht="28.5" hidden="1" customHeight="1" thickBot="1" x14ac:dyDescent="0.35">
      <c r="A55" s="1748"/>
      <c r="I55" s="1749"/>
    </row>
    <row r="56" spans="1:9" ht="15" thickBot="1" x14ac:dyDescent="0.35">
      <c r="A56" s="1803"/>
      <c r="B56" s="1804"/>
      <c r="C56" s="1804"/>
      <c r="D56" s="1805"/>
      <c r="E56" s="1806"/>
      <c r="F56" s="1806"/>
      <c r="G56" s="1806"/>
      <c r="H56" s="1806"/>
      <c r="I56" s="1807"/>
    </row>
    <row r="57" spans="1:9" ht="33.75" customHeight="1" thickBot="1" x14ac:dyDescent="0.35">
      <c r="A57" s="1762" t="s">
        <v>228</v>
      </c>
      <c r="B57" s="1763" t="s">
        <v>227</v>
      </c>
      <c r="C57" s="1763" t="s">
        <v>226</v>
      </c>
      <c r="D57" s="1763" t="s">
        <v>225</v>
      </c>
      <c r="E57" s="1764" t="s">
        <v>224</v>
      </c>
      <c r="F57" s="1764" t="s">
        <v>101</v>
      </c>
      <c r="G57" s="1764" t="s">
        <v>102</v>
      </c>
      <c r="H57" s="1764" t="s">
        <v>103</v>
      </c>
      <c r="I57" s="1765" t="s">
        <v>195</v>
      </c>
    </row>
    <row r="58" spans="1:9" ht="31.5" customHeight="1" x14ac:dyDescent="0.3">
      <c r="A58" s="1776" t="s">
        <v>313</v>
      </c>
      <c r="B58" s="1777"/>
      <c r="C58" s="1777"/>
      <c r="D58" s="1808" t="s">
        <v>45</v>
      </c>
      <c r="E58" s="1809">
        <f>+E59</f>
        <v>10357914969</v>
      </c>
      <c r="F58" s="1809">
        <f>+F59</f>
        <v>9605680251.5100002</v>
      </c>
      <c r="G58" s="1809">
        <f>+G59</f>
        <v>9233971500.8899994</v>
      </c>
      <c r="H58" s="1809">
        <f>+H59</f>
        <v>6409422022.54</v>
      </c>
      <c r="I58" s="1810">
        <f>+I59</f>
        <v>6409422022.54</v>
      </c>
    </row>
    <row r="59" spans="1:9" ht="15.6" x14ac:dyDescent="0.3">
      <c r="A59" s="1776" t="s">
        <v>312</v>
      </c>
      <c r="B59" s="1777"/>
      <c r="C59" s="1777"/>
      <c r="D59" s="1778" t="s">
        <v>45</v>
      </c>
      <c r="E59" s="1779">
        <f>+E63+E60</f>
        <v>10357914969</v>
      </c>
      <c r="F59" s="1779">
        <f>+F63+F60</f>
        <v>9605680251.5100002</v>
      </c>
      <c r="G59" s="1779">
        <f>+G63+G60</f>
        <v>9233971500.8899994</v>
      </c>
      <c r="H59" s="1779">
        <f>+H63+H60</f>
        <v>6409422022.54</v>
      </c>
      <c r="I59" s="1780">
        <f>+I63+I60</f>
        <v>6409422022.54</v>
      </c>
    </row>
    <row r="60" spans="1:9" ht="20.25" customHeight="1" x14ac:dyDescent="0.3">
      <c r="A60" s="1776" t="s">
        <v>311</v>
      </c>
      <c r="B60" s="1777"/>
      <c r="C60" s="1777"/>
      <c r="D60" s="1778" t="s">
        <v>113</v>
      </c>
      <c r="E60" s="1779">
        <f t="shared" ref="E60:I61" si="0">+E61</f>
        <v>0</v>
      </c>
      <c r="F60" s="1779">
        <f t="shared" si="0"/>
        <v>0</v>
      </c>
      <c r="G60" s="1779">
        <f t="shared" si="0"/>
        <v>0</v>
      </c>
      <c r="H60" s="1779">
        <f t="shared" si="0"/>
        <v>0</v>
      </c>
      <c r="I60" s="1780">
        <f t="shared" si="0"/>
        <v>0</v>
      </c>
    </row>
    <row r="61" spans="1:9" ht="15.6" x14ac:dyDescent="0.3">
      <c r="A61" s="1776" t="s">
        <v>310</v>
      </c>
      <c r="B61" s="1777"/>
      <c r="C61" s="1777"/>
      <c r="D61" s="1778" t="s">
        <v>114</v>
      </c>
      <c r="E61" s="1787">
        <f t="shared" si="0"/>
        <v>0</v>
      </c>
      <c r="F61" s="1787">
        <f t="shared" si="0"/>
        <v>0</v>
      </c>
      <c r="G61" s="1787">
        <f t="shared" si="0"/>
        <v>0</v>
      </c>
      <c r="H61" s="1787">
        <f t="shared" si="0"/>
        <v>0</v>
      </c>
      <c r="I61" s="1790">
        <f t="shared" si="0"/>
        <v>0</v>
      </c>
    </row>
    <row r="62" spans="1:9" ht="21" customHeight="1" x14ac:dyDescent="0.3">
      <c r="A62" s="1781" t="s">
        <v>309</v>
      </c>
      <c r="B62" s="1782">
        <v>20</v>
      </c>
      <c r="C62" s="1782" t="s">
        <v>217</v>
      </c>
      <c r="D62" s="1783" t="s">
        <v>115</v>
      </c>
      <c r="E62" s="1786">
        <v>0</v>
      </c>
      <c r="F62" s="1786">
        <v>0</v>
      </c>
      <c r="G62" s="1786">
        <v>0</v>
      </c>
      <c r="H62" s="1786">
        <v>0</v>
      </c>
      <c r="I62" s="1785">
        <v>0</v>
      </c>
    </row>
    <row r="63" spans="1:9" ht="21.75" customHeight="1" x14ac:dyDescent="0.3">
      <c r="A63" s="1776" t="s">
        <v>308</v>
      </c>
      <c r="B63" s="1777"/>
      <c r="C63" s="1777"/>
      <c r="D63" s="1778" t="s">
        <v>46</v>
      </c>
      <c r="E63" s="1787">
        <f>+E69+E64+E74+E90+E94+E97+E102+E106+E111+E112+E114+E108+E66</f>
        <v>10357914969</v>
      </c>
      <c r="F63" s="1787">
        <f>+F69+F64+F74+F90+F94+F97+F102+F106+F111+F112+F114+F108+F66</f>
        <v>9605680251.5100002</v>
      </c>
      <c r="G63" s="1787">
        <f>+G69+G64+G74+G90+G94+G97+G102+G106+G111+G112+G114+G108+G66</f>
        <v>9233971500.8899994</v>
      </c>
      <c r="H63" s="1787">
        <f>+H69+H64+H74+H90+H94+H97+H102+H106+H111+H112+H114+H108+H66</f>
        <v>6409422022.54</v>
      </c>
      <c r="I63" s="1790">
        <f>+I69+I64+I74+I90+I94+I97+I102+I106+I111+I112+I114+I108+I66</f>
        <v>6409422022.54</v>
      </c>
    </row>
    <row r="64" spans="1:9" ht="22.5" customHeight="1" x14ac:dyDescent="0.3">
      <c r="A64" s="1776" t="s">
        <v>307</v>
      </c>
      <c r="B64" s="1777"/>
      <c r="C64" s="1777"/>
      <c r="D64" s="1778" t="s">
        <v>116</v>
      </c>
      <c r="E64" s="1779">
        <f>SUM(E65:E65)</f>
        <v>0</v>
      </c>
      <c r="F64" s="1779">
        <f>SUM(F65:F65)</f>
        <v>0</v>
      </c>
      <c r="G64" s="1779">
        <f>SUM(G65:G65)</f>
        <v>0</v>
      </c>
      <c r="H64" s="1779">
        <f>SUM(H65:H65)</f>
        <v>0</v>
      </c>
      <c r="I64" s="1780">
        <f>SUM(I65:I65)</f>
        <v>0</v>
      </c>
    </row>
    <row r="65" spans="1:9" ht="24.75" customHeight="1" x14ac:dyDescent="0.3">
      <c r="A65" s="1781" t="s">
        <v>306</v>
      </c>
      <c r="B65" s="1782">
        <v>20</v>
      </c>
      <c r="C65" s="1782" t="s">
        <v>217</v>
      </c>
      <c r="D65" s="1783" t="s">
        <v>117</v>
      </c>
      <c r="E65" s="1784">
        <v>0</v>
      </c>
      <c r="F65" s="1784">
        <v>0</v>
      </c>
      <c r="G65" s="1784">
        <v>0</v>
      </c>
      <c r="H65" s="1784">
        <v>0</v>
      </c>
      <c r="I65" s="1785">
        <v>0</v>
      </c>
    </row>
    <row r="66" spans="1:9" ht="31.5" customHeight="1" x14ac:dyDescent="0.3">
      <c r="A66" s="1776" t="s">
        <v>305</v>
      </c>
      <c r="B66" s="1782"/>
      <c r="C66" s="1782"/>
      <c r="D66" s="1778" t="s">
        <v>304</v>
      </c>
      <c r="E66" s="1779">
        <f>+E67+E68</f>
        <v>287711230</v>
      </c>
      <c r="F66" s="1779">
        <f>+F67+F68</f>
        <v>7000000</v>
      </c>
      <c r="G66" s="1779">
        <f>+G67+G68</f>
        <v>5258000</v>
      </c>
      <c r="H66" s="1779">
        <f>+H67+H68</f>
        <v>0</v>
      </c>
      <c r="I66" s="1780">
        <f>+I67+I68</f>
        <v>0</v>
      </c>
    </row>
    <row r="67" spans="1:9" ht="24.75" customHeight="1" x14ac:dyDescent="0.3">
      <c r="A67" s="1781" t="s">
        <v>303</v>
      </c>
      <c r="B67" s="1782">
        <v>20</v>
      </c>
      <c r="C67" s="1782" t="s">
        <v>217</v>
      </c>
      <c r="D67" s="1783" t="s">
        <v>302</v>
      </c>
      <c r="E67" s="1784">
        <v>181711230</v>
      </c>
      <c r="F67" s="1784">
        <v>1000000</v>
      </c>
      <c r="G67" s="1784">
        <v>955000</v>
      </c>
      <c r="H67" s="1784">
        <v>0</v>
      </c>
      <c r="I67" s="1785">
        <v>0</v>
      </c>
    </row>
    <row r="68" spans="1:9" ht="24.75" customHeight="1" x14ac:dyDescent="0.3">
      <c r="A68" s="1781" t="s">
        <v>301</v>
      </c>
      <c r="B68" s="1782">
        <v>20</v>
      </c>
      <c r="C68" s="1782" t="s">
        <v>217</v>
      </c>
      <c r="D68" s="1783" t="s">
        <v>300</v>
      </c>
      <c r="E68" s="1784">
        <v>106000000</v>
      </c>
      <c r="F68" s="1784">
        <v>6000000</v>
      </c>
      <c r="G68" s="1784">
        <v>4303000</v>
      </c>
      <c r="H68" s="1784">
        <v>0</v>
      </c>
      <c r="I68" s="1785">
        <v>0</v>
      </c>
    </row>
    <row r="69" spans="1:9" ht="31.5" customHeight="1" x14ac:dyDescent="0.3">
      <c r="A69" s="1776" t="s">
        <v>299</v>
      </c>
      <c r="B69" s="1777"/>
      <c r="C69" s="1777"/>
      <c r="D69" s="1778" t="s">
        <v>47</v>
      </c>
      <c r="E69" s="1779">
        <f>SUM(E70:E73)</f>
        <v>140008279</v>
      </c>
      <c r="F69" s="1779">
        <f>SUM(F70:F73)</f>
        <v>124840490</v>
      </c>
      <c r="G69" s="1779">
        <f>SUM(G70:G73)</f>
        <v>71083459.680000007</v>
      </c>
      <c r="H69" s="1779">
        <f>SUM(H70:H73)</f>
        <v>36624650</v>
      </c>
      <c r="I69" s="1780">
        <f>SUM(I70:I73)</f>
        <v>36624650</v>
      </c>
    </row>
    <row r="70" spans="1:9" ht="31.5" customHeight="1" x14ac:dyDescent="0.3">
      <c r="A70" s="1781" t="s">
        <v>298</v>
      </c>
      <c r="B70" s="1782">
        <v>20</v>
      </c>
      <c r="C70" s="1782" t="s">
        <v>217</v>
      </c>
      <c r="D70" s="1783" t="s">
        <v>48</v>
      </c>
      <c r="E70" s="1784">
        <v>67000277</v>
      </c>
      <c r="F70" s="1784">
        <v>60704547</v>
      </c>
      <c r="G70" s="1784">
        <v>60704547</v>
      </c>
      <c r="H70" s="1784">
        <v>32488707</v>
      </c>
      <c r="I70" s="1785">
        <v>32488707</v>
      </c>
    </row>
    <row r="71" spans="1:9" ht="31.5" customHeight="1" x14ac:dyDescent="0.3">
      <c r="A71" s="1781" t="s">
        <v>297</v>
      </c>
      <c r="B71" s="1782">
        <v>20</v>
      </c>
      <c r="C71" s="1782" t="s">
        <v>217</v>
      </c>
      <c r="D71" s="1783" t="s">
        <v>119</v>
      </c>
      <c r="E71" s="1784">
        <v>39508002</v>
      </c>
      <c r="F71" s="1784">
        <v>36402146</v>
      </c>
      <c r="G71" s="1784">
        <v>7645115.6799999997</v>
      </c>
      <c r="H71" s="1784">
        <v>1402146</v>
      </c>
      <c r="I71" s="1785">
        <v>1402146</v>
      </c>
    </row>
    <row r="72" spans="1:9" ht="31.5" customHeight="1" x14ac:dyDescent="0.3">
      <c r="A72" s="1781" t="s">
        <v>296</v>
      </c>
      <c r="B72" s="1782">
        <v>20</v>
      </c>
      <c r="C72" s="1782" t="s">
        <v>217</v>
      </c>
      <c r="D72" s="1783" t="s">
        <v>120</v>
      </c>
      <c r="E72" s="1784">
        <v>31000000</v>
      </c>
      <c r="F72" s="1784">
        <v>27433797</v>
      </c>
      <c r="G72" s="1784">
        <v>2433797</v>
      </c>
      <c r="H72" s="1784">
        <v>2433797</v>
      </c>
      <c r="I72" s="1785">
        <v>2433797</v>
      </c>
    </row>
    <row r="73" spans="1:9" ht="31.5" customHeight="1" x14ac:dyDescent="0.3">
      <c r="A73" s="1781" t="s">
        <v>295</v>
      </c>
      <c r="B73" s="1782">
        <v>20</v>
      </c>
      <c r="C73" s="1782" t="s">
        <v>217</v>
      </c>
      <c r="D73" s="1783" t="s">
        <v>121</v>
      </c>
      <c r="E73" s="1784">
        <v>2500000</v>
      </c>
      <c r="F73" s="1784">
        <v>300000</v>
      </c>
      <c r="G73" s="1784">
        <v>300000</v>
      </c>
      <c r="H73" s="1784">
        <v>300000</v>
      </c>
      <c r="I73" s="1785">
        <v>300000</v>
      </c>
    </row>
    <row r="74" spans="1:9" ht="31.5" customHeight="1" x14ac:dyDescent="0.3">
      <c r="A74" s="1776" t="s">
        <v>294</v>
      </c>
      <c r="B74" s="1777"/>
      <c r="C74" s="1777"/>
      <c r="D74" s="1778" t="s">
        <v>49</v>
      </c>
      <c r="E74" s="1779">
        <f>SUM(E75:E80)</f>
        <v>763872171</v>
      </c>
      <c r="F74" s="1779">
        <f>SUM(F75:F80)</f>
        <v>710324870.39999998</v>
      </c>
      <c r="G74" s="1779">
        <f>SUM(G75:G80)</f>
        <v>708327332.39999998</v>
      </c>
      <c r="H74" s="1779">
        <f>SUM(H75:H80)</f>
        <v>288421707.76999998</v>
      </c>
      <c r="I74" s="1780">
        <f>SUM(I75:I80)</f>
        <v>288421707.76999998</v>
      </c>
    </row>
    <row r="75" spans="1:9" ht="27.75" customHeight="1" x14ac:dyDescent="0.3">
      <c r="A75" s="1781" t="s">
        <v>293</v>
      </c>
      <c r="B75" s="1782">
        <v>20</v>
      </c>
      <c r="C75" s="1782" t="s">
        <v>217</v>
      </c>
      <c r="D75" s="1783" t="s">
        <v>50</v>
      </c>
      <c r="E75" s="1784">
        <v>50000001</v>
      </c>
      <c r="F75" s="1784">
        <v>25000000</v>
      </c>
      <c r="G75" s="1784">
        <v>25000000</v>
      </c>
      <c r="H75" s="1784">
        <v>4194786.29</v>
      </c>
      <c r="I75" s="1785">
        <v>4194786.29</v>
      </c>
    </row>
    <row r="76" spans="1:9" ht="29.25" customHeight="1" x14ac:dyDescent="0.3">
      <c r="A76" s="1781" t="s">
        <v>292</v>
      </c>
      <c r="B76" s="1782">
        <v>20</v>
      </c>
      <c r="C76" s="1782" t="s">
        <v>217</v>
      </c>
      <c r="D76" s="1783" t="s">
        <v>122</v>
      </c>
      <c r="E76" s="1784">
        <v>50000002</v>
      </c>
      <c r="F76" s="1784">
        <v>25000000</v>
      </c>
      <c r="G76" s="1784">
        <v>25000000</v>
      </c>
      <c r="H76" s="1784">
        <v>4194786.28</v>
      </c>
      <c r="I76" s="1785">
        <v>4194786.28</v>
      </c>
    </row>
    <row r="77" spans="1:9" ht="30.6" customHeight="1" x14ac:dyDescent="0.3">
      <c r="A77" s="1781" t="s">
        <v>291</v>
      </c>
      <c r="B77" s="1782">
        <v>20</v>
      </c>
      <c r="C77" s="1782" t="s">
        <v>217</v>
      </c>
      <c r="D77" s="1811" t="s">
        <v>123</v>
      </c>
      <c r="E77" s="1784">
        <v>78200000</v>
      </c>
      <c r="F77" s="1784">
        <v>78200000</v>
      </c>
      <c r="G77" s="1784">
        <v>78200000</v>
      </c>
      <c r="H77" s="1784">
        <v>21221830</v>
      </c>
      <c r="I77" s="1785">
        <v>21221830</v>
      </c>
    </row>
    <row r="78" spans="1:9" ht="27.75" customHeight="1" x14ac:dyDescent="0.3">
      <c r="A78" s="1781" t="s">
        <v>290</v>
      </c>
      <c r="B78" s="1782">
        <v>20</v>
      </c>
      <c r="C78" s="1782" t="s">
        <v>217</v>
      </c>
      <c r="D78" s="1783" t="s">
        <v>124</v>
      </c>
      <c r="E78" s="1784">
        <v>164000000</v>
      </c>
      <c r="F78" s="1784">
        <v>160452702.40000001</v>
      </c>
      <c r="G78" s="1784">
        <v>160452702.40000001</v>
      </c>
      <c r="H78" s="1784">
        <v>62810305.200000003</v>
      </c>
      <c r="I78" s="1785">
        <v>62810305.200000003</v>
      </c>
    </row>
    <row r="79" spans="1:9" ht="27.75" customHeight="1" x14ac:dyDescent="0.3">
      <c r="A79" s="1781" t="s">
        <v>289</v>
      </c>
      <c r="B79" s="1782">
        <v>20</v>
      </c>
      <c r="C79" s="1782" t="s">
        <v>217</v>
      </c>
      <c r="D79" s="1783" t="s">
        <v>53</v>
      </c>
      <c r="E79" s="1784">
        <v>421672168</v>
      </c>
      <c r="F79" s="1784">
        <v>421672168</v>
      </c>
      <c r="G79" s="1784">
        <v>419674630</v>
      </c>
      <c r="H79" s="1784">
        <v>196000000</v>
      </c>
      <c r="I79" s="1785">
        <v>196000000</v>
      </c>
    </row>
    <row r="80" spans="1:9" ht="27.75" customHeight="1" thickBot="1" x14ac:dyDescent="0.35">
      <c r="A80" s="1791" t="s">
        <v>288</v>
      </c>
      <c r="B80" s="1792">
        <v>20</v>
      </c>
      <c r="C80" s="1792" t="s">
        <v>217</v>
      </c>
      <c r="D80" s="1793" t="s">
        <v>125</v>
      </c>
      <c r="E80" s="1794">
        <v>0</v>
      </c>
      <c r="F80" s="1794">
        <v>0</v>
      </c>
      <c r="G80" s="1794">
        <v>0</v>
      </c>
      <c r="H80" s="1794">
        <v>0</v>
      </c>
      <c r="I80" s="1795">
        <v>0</v>
      </c>
    </row>
    <row r="81" spans="1:9" ht="16.2" thickBot="1" x14ac:dyDescent="0.35">
      <c r="A81" s="1796"/>
      <c r="B81" s="1797"/>
      <c r="C81" s="1797"/>
      <c r="D81" s="1798"/>
      <c r="E81" s="1799"/>
      <c r="F81" s="1799"/>
      <c r="G81" s="1799"/>
      <c r="H81" s="1799"/>
      <c r="I81" s="1799"/>
    </row>
    <row r="82" spans="1:9" s="1747" customFormat="1" x14ac:dyDescent="0.3">
      <c r="A82" s="3709" t="s">
        <v>1</v>
      </c>
      <c r="B82" s="3710"/>
      <c r="C82" s="3710"/>
      <c r="D82" s="3710"/>
      <c r="E82" s="3710"/>
      <c r="F82" s="3710"/>
      <c r="G82" s="3710"/>
      <c r="H82" s="3710"/>
      <c r="I82" s="3711"/>
    </row>
    <row r="83" spans="1:9" s="1747" customFormat="1" x14ac:dyDescent="0.3">
      <c r="A83" s="3706" t="s">
        <v>95</v>
      </c>
      <c r="B83" s="3707"/>
      <c r="C83" s="3707"/>
      <c r="D83" s="3707"/>
      <c r="E83" s="3707"/>
      <c r="F83" s="3707"/>
      <c r="G83" s="3707"/>
      <c r="H83" s="3707"/>
      <c r="I83" s="3708"/>
    </row>
    <row r="84" spans="1:9" x14ac:dyDescent="0.3">
      <c r="A84" s="1750" t="s">
        <v>0</v>
      </c>
      <c r="I84" s="1749"/>
    </row>
    <row r="85" spans="1:9" ht="3.75" customHeight="1" x14ac:dyDescent="0.3">
      <c r="A85" s="1748"/>
      <c r="I85" s="1751"/>
    </row>
    <row r="86" spans="1:9" ht="15" thickBot="1" x14ac:dyDescent="0.35">
      <c r="A86" s="1748" t="s">
        <v>96</v>
      </c>
      <c r="D86" s="1745" t="s">
        <v>4</v>
      </c>
      <c r="F86" s="1746" t="str">
        <f>F54</f>
        <v>MES:</v>
      </c>
      <c r="G86" s="1746" t="str">
        <f>G7</f>
        <v>JULIO</v>
      </c>
      <c r="H86" s="1746" t="str">
        <f>H54</f>
        <v xml:space="preserve">                                VIGENCIA FISCAL:      2018</v>
      </c>
      <c r="I86" s="1749"/>
    </row>
    <row r="87" spans="1:9" ht="6.75" hidden="1" customHeight="1" thickBot="1" x14ac:dyDescent="0.35">
      <c r="A87" s="1748"/>
      <c r="I87" s="1749"/>
    </row>
    <row r="88" spans="1:9" ht="15" thickBot="1" x14ac:dyDescent="0.35">
      <c r="A88" s="1803"/>
      <c r="B88" s="1804"/>
      <c r="C88" s="1804"/>
      <c r="D88" s="1805"/>
      <c r="E88" s="1806"/>
      <c r="F88" s="1806"/>
      <c r="G88" s="1806"/>
      <c r="H88" s="1806"/>
      <c r="I88" s="1807"/>
    </row>
    <row r="89" spans="1:9" ht="36" customHeight="1" thickBot="1" x14ac:dyDescent="0.35">
      <c r="A89" s="1762" t="s">
        <v>228</v>
      </c>
      <c r="B89" s="1763" t="s">
        <v>227</v>
      </c>
      <c r="C89" s="1763" t="s">
        <v>226</v>
      </c>
      <c r="D89" s="1763" t="s">
        <v>225</v>
      </c>
      <c r="E89" s="1764" t="s">
        <v>224</v>
      </c>
      <c r="F89" s="1764" t="s">
        <v>101</v>
      </c>
      <c r="G89" s="1764" t="s">
        <v>102</v>
      </c>
      <c r="H89" s="1764" t="s">
        <v>103</v>
      </c>
      <c r="I89" s="1765" t="s">
        <v>195</v>
      </c>
    </row>
    <row r="90" spans="1:9" ht="18.75" customHeight="1" x14ac:dyDescent="0.3">
      <c r="A90" s="1776" t="s">
        <v>287</v>
      </c>
      <c r="B90" s="1777"/>
      <c r="C90" s="1777"/>
      <c r="D90" s="1778" t="s">
        <v>55</v>
      </c>
      <c r="E90" s="1779">
        <f>+E92+E93+E91</f>
        <v>46491949</v>
      </c>
      <c r="F90" s="1779">
        <f>+F92+F93+F91</f>
        <v>45704697.960000001</v>
      </c>
      <c r="G90" s="1779">
        <f>+G92+G93+G91</f>
        <v>45704697.960000001</v>
      </c>
      <c r="H90" s="1779">
        <f>+H92+H93+H91</f>
        <v>19621497.960000001</v>
      </c>
      <c r="I90" s="1780">
        <f>+I92+I93+I91</f>
        <v>19621497.960000001</v>
      </c>
    </row>
    <row r="91" spans="1:9" ht="18.75" customHeight="1" x14ac:dyDescent="0.3">
      <c r="A91" s="1781" t="s">
        <v>286</v>
      </c>
      <c r="B91" s="1782">
        <v>20</v>
      </c>
      <c r="C91" s="1782" t="s">
        <v>217</v>
      </c>
      <c r="D91" s="1783" t="s">
        <v>56</v>
      </c>
      <c r="E91" s="1784">
        <v>30000000</v>
      </c>
      <c r="F91" s="1784">
        <v>30000000</v>
      </c>
      <c r="G91" s="1784">
        <v>30000000</v>
      </c>
      <c r="H91" s="1784">
        <v>3916800</v>
      </c>
      <c r="I91" s="1785">
        <v>3916800</v>
      </c>
    </row>
    <row r="92" spans="1:9" ht="18.75" customHeight="1" x14ac:dyDescent="0.3">
      <c r="A92" s="1781" t="s">
        <v>285</v>
      </c>
      <c r="B92" s="1782">
        <v>20</v>
      </c>
      <c r="C92" s="1782" t="s">
        <v>217</v>
      </c>
      <c r="D92" s="1783" t="s">
        <v>57</v>
      </c>
      <c r="E92" s="1784">
        <v>15491949</v>
      </c>
      <c r="F92" s="1784">
        <v>15491948.960000001</v>
      </c>
      <c r="G92" s="1784">
        <v>15491948.960000001</v>
      </c>
      <c r="H92" s="1784">
        <v>15491948.960000001</v>
      </c>
      <c r="I92" s="1785">
        <v>15491948.960000001</v>
      </c>
    </row>
    <row r="93" spans="1:9" ht="18.75" customHeight="1" x14ac:dyDescent="0.3">
      <c r="A93" s="1781" t="s">
        <v>284</v>
      </c>
      <c r="B93" s="1782">
        <v>20</v>
      </c>
      <c r="C93" s="1782" t="s">
        <v>217</v>
      </c>
      <c r="D93" s="1783" t="s">
        <v>126</v>
      </c>
      <c r="E93" s="1784">
        <v>1000000</v>
      </c>
      <c r="F93" s="1784">
        <v>212749</v>
      </c>
      <c r="G93" s="1784">
        <v>212749</v>
      </c>
      <c r="H93" s="1784">
        <v>212749</v>
      </c>
      <c r="I93" s="1785">
        <v>212749</v>
      </c>
    </row>
    <row r="94" spans="1:9" ht="18.75" customHeight="1" x14ac:dyDescent="0.3">
      <c r="A94" s="1776" t="s">
        <v>283</v>
      </c>
      <c r="B94" s="1777"/>
      <c r="C94" s="1777"/>
      <c r="D94" s="1778" t="s">
        <v>58</v>
      </c>
      <c r="E94" s="1779">
        <f>+E95+E96</f>
        <v>58774001</v>
      </c>
      <c r="F94" s="1779">
        <f>+F95+F96</f>
        <v>48466783</v>
      </c>
      <c r="G94" s="1779">
        <f>+G95+G96</f>
        <v>48171783</v>
      </c>
      <c r="H94" s="1779">
        <f>+H95+H96</f>
        <v>27760283</v>
      </c>
      <c r="I94" s="1779">
        <f>+I95+I96</f>
        <v>27760283</v>
      </c>
    </row>
    <row r="95" spans="1:9" ht="18.75" customHeight="1" x14ac:dyDescent="0.3">
      <c r="A95" s="1781" t="s">
        <v>362</v>
      </c>
      <c r="B95" s="1782">
        <v>20</v>
      </c>
      <c r="C95" s="1782" t="s">
        <v>217</v>
      </c>
      <c r="D95" s="1783" t="s">
        <v>363</v>
      </c>
      <c r="E95" s="1784">
        <v>774000</v>
      </c>
      <c r="F95" s="1784">
        <v>774000</v>
      </c>
      <c r="G95" s="1784">
        <v>479000</v>
      </c>
      <c r="H95" s="1784">
        <v>0</v>
      </c>
      <c r="I95" s="1785">
        <v>0</v>
      </c>
    </row>
    <row r="96" spans="1:9" ht="18.75" customHeight="1" x14ac:dyDescent="0.3">
      <c r="A96" s="1781" t="s">
        <v>282</v>
      </c>
      <c r="B96" s="1782">
        <v>20</v>
      </c>
      <c r="C96" s="1782" t="s">
        <v>217</v>
      </c>
      <c r="D96" s="1783" t="s">
        <v>59</v>
      </c>
      <c r="E96" s="1784">
        <v>58000001</v>
      </c>
      <c r="F96" s="1784">
        <v>47692783</v>
      </c>
      <c r="G96" s="1784">
        <v>47692783</v>
      </c>
      <c r="H96" s="1784">
        <v>27760283</v>
      </c>
      <c r="I96" s="1785">
        <v>27760283</v>
      </c>
    </row>
    <row r="97" spans="1:9" ht="18.75" customHeight="1" x14ac:dyDescent="0.3">
      <c r="A97" s="1776" t="s">
        <v>281</v>
      </c>
      <c r="B97" s="1777"/>
      <c r="C97" s="1777"/>
      <c r="D97" s="1778" t="s">
        <v>60</v>
      </c>
      <c r="E97" s="1779">
        <f>SUM(E98:E101)</f>
        <v>439500001</v>
      </c>
      <c r="F97" s="1779">
        <f>SUM(F98:F101)</f>
        <v>399500000.14999998</v>
      </c>
      <c r="G97" s="1779">
        <f>SUM(G98:G101)</f>
        <v>237591451.84999999</v>
      </c>
      <c r="H97" s="1779">
        <f>SUM(H98:H101)</f>
        <v>237591451.81</v>
      </c>
      <c r="I97" s="1780">
        <f>SUM(I98:I101)</f>
        <v>237591451.81</v>
      </c>
    </row>
    <row r="98" spans="1:9" ht="18.75" customHeight="1" x14ac:dyDescent="0.3">
      <c r="A98" s="1781" t="s">
        <v>280</v>
      </c>
      <c r="B98" s="1782">
        <v>20</v>
      </c>
      <c r="C98" s="1782" t="s">
        <v>217</v>
      </c>
      <c r="D98" s="1783" t="s">
        <v>127</v>
      </c>
      <c r="E98" s="1784">
        <v>5000000</v>
      </c>
      <c r="F98" s="1784">
        <v>5000000</v>
      </c>
      <c r="G98" s="1784">
        <v>1487815</v>
      </c>
      <c r="H98" s="1784">
        <v>1487815</v>
      </c>
      <c r="I98" s="1785">
        <v>1487815</v>
      </c>
    </row>
    <row r="99" spans="1:9" ht="18.75" customHeight="1" x14ac:dyDescent="0.3">
      <c r="A99" s="1781" t="s">
        <v>279</v>
      </c>
      <c r="B99" s="1782">
        <v>20</v>
      </c>
      <c r="C99" s="1782" t="s">
        <v>217</v>
      </c>
      <c r="D99" s="1783" t="s">
        <v>128</v>
      </c>
      <c r="E99" s="1784">
        <v>358500000</v>
      </c>
      <c r="F99" s="1784">
        <v>318500000</v>
      </c>
      <c r="G99" s="1784">
        <v>197742620</v>
      </c>
      <c r="H99" s="1784">
        <v>197742620</v>
      </c>
      <c r="I99" s="1785">
        <v>197742620</v>
      </c>
    </row>
    <row r="100" spans="1:9" ht="18.75" customHeight="1" x14ac:dyDescent="0.3">
      <c r="A100" s="1781" t="s">
        <v>278</v>
      </c>
      <c r="B100" s="1782">
        <v>20</v>
      </c>
      <c r="C100" s="1782" t="s">
        <v>217</v>
      </c>
      <c r="D100" s="1783" t="s">
        <v>129</v>
      </c>
      <c r="E100" s="1784">
        <v>16000000</v>
      </c>
      <c r="F100" s="1784">
        <v>15999999.15</v>
      </c>
      <c r="G100" s="1784">
        <v>6915589.8499999996</v>
      </c>
      <c r="H100" s="1784">
        <v>6915589.8099999996</v>
      </c>
      <c r="I100" s="1785">
        <v>6915589.8099999996</v>
      </c>
    </row>
    <row r="101" spans="1:9" ht="18.75" customHeight="1" x14ac:dyDescent="0.3">
      <c r="A101" s="1781" t="s">
        <v>277</v>
      </c>
      <c r="B101" s="1782">
        <v>20</v>
      </c>
      <c r="C101" s="1782" t="s">
        <v>217</v>
      </c>
      <c r="D101" s="1783" t="s">
        <v>61</v>
      </c>
      <c r="E101" s="1784">
        <v>60000001</v>
      </c>
      <c r="F101" s="1784">
        <v>60000001</v>
      </c>
      <c r="G101" s="1784">
        <v>31445427</v>
      </c>
      <c r="H101" s="1784">
        <v>31445427</v>
      </c>
      <c r="I101" s="1785">
        <v>31445427</v>
      </c>
    </row>
    <row r="102" spans="1:9" ht="18.75" customHeight="1" x14ac:dyDescent="0.3">
      <c r="A102" s="1776" t="s">
        <v>276</v>
      </c>
      <c r="B102" s="1777"/>
      <c r="C102" s="1777"/>
      <c r="D102" s="1778" t="s">
        <v>62</v>
      </c>
      <c r="E102" s="1779">
        <f>SUM(E103:E105)</f>
        <v>1749514770</v>
      </c>
      <c r="F102" s="1779">
        <f>SUM(F103:F105)</f>
        <v>1748686785</v>
      </c>
      <c r="G102" s="1779">
        <f>SUM(G103:G105)</f>
        <v>1748357376</v>
      </c>
      <c r="H102" s="1779">
        <f>SUM(H103:H105)</f>
        <v>1727194364</v>
      </c>
      <c r="I102" s="1780">
        <f>SUM(I103:I105)</f>
        <v>1727194364</v>
      </c>
    </row>
    <row r="103" spans="1:9" ht="18.75" customHeight="1" x14ac:dyDescent="0.3">
      <c r="A103" s="1781" t="s">
        <v>275</v>
      </c>
      <c r="B103" s="1782">
        <v>20</v>
      </c>
      <c r="C103" s="1782" t="s">
        <v>217</v>
      </c>
      <c r="D103" s="1783" t="s">
        <v>130</v>
      </c>
      <c r="E103" s="1784">
        <v>88308975</v>
      </c>
      <c r="F103" s="1784">
        <v>88086082</v>
      </c>
      <c r="G103" s="1784">
        <v>88086082</v>
      </c>
      <c r="H103" s="1784">
        <v>88086082</v>
      </c>
      <c r="I103" s="1785">
        <v>88086082</v>
      </c>
    </row>
    <row r="104" spans="1:9" ht="18.75" customHeight="1" x14ac:dyDescent="0.3">
      <c r="A104" s="1781" t="s">
        <v>274</v>
      </c>
      <c r="B104" s="1782">
        <v>20</v>
      </c>
      <c r="C104" s="1782" t="s">
        <v>217</v>
      </c>
      <c r="D104" s="1783" t="s">
        <v>131</v>
      </c>
      <c r="E104" s="1784">
        <v>254000000</v>
      </c>
      <c r="F104" s="1786">
        <v>253395128</v>
      </c>
      <c r="G104" s="1784">
        <v>253065719</v>
      </c>
      <c r="H104" s="1784">
        <v>231902707</v>
      </c>
      <c r="I104" s="1785">
        <v>231902707</v>
      </c>
    </row>
    <row r="105" spans="1:9" ht="18.75" customHeight="1" x14ac:dyDescent="0.3">
      <c r="A105" s="1781" t="s">
        <v>273</v>
      </c>
      <c r="B105" s="1782">
        <v>20</v>
      </c>
      <c r="C105" s="1782" t="s">
        <v>217</v>
      </c>
      <c r="D105" s="1783" t="s">
        <v>132</v>
      </c>
      <c r="E105" s="1784">
        <v>1407205795</v>
      </c>
      <c r="F105" s="1784">
        <v>1407205575</v>
      </c>
      <c r="G105" s="1784">
        <v>1407205575</v>
      </c>
      <c r="H105" s="1784">
        <v>1407205575</v>
      </c>
      <c r="I105" s="1785">
        <v>1407205575</v>
      </c>
    </row>
    <row r="106" spans="1:9" ht="18.75" customHeight="1" x14ac:dyDescent="0.3">
      <c r="A106" s="1776" t="s">
        <v>272</v>
      </c>
      <c r="B106" s="1777"/>
      <c r="C106" s="1777"/>
      <c r="D106" s="1778" t="s">
        <v>133</v>
      </c>
      <c r="E106" s="1779">
        <f>+E107</f>
        <v>5591474388</v>
      </c>
      <c r="F106" s="1779">
        <f>+F107</f>
        <v>5395736278</v>
      </c>
      <c r="G106" s="1779">
        <f>+G107</f>
        <v>5395736278</v>
      </c>
      <c r="H106" s="1779">
        <f>+H107</f>
        <v>3361182438</v>
      </c>
      <c r="I106" s="1780">
        <f>+I107</f>
        <v>3361182438</v>
      </c>
    </row>
    <row r="107" spans="1:9" ht="18.75" customHeight="1" x14ac:dyDescent="0.3">
      <c r="A107" s="1781" t="s">
        <v>271</v>
      </c>
      <c r="B107" s="1782">
        <v>20</v>
      </c>
      <c r="C107" s="1782" t="s">
        <v>217</v>
      </c>
      <c r="D107" s="1783" t="s">
        <v>134</v>
      </c>
      <c r="E107" s="1784">
        <v>5591474388</v>
      </c>
      <c r="F107" s="1784">
        <v>5395736278</v>
      </c>
      <c r="G107" s="1784">
        <v>5395736278</v>
      </c>
      <c r="H107" s="1784">
        <v>3361182438</v>
      </c>
      <c r="I107" s="1785">
        <v>3361182438</v>
      </c>
    </row>
    <row r="108" spans="1:9" ht="18.75" customHeight="1" x14ac:dyDescent="0.3">
      <c r="A108" s="1776" t="s">
        <v>270</v>
      </c>
      <c r="B108" s="1777"/>
      <c r="C108" s="1777"/>
      <c r="D108" s="1778" t="s">
        <v>135</v>
      </c>
      <c r="E108" s="1779">
        <f>+E109+E110</f>
        <v>18327833</v>
      </c>
      <c r="F108" s="1779">
        <f>+F109+F110</f>
        <v>0</v>
      </c>
      <c r="G108" s="1779">
        <f>+G109+G110</f>
        <v>0</v>
      </c>
      <c r="H108" s="1779">
        <f>+H109+H110</f>
        <v>0</v>
      </c>
      <c r="I108" s="1780">
        <f>+I109+I110</f>
        <v>0</v>
      </c>
    </row>
    <row r="109" spans="1:9" ht="18.75" customHeight="1" x14ac:dyDescent="0.3">
      <c r="A109" s="1781" t="s">
        <v>269</v>
      </c>
      <c r="B109" s="1782">
        <v>20</v>
      </c>
      <c r="C109" s="1782" t="s">
        <v>217</v>
      </c>
      <c r="D109" s="1783" t="s">
        <v>136</v>
      </c>
      <c r="E109" s="1784">
        <v>0</v>
      </c>
      <c r="F109" s="1784">
        <v>0</v>
      </c>
      <c r="G109" s="1784">
        <v>0</v>
      </c>
      <c r="H109" s="1784">
        <v>0</v>
      </c>
      <c r="I109" s="1785">
        <v>0</v>
      </c>
    </row>
    <row r="110" spans="1:9" ht="18.75" customHeight="1" x14ac:dyDescent="0.3">
      <c r="A110" s="1781" t="s">
        <v>268</v>
      </c>
      <c r="B110" s="1782">
        <v>20</v>
      </c>
      <c r="C110" s="1782" t="s">
        <v>217</v>
      </c>
      <c r="D110" s="1783" t="s">
        <v>137</v>
      </c>
      <c r="E110" s="1784">
        <v>18327833</v>
      </c>
      <c r="F110" s="1784">
        <v>0</v>
      </c>
      <c r="G110" s="1784">
        <v>0</v>
      </c>
      <c r="H110" s="1784">
        <v>0</v>
      </c>
      <c r="I110" s="1785">
        <v>0</v>
      </c>
    </row>
    <row r="111" spans="1:9" ht="18.75" customHeight="1" x14ac:dyDescent="0.3">
      <c r="A111" s="1781" t="s">
        <v>267</v>
      </c>
      <c r="B111" s="1782">
        <v>20</v>
      </c>
      <c r="C111" s="1782" t="s">
        <v>217</v>
      </c>
      <c r="D111" s="1778" t="s">
        <v>63</v>
      </c>
      <c r="E111" s="1779">
        <v>5000000</v>
      </c>
      <c r="F111" s="1779">
        <v>2500000</v>
      </c>
      <c r="G111" s="1779">
        <v>160000</v>
      </c>
      <c r="H111" s="1779">
        <v>160000</v>
      </c>
      <c r="I111" s="1780">
        <v>160000</v>
      </c>
    </row>
    <row r="112" spans="1:9" ht="18.75" customHeight="1" x14ac:dyDescent="0.3">
      <c r="A112" s="1776" t="s">
        <v>266</v>
      </c>
      <c r="B112" s="1777"/>
      <c r="C112" s="1777"/>
      <c r="D112" s="1778" t="s">
        <v>138</v>
      </c>
      <c r="E112" s="1779">
        <f>+E113</f>
        <v>67820000</v>
      </c>
      <c r="F112" s="1779">
        <f>+F113</f>
        <v>23500000</v>
      </c>
      <c r="G112" s="1779">
        <f>+G113</f>
        <v>23500000</v>
      </c>
      <c r="H112" s="1779">
        <f>+H113</f>
        <v>6616103</v>
      </c>
      <c r="I112" s="1780">
        <f>+I113</f>
        <v>6616103</v>
      </c>
    </row>
    <row r="113" spans="1:9" ht="18.75" customHeight="1" x14ac:dyDescent="0.3">
      <c r="A113" s="1781" t="s">
        <v>265</v>
      </c>
      <c r="B113" s="1782">
        <v>20</v>
      </c>
      <c r="C113" s="1782" t="s">
        <v>217</v>
      </c>
      <c r="D113" s="1783" t="s">
        <v>65</v>
      </c>
      <c r="E113" s="1784">
        <v>67820000</v>
      </c>
      <c r="F113" s="1784">
        <v>23500000</v>
      </c>
      <c r="G113" s="1784">
        <v>23500000</v>
      </c>
      <c r="H113" s="1784">
        <v>6616103</v>
      </c>
      <c r="I113" s="1785">
        <v>6616103</v>
      </c>
    </row>
    <row r="114" spans="1:9" ht="18.75" customHeight="1" x14ac:dyDescent="0.3">
      <c r="A114" s="1776" t="s">
        <v>264</v>
      </c>
      <c r="B114" s="1777"/>
      <c r="C114" s="1777"/>
      <c r="D114" s="1778" t="s">
        <v>66</v>
      </c>
      <c r="E114" s="1779">
        <f>+E115</f>
        <v>1189420347</v>
      </c>
      <c r="F114" s="1779">
        <f>+F115</f>
        <v>1099420347</v>
      </c>
      <c r="G114" s="1779">
        <f>+G115</f>
        <v>950081122</v>
      </c>
      <c r="H114" s="1779">
        <f>+H115</f>
        <v>704249527</v>
      </c>
      <c r="I114" s="1780">
        <f>+I115</f>
        <v>704249527</v>
      </c>
    </row>
    <row r="115" spans="1:9" ht="18.75" customHeight="1" x14ac:dyDescent="0.3">
      <c r="A115" s="1781" t="s">
        <v>263</v>
      </c>
      <c r="B115" s="1782">
        <v>20</v>
      </c>
      <c r="C115" s="1782" t="s">
        <v>217</v>
      </c>
      <c r="D115" s="1783" t="s">
        <v>66</v>
      </c>
      <c r="E115" s="1784">
        <v>1189420347</v>
      </c>
      <c r="F115" s="1784">
        <v>1099420347</v>
      </c>
      <c r="G115" s="1784">
        <v>950081122</v>
      </c>
      <c r="H115" s="1784">
        <v>704249527</v>
      </c>
      <c r="I115" s="1785">
        <v>704249527</v>
      </c>
    </row>
    <row r="116" spans="1:9" ht="18.75" customHeight="1" x14ac:dyDescent="0.3">
      <c r="A116" s="1776">
        <v>3</v>
      </c>
      <c r="B116" s="1777"/>
      <c r="C116" s="1777"/>
      <c r="D116" s="1778" t="s">
        <v>67</v>
      </c>
      <c r="E116" s="1779">
        <f>+E117+E120</f>
        <v>11739402503</v>
      </c>
      <c r="F116" s="1779">
        <f>+F117+F120</f>
        <v>5216329241.5900002</v>
      </c>
      <c r="G116" s="1779">
        <f>+G117+G120</f>
        <v>4334141389.5900002</v>
      </c>
      <c r="H116" s="1779">
        <f>+H117+H120</f>
        <v>3579061389.5900002</v>
      </c>
      <c r="I116" s="1780">
        <f>+I117+I120</f>
        <v>3579061389.5900002</v>
      </c>
    </row>
    <row r="117" spans="1:9" ht="18.75" customHeight="1" x14ac:dyDescent="0.3">
      <c r="A117" s="1776" t="s">
        <v>262</v>
      </c>
      <c r="B117" s="1777"/>
      <c r="C117" s="1777"/>
      <c r="D117" s="1778" t="s">
        <v>140</v>
      </c>
      <c r="E117" s="1779">
        <f t="shared" ref="E117:I118" si="1">+E118</f>
        <v>3471400000</v>
      </c>
      <c r="F117" s="1779">
        <f t="shared" si="1"/>
        <v>13123356.42</v>
      </c>
      <c r="G117" s="1779">
        <f t="shared" si="1"/>
        <v>13123356.42</v>
      </c>
      <c r="H117" s="1779">
        <f t="shared" si="1"/>
        <v>13123356.42</v>
      </c>
      <c r="I117" s="1780">
        <f t="shared" si="1"/>
        <v>13123356.42</v>
      </c>
    </row>
    <row r="118" spans="1:9" ht="18.75" customHeight="1" x14ac:dyDescent="0.3">
      <c r="A118" s="1776" t="s">
        <v>261</v>
      </c>
      <c r="B118" s="1777"/>
      <c r="C118" s="1777"/>
      <c r="D118" s="1778" t="s">
        <v>141</v>
      </c>
      <c r="E118" s="1779">
        <f t="shared" si="1"/>
        <v>3471400000</v>
      </c>
      <c r="F118" s="1779">
        <f t="shared" si="1"/>
        <v>13123356.42</v>
      </c>
      <c r="G118" s="1779">
        <f t="shared" si="1"/>
        <v>13123356.42</v>
      </c>
      <c r="H118" s="1779">
        <f t="shared" si="1"/>
        <v>13123356.42</v>
      </c>
      <c r="I118" s="1780">
        <f t="shared" si="1"/>
        <v>13123356.42</v>
      </c>
    </row>
    <row r="119" spans="1:9" ht="18.75" customHeight="1" x14ac:dyDescent="0.3">
      <c r="A119" s="1781" t="s">
        <v>260</v>
      </c>
      <c r="B119" s="1782">
        <v>20</v>
      </c>
      <c r="C119" s="1782" t="s">
        <v>217</v>
      </c>
      <c r="D119" s="1783" t="s">
        <v>142</v>
      </c>
      <c r="E119" s="1784">
        <v>3471400000</v>
      </c>
      <c r="F119" s="1784">
        <v>13123356.42</v>
      </c>
      <c r="G119" s="1784">
        <v>13123356.42</v>
      </c>
      <c r="H119" s="1784">
        <v>13123356.42</v>
      </c>
      <c r="I119" s="1785">
        <v>13123356.42</v>
      </c>
    </row>
    <row r="120" spans="1:9" ht="18.75" customHeight="1" thickBot="1" x14ac:dyDescent="0.35">
      <c r="A120" s="1812" t="s">
        <v>259</v>
      </c>
      <c r="B120" s="1813"/>
      <c r="C120" s="1813"/>
      <c r="D120" s="1814" t="s">
        <v>68</v>
      </c>
      <c r="E120" s="1815">
        <f>+E131</f>
        <v>8268002503</v>
      </c>
      <c r="F120" s="1815">
        <f>+F131</f>
        <v>5203205885.1700001</v>
      </c>
      <c r="G120" s="1815">
        <f>+G131</f>
        <v>4321018033.1700001</v>
      </c>
      <c r="H120" s="1815">
        <f>+H131</f>
        <v>3565938033.1700001</v>
      </c>
      <c r="I120" s="1816">
        <f>+I131</f>
        <v>3565938033.1700001</v>
      </c>
    </row>
    <row r="121" spans="1:9" ht="16.2" thickBot="1" x14ac:dyDescent="0.35">
      <c r="A121" s="1796"/>
      <c r="B121" s="1797"/>
      <c r="C121" s="1797"/>
      <c r="D121" s="1798"/>
      <c r="E121" s="1800"/>
      <c r="F121" s="1800"/>
      <c r="G121" s="1800"/>
      <c r="H121" s="1800"/>
      <c r="I121" s="1800"/>
    </row>
    <row r="122" spans="1:9" s="1747" customFormat="1" x14ac:dyDescent="0.3">
      <c r="A122" s="3709" t="s">
        <v>1</v>
      </c>
      <c r="B122" s="3710"/>
      <c r="C122" s="3710"/>
      <c r="D122" s="3710"/>
      <c r="E122" s="3710"/>
      <c r="F122" s="3710"/>
      <c r="G122" s="3710"/>
      <c r="H122" s="3710"/>
      <c r="I122" s="3711"/>
    </row>
    <row r="123" spans="1:9" s="1747" customFormat="1" ht="12" customHeight="1" x14ac:dyDescent="0.3">
      <c r="A123" s="3706" t="s">
        <v>95</v>
      </c>
      <c r="B123" s="3707"/>
      <c r="C123" s="3707"/>
      <c r="D123" s="3707"/>
      <c r="E123" s="3707"/>
      <c r="F123" s="3707"/>
      <c r="G123" s="3707"/>
      <c r="H123" s="3707"/>
      <c r="I123" s="3708"/>
    </row>
    <row r="124" spans="1:9" ht="3" hidden="1" customHeight="1" x14ac:dyDescent="0.3">
      <c r="A124" s="1748"/>
      <c r="I124" s="1749"/>
    </row>
    <row r="125" spans="1:9" ht="14.25" customHeight="1" x14ac:dyDescent="0.3">
      <c r="A125" s="1750" t="s">
        <v>0</v>
      </c>
      <c r="I125" s="1749"/>
    </row>
    <row r="126" spans="1:9" ht="9.75" hidden="1" customHeight="1" x14ac:dyDescent="0.3">
      <c r="A126" s="1748"/>
      <c r="I126" s="1751"/>
    </row>
    <row r="127" spans="1:9" x14ac:dyDescent="0.3">
      <c r="A127" s="1748" t="s">
        <v>96</v>
      </c>
      <c r="D127" s="1745" t="s">
        <v>4</v>
      </c>
      <c r="F127" s="1746" t="str">
        <f>F86</f>
        <v>MES:</v>
      </c>
      <c r="G127" s="1746" t="str">
        <f>G7</f>
        <v>JULIO</v>
      </c>
      <c r="H127" s="1746" t="str">
        <f>H86:I86</f>
        <v xml:space="preserve">                                VIGENCIA FISCAL:      2018</v>
      </c>
      <c r="I127" s="1749"/>
    </row>
    <row r="128" spans="1:9" ht="1.5" customHeight="1" thickBot="1" x14ac:dyDescent="0.35">
      <c r="A128" s="1748"/>
      <c r="I128" s="1749"/>
    </row>
    <row r="129" spans="1:10" ht="15" thickBot="1" x14ac:dyDescent="0.35">
      <c r="A129" s="1803"/>
      <c r="B129" s="1804"/>
      <c r="C129" s="1804"/>
      <c r="D129" s="1805"/>
      <c r="E129" s="1806"/>
      <c r="F129" s="1806"/>
      <c r="G129" s="1806"/>
      <c r="H129" s="1806"/>
      <c r="I129" s="1807"/>
    </row>
    <row r="130" spans="1:10" ht="27" customHeight="1" thickBot="1" x14ac:dyDescent="0.35">
      <c r="A130" s="1762" t="s">
        <v>228</v>
      </c>
      <c r="B130" s="1763" t="s">
        <v>227</v>
      </c>
      <c r="C130" s="1763" t="s">
        <v>226</v>
      </c>
      <c r="D130" s="1763" t="s">
        <v>225</v>
      </c>
      <c r="E130" s="1764" t="s">
        <v>224</v>
      </c>
      <c r="F130" s="1764" t="s">
        <v>101</v>
      </c>
      <c r="G130" s="1764" t="s">
        <v>102</v>
      </c>
      <c r="H130" s="1764" t="s">
        <v>103</v>
      </c>
      <c r="I130" s="1765" t="s">
        <v>195</v>
      </c>
    </row>
    <row r="131" spans="1:10" ht="15.6" x14ac:dyDescent="0.3">
      <c r="A131" s="1776" t="s">
        <v>258</v>
      </c>
      <c r="B131" s="1777"/>
      <c r="C131" s="1777"/>
      <c r="D131" s="1773" t="s">
        <v>69</v>
      </c>
      <c r="E131" s="1817">
        <f>+E132+E133</f>
        <v>8268002503</v>
      </c>
      <c r="F131" s="1817">
        <f>+F132+F133</f>
        <v>5203205885.1700001</v>
      </c>
      <c r="G131" s="1817">
        <f>+G132+G133</f>
        <v>4321018033.1700001</v>
      </c>
      <c r="H131" s="1817">
        <f>+H132+H133</f>
        <v>3565938033.1700001</v>
      </c>
      <c r="I131" s="1818">
        <f>+I132+I133</f>
        <v>3565938033.1700001</v>
      </c>
    </row>
    <row r="132" spans="1:10" ht="15.6" x14ac:dyDescent="0.3">
      <c r="A132" s="1781" t="s">
        <v>257</v>
      </c>
      <c r="B132" s="1782">
        <v>10</v>
      </c>
      <c r="C132" s="1782" t="s">
        <v>148</v>
      </c>
      <c r="D132" s="1819" t="s">
        <v>69</v>
      </c>
      <c r="E132" s="1820">
        <f t="shared" ref="E132:I133" si="2">+E134+E136</f>
        <v>1741080189</v>
      </c>
      <c r="F132" s="1820">
        <f t="shared" si="2"/>
        <v>1306774900</v>
      </c>
      <c r="G132" s="1820">
        <f t="shared" si="2"/>
        <v>1200000000</v>
      </c>
      <c r="H132" s="1820">
        <f t="shared" si="2"/>
        <v>1200000000</v>
      </c>
      <c r="I132" s="1821">
        <f t="shared" si="2"/>
        <v>1200000000</v>
      </c>
    </row>
    <row r="133" spans="1:10" ht="15.6" x14ac:dyDescent="0.3">
      <c r="A133" s="1781" t="s">
        <v>257</v>
      </c>
      <c r="B133" s="1782">
        <v>20</v>
      </c>
      <c r="C133" s="1782" t="s">
        <v>217</v>
      </c>
      <c r="D133" s="1783" t="s">
        <v>69</v>
      </c>
      <c r="E133" s="1822">
        <f t="shared" si="2"/>
        <v>6526922314</v>
      </c>
      <c r="F133" s="1822">
        <f t="shared" si="2"/>
        <v>3896430985.1700001</v>
      </c>
      <c r="G133" s="1822">
        <f t="shared" si="2"/>
        <v>3121018033.1700001</v>
      </c>
      <c r="H133" s="1822">
        <f t="shared" si="2"/>
        <v>2365938033.1700001</v>
      </c>
      <c r="I133" s="1823">
        <f t="shared" si="2"/>
        <v>2365938033.1700001</v>
      </c>
    </row>
    <row r="134" spans="1:10" ht="15.6" x14ac:dyDescent="0.3">
      <c r="A134" s="1781" t="s">
        <v>256</v>
      </c>
      <c r="B134" s="1782">
        <v>10</v>
      </c>
      <c r="C134" s="1824" t="s">
        <v>148</v>
      </c>
      <c r="D134" s="1783" t="s">
        <v>143</v>
      </c>
      <c r="E134" s="1822">
        <v>541080189</v>
      </c>
      <c r="F134" s="1822">
        <v>106774900</v>
      </c>
      <c r="G134" s="1822">
        <v>0</v>
      </c>
      <c r="H134" s="1822">
        <v>0</v>
      </c>
      <c r="I134" s="1823">
        <v>0</v>
      </c>
    </row>
    <row r="135" spans="1:10" ht="15.6" x14ac:dyDescent="0.3">
      <c r="A135" s="1781" t="s">
        <v>255</v>
      </c>
      <c r="B135" s="1782">
        <v>20</v>
      </c>
      <c r="C135" s="1782" t="s">
        <v>217</v>
      </c>
      <c r="D135" s="1783" t="s">
        <v>144</v>
      </c>
      <c r="E135" s="1822">
        <v>1526922314</v>
      </c>
      <c r="F135" s="1822">
        <v>775412952</v>
      </c>
      <c r="G135" s="1822">
        <v>0</v>
      </c>
      <c r="H135" s="1822">
        <v>0</v>
      </c>
      <c r="I135" s="1823">
        <v>0</v>
      </c>
    </row>
    <row r="136" spans="1:10" ht="15.6" x14ac:dyDescent="0.3">
      <c r="A136" s="1781" t="s">
        <v>254</v>
      </c>
      <c r="B136" s="1782">
        <v>10</v>
      </c>
      <c r="C136" s="1824" t="s">
        <v>148</v>
      </c>
      <c r="D136" s="1783" t="s">
        <v>70</v>
      </c>
      <c r="E136" s="1822">
        <v>1200000000</v>
      </c>
      <c r="F136" s="1822">
        <v>1200000000</v>
      </c>
      <c r="G136" s="1822">
        <v>1200000000</v>
      </c>
      <c r="H136" s="1822">
        <v>1200000000</v>
      </c>
      <c r="I136" s="1823">
        <v>1200000000</v>
      </c>
    </row>
    <row r="137" spans="1:10" ht="16.2" thickBot="1" x14ac:dyDescent="0.35">
      <c r="A137" s="1825" t="s">
        <v>254</v>
      </c>
      <c r="B137" s="1824">
        <v>20</v>
      </c>
      <c r="C137" s="1782" t="s">
        <v>217</v>
      </c>
      <c r="D137" s="1819" t="s">
        <v>70</v>
      </c>
      <c r="E137" s="1820">
        <v>5000000000</v>
      </c>
      <c r="F137" s="1820">
        <v>3121018033.1700001</v>
      </c>
      <c r="G137" s="1820">
        <v>3121018033.1700001</v>
      </c>
      <c r="H137" s="1820">
        <v>2365938033.1700001</v>
      </c>
      <c r="I137" s="1821">
        <v>2365938033.1700001</v>
      </c>
    </row>
    <row r="138" spans="1:10" ht="16.5" customHeight="1" thickBot="1" x14ac:dyDescent="0.35">
      <c r="A138" s="1766" t="s">
        <v>145</v>
      </c>
      <c r="B138" s="1767"/>
      <c r="C138" s="1767"/>
      <c r="D138" s="1826" t="s">
        <v>146</v>
      </c>
      <c r="E138" s="1769">
        <f>+E139</f>
        <v>666693528550</v>
      </c>
      <c r="F138" s="1769">
        <f t="shared" ref="F138:I140" si="3">+F139</f>
        <v>497313883001.75</v>
      </c>
      <c r="G138" s="1769">
        <f t="shared" si="3"/>
        <v>497313883001.75</v>
      </c>
      <c r="H138" s="1769">
        <f t="shared" si="3"/>
        <v>497313883000.75</v>
      </c>
      <c r="I138" s="1770">
        <f t="shared" si="3"/>
        <v>497313883000.75</v>
      </c>
    </row>
    <row r="139" spans="1:10" ht="15.6" x14ac:dyDescent="0.3">
      <c r="A139" s="1771">
        <v>7</v>
      </c>
      <c r="B139" s="1772"/>
      <c r="C139" s="1772"/>
      <c r="D139" s="1773" t="s">
        <v>146</v>
      </c>
      <c r="E139" s="1817">
        <f>+E140</f>
        <v>666693528550</v>
      </c>
      <c r="F139" s="1817">
        <f t="shared" si="3"/>
        <v>497313883001.75</v>
      </c>
      <c r="G139" s="1817">
        <f t="shared" si="3"/>
        <v>497313883001.75</v>
      </c>
      <c r="H139" s="1817">
        <f t="shared" si="3"/>
        <v>497313883000.75</v>
      </c>
      <c r="I139" s="1818">
        <f t="shared" si="3"/>
        <v>497313883000.75</v>
      </c>
    </row>
    <row r="140" spans="1:10" ht="15.6" x14ac:dyDescent="0.3">
      <c r="A140" s="1776" t="s">
        <v>253</v>
      </c>
      <c r="B140" s="1777"/>
      <c r="C140" s="1777"/>
      <c r="D140" s="1778" t="s">
        <v>147</v>
      </c>
      <c r="E140" s="1827">
        <f>+E141</f>
        <v>666693528550</v>
      </c>
      <c r="F140" s="1827">
        <f t="shared" si="3"/>
        <v>497313883001.75</v>
      </c>
      <c r="G140" s="1827">
        <f t="shared" si="3"/>
        <v>497313883001.75</v>
      </c>
      <c r="H140" s="1827">
        <f t="shared" si="3"/>
        <v>497313883000.75</v>
      </c>
      <c r="I140" s="1828">
        <f t="shared" si="3"/>
        <v>497313883000.75</v>
      </c>
    </row>
    <row r="141" spans="1:10" ht="16.5" customHeight="1" thickBot="1" x14ac:dyDescent="0.35">
      <c r="A141" s="1791" t="s">
        <v>252</v>
      </c>
      <c r="B141" s="1792">
        <v>11</v>
      </c>
      <c r="C141" s="1792" t="s">
        <v>148</v>
      </c>
      <c r="D141" s="1793" t="s">
        <v>148</v>
      </c>
      <c r="E141" s="1829">
        <f>549000000000+117693528550</f>
        <v>666693528550</v>
      </c>
      <c r="F141" s="1829">
        <f>379620354458+117693528543.75</f>
        <v>497313883001.75</v>
      </c>
      <c r="G141" s="1829">
        <f>379620354458+117693528543.75</f>
        <v>497313883001.75</v>
      </c>
      <c r="H141" s="1829">
        <f>379620354457+117693528543.75</f>
        <v>497313883000.75</v>
      </c>
      <c r="I141" s="1830">
        <f>379620354457+117693528543.75</f>
        <v>497313883000.75</v>
      </c>
      <c r="J141" s="1831"/>
    </row>
    <row r="142" spans="1:10" ht="18.600000000000001" customHeight="1" thickBot="1" x14ac:dyDescent="0.35">
      <c r="A142" s="1766" t="s">
        <v>71</v>
      </c>
      <c r="B142" s="1767"/>
      <c r="C142" s="1767"/>
      <c r="D142" s="1826" t="s">
        <v>72</v>
      </c>
      <c r="E142" s="1769">
        <f>+E143+E176+E180+E193</f>
        <v>1416964091635</v>
      </c>
      <c r="F142" s="1769">
        <f>+F143+F176+F180+F193</f>
        <v>1354946789765.3201</v>
      </c>
      <c r="G142" s="1769">
        <f>+G143+G176+G180+G193</f>
        <v>1316238969955.8799</v>
      </c>
      <c r="H142" s="1769">
        <f>+H143+H176+H180+H193</f>
        <v>80706077842.399994</v>
      </c>
      <c r="I142" s="1770">
        <f>+I143+I176+I180+I193</f>
        <v>80613905645.399994</v>
      </c>
    </row>
    <row r="143" spans="1:10" ht="21.75" customHeight="1" x14ac:dyDescent="0.3">
      <c r="A143" s="1771">
        <v>2401</v>
      </c>
      <c r="B143" s="1772"/>
      <c r="C143" s="1772"/>
      <c r="D143" s="1773" t="s">
        <v>149</v>
      </c>
      <c r="E143" s="1779">
        <f>+E144</f>
        <v>1215760244384</v>
      </c>
      <c r="F143" s="1779">
        <f>+F144</f>
        <v>1168544483744.78</v>
      </c>
      <c r="G143" s="1779">
        <f>+G144</f>
        <v>1132270325309.3398</v>
      </c>
      <c r="H143" s="1779">
        <f>+H144</f>
        <v>2058665283.1900001</v>
      </c>
      <c r="I143" s="1780">
        <f>+I144</f>
        <v>1966493086.1900001</v>
      </c>
    </row>
    <row r="144" spans="1:10" ht="15.6" x14ac:dyDescent="0.3">
      <c r="A144" s="1776" t="s">
        <v>251</v>
      </c>
      <c r="B144" s="1777"/>
      <c r="C144" s="1777"/>
      <c r="D144" s="1778" t="s">
        <v>73</v>
      </c>
      <c r="E144" s="1779">
        <f>+E145+E146+E147+E148+E149+E150+E151+E152+E153+E154+E164+E165+E166+E167+E168+E169+E170+E171+E172+E173+E174+E175</f>
        <v>1215760244384</v>
      </c>
      <c r="F144" s="1779">
        <f>+F145+F146+F147+F148+F149+F150+F151+F152+F153+F154+F164+F165+F166+F167+F168+F169+F170+F171+F172+F173+F174+F175</f>
        <v>1168544483744.78</v>
      </c>
      <c r="G144" s="1779">
        <f>+G145+G146+G147+G148+G149+G150+G151+G152+G153+G154+G164+G165+G166+G167+G168+G169+G170+G171+G172+G173+G174+G175</f>
        <v>1132270325309.3398</v>
      </c>
      <c r="H144" s="1779">
        <f>+H145+H146+H147+H148+H149+H150+H151+H152+H153+H154+H164+H165+H166+H167+H168+H169+H170+H171+H172+H173+H174+H175</f>
        <v>2058665283.1900001</v>
      </c>
      <c r="I144" s="1780">
        <f>+I145+I146+I147+I148+I149+I150+I151+I152+I153+I154+I164+I165+I166+I167+I168+I169+I170+I171+I172+I173+I174+I175</f>
        <v>1966493086.1900001</v>
      </c>
    </row>
    <row r="145" spans="1:201" ht="31.5" customHeight="1" x14ac:dyDescent="0.3">
      <c r="A145" s="1781" t="s">
        <v>250</v>
      </c>
      <c r="B145" s="1782">
        <v>10</v>
      </c>
      <c r="C145" s="1782" t="s">
        <v>148</v>
      </c>
      <c r="D145" s="1783" t="s">
        <v>150</v>
      </c>
      <c r="E145" s="1784">
        <v>5000000000</v>
      </c>
      <c r="F145" s="1784">
        <v>5000000000</v>
      </c>
      <c r="G145" s="1784">
        <v>5000000000</v>
      </c>
      <c r="H145" s="1784">
        <v>0</v>
      </c>
      <c r="I145" s="1785">
        <v>0</v>
      </c>
    </row>
    <row r="146" spans="1:201" ht="46.5" customHeight="1" x14ac:dyDescent="0.3">
      <c r="A146" s="1781" t="s">
        <v>249</v>
      </c>
      <c r="B146" s="1782">
        <v>10</v>
      </c>
      <c r="C146" s="1782" t="s">
        <v>148</v>
      </c>
      <c r="D146" s="1783" t="s">
        <v>81</v>
      </c>
      <c r="E146" s="1784">
        <v>38623567574</v>
      </c>
      <c r="F146" s="1784">
        <v>37183734453.779999</v>
      </c>
      <c r="G146" s="1784">
        <v>36958298976.339996</v>
      </c>
      <c r="H146" s="1784">
        <v>1891473419.52</v>
      </c>
      <c r="I146" s="1785">
        <v>1799301222.52</v>
      </c>
    </row>
    <row r="147" spans="1:201" ht="47.25" customHeight="1" x14ac:dyDescent="0.3">
      <c r="A147" s="1832" t="s">
        <v>249</v>
      </c>
      <c r="B147" s="1833">
        <v>11</v>
      </c>
      <c r="C147" s="1833" t="s">
        <v>148</v>
      </c>
      <c r="D147" s="1834" t="s">
        <v>81</v>
      </c>
      <c r="E147" s="1786">
        <v>10500000000</v>
      </c>
      <c r="F147" s="1786">
        <v>2771783885</v>
      </c>
      <c r="G147" s="1786">
        <v>2771783885</v>
      </c>
      <c r="H147" s="1786">
        <v>0</v>
      </c>
      <c r="I147" s="1788">
        <v>0</v>
      </c>
    </row>
    <row r="148" spans="1:201" ht="45" customHeight="1" x14ac:dyDescent="0.3">
      <c r="A148" s="1832" t="s">
        <v>249</v>
      </c>
      <c r="B148" s="1833">
        <v>20</v>
      </c>
      <c r="C148" s="1833" t="s">
        <v>217</v>
      </c>
      <c r="D148" s="1834" t="s">
        <v>81</v>
      </c>
      <c r="E148" s="1784">
        <v>1236952000</v>
      </c>
      <c r="F148" s="1784">
        <v>1235240596</v>
      </c>
      <c r="G148" s="1784">
        <v>1235240596</v>
      </c>
      <c r="H148" s="1784">
        <v>167191863.66999999</v>
      </c>
      <c r="I148" s="1785">
        <v>167191863.66999999</v>
      </c>
    </row>
    <row r="149" spans="1:201" ht="31.5" customHeight="1" x14ac:dyDescent="0.3">
      <c r="A149" s="1781" t="s">
        <v>248</v>
      </c>
      <c r="B149" s="1782">
        <v>10</v>
      </c>
      <c r="C149" s="1782" t="s">
        <v>148</v>
      </c>
      <c r="D149" s="1783" t="s">
        <v>74</v>
      </c>
      <c r="E149" s="1784">
        <v>2361342060</v>
      </c>
      <c r="F149" s="1784">
        <v>2361342060</v>
      </c>
      <c r="G149" s="1784">
        <v>2361342060</v>
      </c>
      <c r="H149" s="1784">
        <v>0</v>
      </c>
      <c r="I149" s="1785">
        <v>0</v>
      </c>
      <c r="J149" s="1835"/>
    </row>
    <row r="150" spans="1:201" ht="35.25" customHeight="1" x14ac:dyDescent="0.3">
      <c r="A150" s="1781" t="s">
        <v>247</v>
      </c>
      <c r="B150" s="1782">
        <v>10</v>
      </c>
      <c r="C150" s="1782" t="s">
        <v>148</v>
      </c>
      <c r="D150" s="1783" t="s">
        <v>151</v>
      </c>
      <c r="E150" s="1784">
        <v>179597709468</v>
      </c>
      <c r="F150" s="1784">
        <v>179597709468</v>
      </c>
      <c r="G150" s="1784">
        <v>179597709468</v>
      </c>
      <c r="H150" s="1784">
        <v>0</v>
      </c>
      <c r="I150" s="1785">
        <v>0</v>
      </c>
    </row>
    <row r="151" spans="1:201" ht="60.75" customHeight="1" x14ac:dyDescent="0.3">
      <c r="A151" s="1781" t="s">
        <v>246</v>
      </c>
      <c r="B151" s="1782">
        <v>10</v>
      </c>
      <c r="C151" s="1782" t="s">
        <v>148</v>
      </c>
      <c r="D151" s="1783" t="s">
        <v>152</v>
      </c>
      <c r="E151" s="1784">
        <v>110755182462</v>
      </c>
      <c r="F151" s="1784">
        <v>110755182462</v>
      </c>
      <c r="G151" s="1784">
        <v>110755182462</v>
      </c>
      <c r="H151" s="1784">
        <v>0</v>
      </c>
      <c r="I151" s="1785">
        <v>0</v>
      </c>
    </row>
    <row r="152" spans="1:201" ht="45.75" customHeight="1" x14ac:dyDescent="0.3">
      <c r="A152" s="1781" t="s">
        <v>245</v>
      </c>
      <c r="B152" s="1782">
        <v>10</v>
      </c>
      <c r="C152" s="1782" t="s">
        <v>148</v>
      </c>
      <c r="D152" s="1783" t="s">
        <v>201</v>
      </c>
      <c r="E152" s="1784">
        <v>47858530962</v>
      </c>
      <c r="F152" s="1784">
        <v>47858530962</v>
      </c>
      <c r="G152" s="1784">
        <v>47858530962</v>
      </c>
      <c r="H152" s="1784">
        <v>0</v>
      </c>
      <c r="I152" s="1785">
        <v>0</v>
      </c>
    </row>
    <row r="153" spans="1:201" ht="62.25" customHeight="1" x14ac:dyDescent="0.3">
      <c r="A153" s="1781" t="s">
        <v>244</v>
      </c>
      <c r="B153" s="1782">
        <v>10</v>
      </c>
      <c r="C153" s="1782" t="s">
        <v>148</v>
      </c>
      <c r="D153" s="1783" t="s">
        <v>153</v>
      </c>
      <c r="E153" s="1784">
        <v>10125416669</v>
      </c>
      <c r="F153" s="1784">
        <v>10125416669</v>
      </c>
      <c r="G153" s="1784">
        <v>10125416669</v>
      </c>
      <c r="H153" s="1784">
        <v>0</v>
      </c>
      <c r="I153" s="1785">
        <v>0</v>
      </c>
    </row>
    <row r="154" spans="1:201" ht="96.75" customHeight="1" thickBot="1" x14ac:dyDescent="0.35">
      <c r="A154" s="1791" t="s">
        <v>243</v>
      </c>
      <c r="B154" s="1792">
        <v>11</v>
      </c>
      <c r="C154" s="1792" t="s">
        <v>148</v>
      </c>
      <c r="D154" s="1793" t="s">
        <v>154</v>
      </c>
      <c r="E154" s="1794">
        <v>138954184228</v>
      </c>
      <c r="F154" s="1794">
        <v>138954184228</v>
      </c>
      <c r="G154" s="1794">
        <v>138954184228</v>
      </c>
      <c r="H154" s="1794">
        <v>0</v>
      </c>
      <c r="I154" s="1795">
        <v>0</v>
      </c>
    </row>
    <row r="155" spans="1:201" ht="8.25" customHeight="1" thickBot="1" x14ac:dyDescent="0.35">
      <c r="A155" s="1796"/>
      <c r="B155" s="1797"/>
      <c r="C155" s="1797"/>
      <c r="D155" s="1798"/>
      <c r="E155" s="1799"/>
      <c r="F155" s="1799"/>
      <c r="G155" s="1799"/>
      <c r="H155" s="1799"/>
      <c r="I155" s="1799"/>
    </row>
    <row r="156" spans="1:201" s="1747" customFormat="1" x14ac:dyDescent="0.3">
      <c r="A156" s="3709" t="s">
        <v>1</v>
      </c>
      <c r="B156" s="3710"/>
      <c r="C156" s="3710"/>
      <c r="D156" s="3710"/>
      <c r="E156" s="3710"/>
      <c r="F156" s="3710"/>
      <c r="G156" s="3710"/>
      <c r="H156" s="3710"/>
      <c r="I156" s="3711"/>
    </row>
    <row r="157" spans="1:201" s="1747" customFormat="1" ht="14.25" customHeight="1" x14ac:dyDescent="0.3">
      <c r="A157" s="3706" t="s">
        <v>95</v>
      </c>
      <c r="B157" s="3707"/>
      <c r="C157" s="3707"/>
      <c r="D157" s="3707"/>
      <c r="E157" s="3707"/>
      <c r="F157" s="3707"/>
      <c r="G157" s="3707"/>
      <c r="H157" s="3707"/>
      <c r="I157" s="3708"/>
      <c r="J157" s="1836"/>
      <c r="K157" s="3707"/>
      <c r="L157" s="3707"/>
      <c r="M157" s="3707"/>
      <c r="N157" s="3707"/>
      <c r="O157" s="3707"/>
      <c r="P157" s="3707"/>
      <c r="Q157" s="3707"/>
      <c r="R157" s="3707"/>
      <c r="S157" s="3707"/>
      <c r="T157" s="3707"/>
      <c r="U157" s="3707"/>
      <c r="V157" s="3707"/>
      <c r="W157" s="3707"/>
      <c r="X157" s="3707"/>
      <c r="Y157" s="3707"/>
      <c r="Z157" s="3706"/>
      <c r="AA157" s="3707"/>
      <c r="AB157" s="3707"/>
      <c r="AC157" s="3707"/>
      <c r="AD157" s="3707"/>
      <c r="AE157" s="3707"/>
      <c r="AF157" s="3707"/>
      <c r="AG157" s="3708"/>
      <c r="AH157" s="3706"/>
      <c r="AI157" s="3707"/>
      <c r="AJ157" s="3707"/>
      <c r="AK157" s="3707"/>
      <c r="AL157" s="3707"/>
      <c r="AM157" s="3707"/>
      <c r="AN157" s="3707"/>
      <c r="AO157" s="3708"/>
      <c r="AP157" s="3706"/>
      <c r="AQ157" s="3707"/>
      <c r="AR157" s="3707"/>
      <c r="AS157" s="3707"/>
      <c r="AT157" s="3707"/>
      <c r="AU157" s="3707"/>
      <c r="AV157" s="3707"/>
      <c r="AW157" s="3708"/>
      <c r="AX157" s="3706"/>
      <c r="AY157" s="3707"/>
      <c r="AZ157" s="3707"/>
      <c r="BA157" s="3707"/>
      <c r="BB157" s="3707"/>
      <c r="BC157" s="3707"/>
      <c r="BD157" s="3707"/>
      <c r="BE157" s="3708"/>
      <c r="BF157" s="3706"/>
      <c r="BG157" s="3707"/>
      <c r="BH157" s="3707"/>
      <c r="BI157" s="3707"/>
      <c r="BJ157" s="3707"/>
      <c r="BK157" s="3707"/>
      <c r="BL157" s="3707"/>
      <c r="BM157" s="3708"/>
      <c r="BN157" s="3706"/>
      <c r="BO157" s="3707"/>
      <c r="BP157" s="3707"/>
      <c r="BQ157" s="3707"/>
      <c r="BR157" s="3707"/>
      <c r="BS157" s="3707"/>
      <c r="BT157" s="3707"/>
      <c r="BU157" s="3708"/>
      <c r="BV157" s="3706"/>
      <c r="BW157" s="3707"/>
      <c r="BX157" s="3707"/>
      <c r="BY157" s="3707"/>
      <c r="BZ157" s="3707"/>
      <c r="CA157" s="3707"/>
      <c r="CB157" s="3707"/>
      <c r="CC157" s="3708"/>
      <c r="CD157" s="3706"/>
      <c r="CE157" s="3707"/>
      <c r="CF157" s="3707"/>
      <c r="CG157" s="3707"/>
      <c r="CH157" s="3707"/>
      <c r="CI157" s="3707"/>
      <c r="CJ157" s="3707"/>
      <c r="CK157" s="3708"/>
      <c r="CL157" s="3706"/>
      <c r="CM157" s="3707"/>
      <c r="CN157" s="3707"/>
      <c r="CO157" s="3707"/>
      <c r="CP157" s="3707"/>
      <c r="CQ157" s="3707"/>
      <c r="CR157" s="3707"/>
      <c r="CS157" s="3708"/>
      <c r="CT157" s="3706"/>
      <c r="CU157" s="3707"/>
      <c r="CV157" s="3707"/>
      <c r="CW157" s="3707"/>
      <c r="CX157" s="3707"/>
      <c r="CY157" s="3707"/>
      <c r="CZ157" s="3707"/>
      <c r="DA157" s="3708"/>
      <c r="DB157" s="3706"/>
      <c r="DC157" s="3707"/>
      <c r="DD157" s="3707"/>
      <c r="DE157" s="3707"/>
      <c r="DF157" s="3707"/>
      <c r="DG157" s="3707"/>
      <c r="DH157" s="3707"/>
      <c r="DI157" s="3708"/>
      <c r="DJ157" s="3706"/>
      <c r="DK157" s="3707"/>
      <c r="DL157" s="3707"/>
      <c r="DM157" s="3707"/>
      <c r="DN157" s="3707"/>
      <c r="DO157" s="3707"/>
      <c r="DP157" s="3707"/>
      <c r="DQ157" s="3708"/>
      <c r="DR157" s="3706"/>
      <c r="DS157" s="3707"/>
      <c r="DT157" s="3707"/>
      <c r="DU157" s="3707"/>
      <c r="DV157" s="3707"/>
      <c r="DW157" s="3707"/>
      <c r="DX157" s="3707"/>
      <c r="DY157" s="3708"/>
      <c r="DZ157" s="3706"/>
      <c r="EA157" s="3707"/>
      <c r="EB157" s="3707"/>
      <c r="EC157" s="3707"/>
      <c r="ED157" s="3707"/>
      <c r="EE157" s="3707"/>
      <c r="EF157" s="3707"/>
      <c r="EG157" s="3708"/>
      <c r="EH157" s="3706"/>
      <c r="EI157" s="3707"/>
      <c r="EJ157" s="3707"/>
      <c r="EK157" s="3707"/>
      <c r="EL157" s="3707"/>
      <c r="EM157" s="3707"/>
      <c r="EN157" s="3707"/>
      <c r="EO157" s="3708"/>
      <c r="EP157" s="3706"/>
      <c r="EQ157" s="3707"/>
      <c r="ER157" s="3707"/>
      <c r="ES157" s="3707"/>
      <c r="ET157" s="3707"/>
      <c r="EU157" s="3707"/>
      <c r="EV157" s="3707"/>
      <c r="EW157" s="3708"/>
      <c r="EX157" s="3706"/>
      <c r="EY157" s="3707"/>
      <c r="EZ157" s="3707"/>
      <c r="FA157" s="3707"/>
      <c r="FB157" s="3707"/>
      <c r="FC157" s="3707"/>
      <c r="FD157" s="3707"/>
      <c r="FE157" s="3708"/>
      <c r="FF157" s="3706"/>
      <c r="FG157" s="3707"/>
      <c r="FH157" s="3707"/>
      <c r="FI157" s="3707"/>
      <c r="FJ157" s="3707"/>
      <c r="FK157" s="3707"/>
      <c r="FL157" s="3707"/>
      <c r="FM157" s="3708"/>
      <c r="FN157" s="3706"/>
      <c r="FO157" s="3707"/>
      <c r="FP157" s="3707"/>
      <c r="FQ157" s="3707"/>
      <c r="FR157" s="3707"/>
      <c r="FS157" s="3707"/>
      <c r="FT157" s="3707"/>
      <c r="FU157" s="3708"/>
      <c r="FV157" s="3706"/>
      <c r="FW157" s="3707"/>
      <c r="FX157" s="3707"/>
      <c r="FY157" s="3707"/>
      <c r="FZ157" s="3707"/>
      <c r="GA157" s="3707"/>
      <c r="GB157" s="3707"/>
      <c r="GC157" s="3708"/>
      <c r="GD157" s="3706"/>
      <c r="GE157" s="3707"/>
      <c r="GF157" s="3707"/>
      <c r="GG157" s="3707"/>
      <c r="GH157" s="3707"/>
      <c r="GI157" s="3707"/>
      <c r="GJ157" s="3707"/>
      <c r="GK157" s="3708"/>
      <c r="GL157" s="3706"/>
      <c r="GM157" s="3707"/>
      <c r="GN157" s="3707"/>
      <c r="GO157" s="3707"/>
      <c r="GP157" s="3707"/>
      <c r="GQ157" s="3707"/>
      <c r="GR157" s="3707"/>
      <c r="GS157" s="3708"/>
    </row>
    <row r="158" spans="1:201" ht="3.75" customHeight="1" x14ac:dyDescent="0.3">
      <c r="A158" s="1748"/>
      <c r="I158" s="1749"/>
      <c r="L158" s="1745"/>
      <c r="M158" s="1746"/>
      <c r="N158" s="1746"/>
      <c r="O158" s="1746"/>
      <c r="P158" s="1746"/>
      <c r="Q158" s="1746"/>
      <c r="T158" s="1745"/>
      <c r="U158" s="1746"/>
      <c r="V158" s="1746"/>
      <c r="W158" s="1746"/>
      <c r="X158" s="1746"/>
      <c r="Y158" s="1746"/>
      <c r="AB158" s="1745"/>
      <c r="AC158" s="1746"/>
      <c r="AD158" s="1746"/>
      <c r="AE158" s="1746"/>
      <c r="AF158" s="1746"/>
      <c r="AG158" s="1749"/>
      <c r="AH158" s="1748"/>
      <c r="AJ158" s="1745"/>
      <c r="AK158" s="1746"/>
      <c r="AL158" s="1746"/>
      <c r="AM158" s="1746"/>
      <c r="AN158" s="1746"/>
      <c r="AO158" s="1749"/>
      <c r="AP158" s="1748"/>
      <c r="AR158" s="1745"/>
      <c r="AS158" s="1746"/>
      <c r="AT158" s="1746"/>
      <c r="AU158" s="1746"/>
      <c r="AV158" s="1746"/>
      <c r="AW158" s="1749"/>
      <c r="AX158" s="1748"/>
      <c r="AZ158" s="1745"/>
      <c r="BA158" s="1746"/>
      <c r="BB158" s="1746"/>
      <c r="BC158" s="1746"/>
      <c r="BD158" s="1746"/>
      <c r="BE158" s="1749"/>
      <c r="BF158" s="1748"/>
      <c r="BH158" s="1745"/>
      <c r="BI158" s="1746"/>
      <c r="BJ158" s="1746"/>
      <c r="BK158" s="1746"/>
      <c r="BL158" s="1746"/>
      <c r="BM158" s="1749"/>
      <c r="BN158" s="1748"/>
      <c r="BP158" s="1745"/>
      <c r="BQ158" s="1746"/>
      <c r="BR158" s="1746"/>
      <c r="BS158" s="1746"/>
      <c r="BT158" s="1746"/>
      <c r="BU158" s="1749"/>
      <c r="BV158" s="1748"/>
      <c r="BX158" s="1745"/>
      <c r="BY158" s="1746"/>
      <c r="BZ158" s="1746"/>
      <c r="CA158" s="1746"/>
      <c r="CB158" s="1746"/>
      <c r="CC158" s="1749"/>
      <c r="CD158" s="1748"/>
      <c r="CF158" s="1745"/>
      <c r="CG158" s="1746"/>
      <c r="CH158" s="1746"/>
      <c r="CI158" s="1746"/>
      <c r="CJ158" s="1746"/>
      <c r="CK158" s="1749"/>
      <c r="CL158" s="1748"/>
      <c r="CN158" s="1745"/>
      <c r="CO158" s="1746"/>
      <c r="CP158" s="1746"/>
      <c r="CQ158" s="1746"/>
      <c r="CR158" s="1746"/>
      <c r="CS158" s="1749"/>
      <c r="CT158" s="1748"/>
      <c r="CV158" s="1745"/>
      <c r="CW158" s="1746"/>
      <c r="CX158" s="1746"/>
      <c r="CY158" s="1746"/>
      <c r="CZ158" s="1746"/>
      <c r="DA158" s="1749"/>
      <c r="DB158" s="1748"/>
      <c r="DD158" s="1745"/>
      <c r="DE158" s="1746"/>
      <c r="DF158" s="1746"/>
      <c r="DG158" s="1746"/>
      <c r="DH158" s="1746"/>
      <c r="DI158" s="1749"/>
      <c r="DJ158" s="1748"/>
      <c r="DL158" s="1745"/>
      <c r="DM158" s="1746"/>
      <c r="DN158" s="1746"/>
      <c r="DO158" s="1746"/>
      <c r="DP158" s="1746"/>
      <c r="DQ158" s="1749"/>
      <c r="DR158" s="1748"/>
      <c r="DT158" s="1745"/>
      <c r="DU158" s="1746"/>
      <c r="DV158" s="1746"/>
      <c r="DW158" s="1746"/>
      <c r="DX158" s="1746"/>
      <c r="DY158" s="1749"/>
      <c r="DZ158" s="1748"/>
      <c r="EB158" s="1745"/>
      <c r="EC158" s="1746"/>
      <c r="ED158" s="1746"/>
      <c r="EE158" s="1746"/>
      <c r="EF158" s="1746"/>
      <c r="EG158" s="1749"/>
      <c r="EH158" s="1748"/>
      <c r="EJ158" s="1745"/>
      <c r="EK158" s="1746"/>
      <c r="EL158" s="1746"/>
      <c r="EM158" s="1746"/>
      <c r="EN158" s="1746"/>
      <c r="EO158" s="1749"/>
      <c r="EP158" s="1748"/>
      <c r="ER158" s="1745"/>
      <c r="ES158" s="1746"/>
      <c r="ET158" s="1746"/>
      <c r="EU158" s="1746"/>
      <c r="EV158" s="1746"/>
      <c r="EW158" s="1749"/>
      <c r="EX158" s="1748"/>
      <c r="EZ158" s="1745"/>
      <c r="FA158" s="1746"/>
      <c r="FB158" s="1746"/>
      <c r="FC158" s="1746"/>
      <c r="FD158" s="1746"/>
      <c r="FE158" s="1749"/>
      <c r="FF158" s="1748"/>
      <c r="FH158" s="1745"/>
      <c r="FI158" s="1746"/>
      <c r="FJ158" s="1746"/>
      <c r="FK158" s="1746"/>
      <c r="FL158" s="1746"/>
      <c r="FM158" s="1749"/>
      <c r="FN158" s="1748"/>
      <c r="FP158" s="1745"/>
      <c r="FQ158" s="1746"/>
      <c r="FR158" s="1746"/>
      <c r="FS158" s="1746"/>
      <c r="FT158" s="1746"/>
      <c r="FU158" s="1749"/>
      <c r="FV158" s="1748"/>
      <c r="FX158" s="1745"/>
      <c r="FY158" s="1746"/>
      <c r="FZ158" s="1746"/>
      <c r="GA158" s="1746"/>
      <c r="GB158" s="1746"/>
      <c r="GC158" s="1749"/>
      <c r="GD158" s="1748"/>
      <c r="GF158" s="1745"/>
      <c r="GG158" s="1746"/>
      <c r="GH158" s="1746"/>
      <c r="GI158" s="1746"/>
      <c r="GJ158" s="1746"/>
      <c r="GK158" s="1749"/>
      <c r="GL158" s="1748"/>
      <c r="GN158" s="1745"/>
      <c r="GO158" s="1746"/>
      <c r="GP158" s="1746"/>
      <c r="GQ158" s="1746"/>
      <c r="GR158" s="1746"/>
      <c r="GS158" s="1749"/>
    </row>
    <row r="159" spans="1:201" ht="11.25" customHeight="1" x14ac:dyDescent="0.3">
      <c r="A159" s="1750" t="s">
        <v>0</v>
      </c>
      <c r="I159" s="1749"/>
      <c r="J159" s="1747"/>
      <c r="L159" s="1745"/>
      <c r="M159" s="1746"/>
      <c r="N159" s="1746"/>
      <c r="O159" s="1746"/>
      <c r="P159" s="1746"/>
      <c r="Q159" s="1746"/>
      <c r="R159" s="1747"/>
      <c r="T159" s="1745"/>
      <c r="U159" s="1746"/>
      <c r="V159" s="1746"/>
      <c r="W159" s="1746"/>
      <c r="X159" s="1746"/>
      <c r="Y159" s="1746"/>
      <c r="Z159" s="1747"/>
      <c r="AB159" s="1745"/>
      <c r="AC159" s="1746"/>
      <c r="AD159" s="1746"/>
      <c r="AE159" s="1746"/>
      <c r="AF159" s="1746"/>
      <c r="AG159" s="1749"/>
      <c r="AH159" s="1750"/>
      <c r="AJ159" s="1745"/>
      <c r="AK159" s="1746"/>
      <c r="AL159" s="1746"/>
      <c r="AM159" s="1746"/>
      <c r="AN159" s="1746"/>
      <c r="AO159" s="1749"/>
      <c r="AP159" s="1750"/>
      <c r="AR159" s="1745"/>
      <c r="AS159" s="1746"/>
      <c r="AT159" s="1746"/>
      <c r="AU159" s="1746"/>
      <c r="AV159" s="1746"/>
      <c r="AW159" s="1749"/>
      <c r="AX159" s="1750"/>
      <c r="AZ159" s="1745"/>
      <c r="BA159" s="1746"/>
      <c r="BB159" s="1746"/>
      <c r="BC159" s="1746"/>
      <c r="BD159" s="1746"/>
      <c r="BE159" s="1749"/>
      <c r="BF159" s="1750"/>
      <c r="BH159" s="1745"/>
      <c r="BI159" s="1746"/>
      <c r="BJ159" s="1746"/>
      <c r="BK159" s="1746"/>
      <c r="BL159" s="1746"/>
      <c r="BM159" s="1749"/>
      <c r="BN159" s="1750"/>
      <c r="BP159" s="1745"/>
      <c r="BQ159" s="1746"/>
      <c r="BR159" s="1746"/>
      <c r="BS159" s="1746"/>
      <c r="BT159" s="1746"/>
      <c r="BU159" s="1749"/>
      <c r="BV159" s="1750"/>
      <c r="BX159" s="1745"/>
      <c r="BY159" s="1746"/>
      <c r="BZ159" s="1746"/>
      <c r="CA159" s="1746"/>
      <c r="CB159" s="1746"/>
      <c r="CC159" s="1749"/>
      <c r="CD159" s="1750"/>
      <c r="CF159" s="1745"/>
      <c r="CG159" s="1746"/>
      <c r="CH159" s="1746"/>
      <c r="CI159" s="1746"/>
      <c r="CJ159" s="1746"/>
      <c r="CK159" s="1749"/>
      <c r="CL159" s="1750"/>
      <c r="CN159" s="1745"/>
      <c r="CO159" s="1746"/>
      <c r="CP159" s="1746"/>
      <c r="CQ159" s="1746"/>
      <c r="CR159" s="1746"/>
      <c r="CS159" s="1749"/>
      <c r="CT159" s="1750"/>
      <c r="CV159" s="1745"/>
      <c r="CW159" s="1746"/>
      <c r="CX159" s="1746"/>
      <c r="CY159" s="1746"/>
      <c r="CZ159" s="1746"/>
      <c r="DA159" s="1749"/>
      <c r="DB159" s="1750"/>
      <c r="DD159" s="1745"/>
      <c r="DE159" s="1746"/>
      <c r="DF159" s="1746"/>
      <c r="DG159" s="1746"/>
      <c r="DH159" s="1746"/>
      <c r="DI159" s="1749"/>
      <c r="DJ159" s="1750"/>
      <c r="DL159" s="1745"/>
      <c r="DM159" s="1746"/>
      <c r="DN159" s="1746"/>
      <c r="DO159" s="1746"/>
      <c r="DP159" s="1746"/>
      <c r="DQ159" s="1749"/>
      <c r="DR159" s="1750"/>
      <c r="DT159" s="1745"/>
      <c r="DU159" s="1746"/>
      <c r="DV159" s="1746"/>
      <c r="DW159" s="1746"/>
      <c r="DX159" s="1746"/>
      <c r="DY159" s="1749"/>
      <c r="DZ159" s="1750"/>
      <c r="EB159" s="1745"/>
      <c r="EC159" s="1746"/>
      <c r="ED159" s="1746"/>
      <c r="EE159" s="1746"/>
      <c r="EF159" s="1746"/>
      <c r="EG159" s="1749"/>
      <c r="EH159" s="1750"/>
      <c r="EJ159" s="1745"/>
      <c r="EK159" s="1746"/>
      <c r="EL159" s="1746"/>
      <c r="EM159" s="1746"/>
      <c r="EN159" s="1746"/>
      <c r="EO159" s="1749"/>
      <c r="EP159" s="1750"/>
      <c r="ER159" s="1745"/>
      <c r="ES159" s="1746"/>
      <c r="ET159" s="1746"/>
      <c r="EU159" s="1746"/>
      <c r="EV159" s="1746"/>
      <c r="EW159" s="1749"/>
      <c r="EX159" s="1750"/>
      <c r="EZ159" s="1745"/>
      <c r="FA159" s="1746"/>
      <c r="FB159" s="1746"/>
      <c r="FC159" s="1746"/>
      <c r="FD159" s="1746"/>
      <c r="FE159" s="1749"/>
      <c r="FF159" s="1750"/>
      <c r="FH159" s="1745"/>
      <c r="FI159" s="1746"/>
      <c r="FJ159" s="1746"/>
      <c r="FK159" s="1746"/>
      <c r="FL159" s="1746"/>
      <c r="FM159" s="1749"/>
      <c r="FN159" s="1750"/>
      <c r="FP159" s="1745"/>
      <c r="FQ159" s="1746"/>
      <c r="FR159" s="1746"/>
      <c r="FS159" s="1746"/>
      <c r="FT159" s="1746"/>
      <c r="FU159" s="1749"/>
      <c r="FV159" s="1750"/>
      <c r="FX159" s="1745"/>
      <c r="FY159" s="1746"/>
      <c r="FZ159" s="1746"/>
      <c r="GA159" s="1746"/>
      <c r="GB159" s="1746"/>
      <c r="GC159" s="1749"/>
      <c r="GD159" s="1750"/>
      <c r="GF159" s="1745"/>
      <c r="GG159" s="1746"/>
      <c r="GH159" s="1746"/>
      <c r="GI159" s="1746"/>
      <c r="GJ159" s="1746"/>
      <c r="GK159" s="1749"/>
      <c r="GL159" s="1750"/>
      <c r="GN159" s="1745"/>
      <c r="GO159" s="1746"/>
      <c r="GP159" s="1746"/>
      <c r="GQ159" s="1746"/>
      <c r="GR159" s="1746"/>
      <c r="GS159" s="1749"/>
    </row>
    <row r="160" spans="1:201" ht="3.75" customHeight="1" x14ac:dyDescent="0.3">
      <c r="A160" s="1748"/>
      <c r="I160" s="1751"/>
      <c r="L160" s="1745"/>
      <c r="M160" s="1746"/>
      <c r="N160" s="1746"/>
      <c r="O160" s="1746"/>
      <c r="P160" s="1746"/>
      <c r="Q160" s="1837"/>
      <c r="T160" s="1745"/>
      <c r="U160" s="1746"/>
      <c r="V160" s="1746"/>
      <c r="W160" s="1746"/>
      <c r="X160" s="1746"/>
      <c r="Y160" s="1837"/>
      <c r="AB160" s="1745"/>
      <c r="AC160" s="1746"/>
      <c r="AD160" s="1746"/>
      <c r="AE160" s="1746"/>
      <c r="AF160" s="1746"/>
      <c r="AG160" s="1751"/>
      <c r="AH160" s="1748"/>
      <c r="AJ160" s="1745"/>
      <c r="AK160" s="1746"/>
      <c r="AL160" s="1746"/>
      <c r="AM160" s="1746"/>
      <c r="AN160" s="1746"/>
      <c r="AO160" s="1751"/>
      <c r="AP160" s="1748"/>
      <c r="AR160" s="1745"/>
      <c r="AS160" s="1746"/>
      <c r="AT160" s="1746"/>
      <c r="AU160" s="1746"/>
      <c r="AV160" s="1746"/>
      <c r="AW160" s="1751"/>
      <c r="AX160" s="1748"/>
      <c r="AZ160" s="1745"/>
      <c r="BA160" s="1746"/>
      <c r="BB160" s="1746"/>
      <c r="BC160" s="1746"/>
      <c r="BD160" s="1746"/>
      <c r="BE160" s="1751"/>
      <c r="BF160" s="1748"/>
      <c r="BH160" s="1745"/>
      <c r="BI160" s="1746"/>
      <c r="BJ160" s="1746"/>
      <c r="BK160" s="1746"/>
      <c r="BL160" s="1746"/>
      <c r="BM160" s="1751"/>
      <c r="BN160" s="1748"/>
      <c r="BP160" s="1745"/>
      <c r="BQ160" s="1746"/>
      <c r="BR160" s="1746"/>
      <c r="BS160" s="1746"/>
      <c r="BT160" s="1746"/>
      <c r="BU160" s="1751"/>
      <c r="BV160" s="1748"/>
      <c r="BX160" s="1745"/>
      <c r="BY160" s="1746"/>
      <c r="BZ160" s="1746"/>
      <c r="CA160" s="1746"/>
      <c r="CB160" s="1746"/>
      <c r="CC160" s="1751"/>
      <c r="CD160" s="1748"/>
      <c r="CF160" s="1745"/>
      <c r="CG160" s="1746"/>
      <c r="CH160" s="1746"/>
      <c r="CI160" s="1746"/>
      <c r="CJ160" s="1746"/>
      <c r="CK160" s="1751"/>
      <c r="CL160" s="1748"/>
      <c r="CN160" s="1745"/>
      <c r="CO160" s="1746"/>
      <c r="CP160" s="1746"/>
      <c r="CQ160" s="1746"/>
      <c r="CR160" s="1746"/>
      <c r="CS160" s="1751"/>
      <c r="CT160" s="1748"/>
      <c r="CV160" s="1745"/>
      <c r="CW160" s="1746"/>
      <c r="CX160" s="1746"/>
      <c r="CY160" s="1746"/>
      <c r="CZ160" s="1746"/>
      <c r="DA160" s="1751"/>
      <c r="DB160" s="1748"/>
      <c r="DD160" s="1745"/>
      <c r="DE160" s="1746"/>
      <c r="DF160" s="1746"/>
      <c r="DG160" s="1746"/>
      <c r="DH160" s="1746"/>
      <c r="DI160" s="1751"/>
      <c r="DJ160" s="1748"/>
      <c r="DL160" s="1745"/>
      <c r="DM160" s="1746"/>
      <c r="DN160" s="1746"/>
      <c r="DO160" s="1746"/>
      <c r="DP160" s="1746"/>
      <c r="DQ160" s="1751"/>
      <c r="DR160" s="1748"/>
      <c r="DT160" s="1745"/>
      <c r="DU160" s="1746"/>
      <c r="DV160" s="1746"/>
      <c r="DW160" s="1746"/>
      <c r="DX160" s="1746"/>
      <c r="DY160" s="1751"/>
      <c r="DZ160" s="1748"/>
      <c r="EB160" s="1745"/>
      <c r="EC160" s="1746"/>
      <c r="ED160" s="1746"/>
      <c r="EE160" s="1746"/>
      <c r="EF160" s="1746"/>
      <c r="EG160" s="1751"/>
      <c r="EH160" s="1748"/>
      <c r="EJ160" s="1745"/>
      <c r="EK160" s="1746"/>
      <c r="EL160" s="1746"/>
      <c r="EM160" s="1746"/>
      <c r="EN160" s="1746"/>
      <c r="EO160" s="1751"/>
      <c r="EP160" s="1748"/>
      <c r="ER160" s="1745"/>
      <c r="ES160" s="1746"/>
      <c r="ET160" s="1746"/>
      <c r="EU160" s="1746"/>
      <c r="EV160" s="1746"/>
      <c r="EW160" s="1751"/>
      <c r="EX160" s="1748"/>
      <c r="EZ160" s="1745"/>
      <c r="FA160" s="1746"/>
      <c r="FB160" s="1746"/>
      <c r="FC160" s="1746"/>
      <c r="FD160" s="1746"/>
      <c r="FE160" s="1751"/>
      <c r="FF160" s="1748"/>
      <c r="FH160" s="1745"/>
      <c r="FI160" s="1746"/>
      <c r="FJ160" s="1746"/>
      <c r="FK160" s="1746"/>
      <c r="FL160" s="1746"/>
      <c r="FM160" s="1751"/>
      <c r="FN160" s="1748"/>
      <c r="FP160" s="1745"/>
      <c r="FQ160" s="1746"/>
      <c r="FR160" s="1746"/>
      <c r="FS160" s="1746"/>
      <c r="FT160" s="1746"/>
      <c r="FU160" s="1751"/>
      <c r="FV160" s="1748"/>
      <c r="FX160" s="1745"/>
      <c r="FY160" s="1746"/>
      <c r="FZ160" s="1746"/>
      <c r="GA160" s="1746"/>
      <c r="GB160" s="1746"/>
      <c r="GC160" s="1751"/>
      <c r="GD160" s="1748"/>
      <c r="GF160" s="1745"/>
      <c r="GG160" s="1746"/>
      <c r="GH160" s="1746"/>
      <c r="GI160" s="1746"/>
      <c r="GJ160" s="1746"/>
      <c r="GK160" s="1751"/>
      <c r="GL160" s="1748"/>
      <c r="GN160" s="1745"/>
      <c r="GO160" s="1746"/>
      <c r="GP160" s="1746"/>
      <c r="GQ160" s="1746"/>
      <c r="GR160" s="1746"/>
      <c r="GS160" s="1751"/>
    </row>
    <row r="161" spans="1:201" ht="13.5" customHeight="1" x14ac:dyDescent="0.3">
      <c r="A161" s="1748" t="s">
        <v>96</v>
      </c>
      <c r="D161" s="1745" t="s">
        <v>4</v>
      </c>
      <c r="F161" s="1746" t="str">
        <f>F7</f>
        <v>MES:</v>
      </c>
      <c r="G161" s="1746" t="str">
        <f>G7</f>
        <v>JULIO</v>
      </c>
      <c r="H161" s="1746" t="str">
        <f>H127</f>
        <v xml:space="preserve">                                VIGENCIA FISCAL:      2018</v>
      </c>
      <c r="I161" s="1749"/>
      <c r="L161" s="1745"/>
      <c r="M161" s="1746"/>
      <c r="N161" s="1746"/>
      <c r="O161" s="1746"/>
      <c r="P161" s="1746"/>
      <c r="Q161" s="1746"/>
      <c r="T161" s="1745"/>
      <c r="U161" s="1746"/>
      <c r="V161" s="1746"/>
      <c r="W161" s="1746"/>
      <c r="X161" s="1746"/>
      <c r="Y161" s="1746"/>
      <c r="AB161" s="1745"/>
      <c r="AC161" s="1746"/>
      <c r="AD161" s="1746"/>
      <c r="AE161" s="1746"/>
      <c r="AF161" s="1746"/>
      <c r="AG161" s="1749"/>
      <c r="AH161" s="1748"/>
      <c r="AJ161" s="1745"/>
      <c r="AK161" s="1746"/>
      <c r="AL161" s="1746"/>
      <c r="AM161" s="1746"/>
      <c r="AN161" s="1746"/>
      <c r="AO161" s="1749"/>
      <c r="AP161" s="1748"/>
      <c r="AR161" s="1745"/>
      <c r="AS161" s="1746"/>
      <c r="AT161" s="1746"/>
      <c r="AU161" s="1746"/>
      <c r="AV161" s="1746"/>
      <c r="AW161" s="1749"/>
      <c r="AX161" s="1748"/>
      <c r="AZ161" s="1745"/>
      <c r="BA161" s="1746"/>
      <c r="BB161" s="1746"/>
      <c r="BC161" s="1746"/>
      <c r="BD161" s="1746"/>
      <c r="BE161" s="1749"/>
      <c r="BF161" s="1748"/>
      <c r="BH161" s="1745"/>
      <c r="BI161" s="1746"/>
      <c r="BJ161" s="1746"/>
      <c r="BK161" s="1746"/>
      <c r="BL161" s="1746"/>
      <c r="BM161" s="1749"/>
      <c r="BN161" s="1748"/>
      <c r="BP161" s="1745"/>
      <c r="BQ161" s="1746"/>
      <c r="BR161" s="1746"/>
      <c r="BS161" s="1746"/>
      <c r="BT161" s="1746"/>
      <c r="BU161" s="1749"/>
      <c r="BV161" s="1748"/>
      <c r="BX161" s="1745"/>
      <c r="BY161" s="1746"/>
      <c r="BZ161" s="1746"/>
      <c r="CA161" s="1746"/>
      <c r="CB161" s="1746"/>
      <c r="CC161" s="1749"/>
      <c r="CD161" s="1748"/>
      <c r="CF161" s="1745"/>
      <c r="CG161" s="1746"/>
      <c r="CH161" s="1746"/>
      <c r="CI161" s="1746"/>
      <c r="CJ161" s="1746"/>
      <c r="CK161" s="1749"/>
      <c r="CL161" s="1748"/>
      <c r="CN161" s="1745"/>
      <c r="CO161" s="1746"/>
      <c r="CP161" s="1746"/>
      <c r="CQ161" s="1746"/>
      <c r="CR161" s="1746"/>
      <c r="CS161" s="1749"/>
      <c r="CT161" s="1748"/>
      <c r="CV161" s="1745"/>
      <c r="CW161" s="1746"/>
      <c r="CX161" s="1746"/>
      <c r="CY161" s="1746"/>
      <c r="CZ161" s="1746"/>
      <c r="DA161" s="1749"/>
      <c r="DB161" s="1748"/>
      <c r="DD161" s="1745"/>
      <c r="DE161" s="1746"/>
      <c r="DF161" s="1746"/>
      <c r="DG161" s="1746"/>
      <c r="DH161" s="1746"/>
      <c r="DI161" s="1749"/>
      <c r="DJ161" s="1748"/>
      <c r="DL161" s="1745"/>
      <c r="DM161" s="1746"/>
      <c r="DN161" s="1746"/>
      <c r="DO161" s="1746"/>
      <c r="DP161" s="1746"/>
      <c r="DQ161" s="1749"/>
      <c r="DR161" s="1748"/>
      <c r="DT161" s="1745"/>
      <c r="DU161" s="1746"/>
      <c r="DV161" s="1746"/>
      <c r="DW161" s="1746"/>
      <c r="DX161" s="1746"/>
      <c r="DY161" s="1749"/>
      <c r="DZ161" s="1748"/>
      <c r="EB161" s="1745"/>
      <c r="EC161" s="1746"/>
      <c r="ED161" s="1746"/>
      <c r="EE161" s="1746"/>
      <c r="EF161" s="1746"/>
      <c r="EG161" s="1749"/>
      <c r="EH161" s="1748"/>
      <c r="EJ161" s="1745"/>
      <c r="EK161" s="1746"/>
      <c r="EL161" s="1746"/>
      <c r="EM161" s="1746"/>
      <c r="EN161" s="1746"/>
      <c r="EO161" s="1749"/>
      <c r="EP161" s="1748"/>
      <c r="ER161" s="1745"/>
      <c r="ES161" s="1746"/>
      <c r="ET161" s="1746"/>
      <c r="EU161" s="1746"/>
      <c r="EV161" s="1746"/>
      <c r="EW161" s="1749"/>
      <c r="EX161" s="1748"/>
      <c r="EZ161" s="1745"/>
      <c r="FA161" s="1746"/>
      <c r="FB161" s="1746"/>
      <c r="FC161" s="1746"/>
      <c r="FD161" s="1746"/>
      <c r="FE161" s="1749"/>
      <c r="FF161" s="1748"/>
      <c r="FH161" s="1745"/>
      <c r="FI161" s="1746"/>
      <c r="FJ161" s="1746"/>
      <c r="FK161" s="1746"/>
      <c r="FL161" s="1746"/>
      <c r="FM161" s="1749"/>
      <c r="FN161" s="1748"/>
      <c r="FP161" s="1745"/>
      <c r="FQ161" s="1746"/>
      <c r="FR161" s="1746"/>
      <c r="FS161" s="1746"/>
      <c r="FT161" s="1746"/>
      <c r="FU161" s="1749"/>
      <c r="FV161" s="1748"/>
      <c r="FX161" s="1745"/>
      <c r="FY161" s="1746"/>
      <c r="FZ161" s="1746"/>
      <c r="GA161" s="1746"/>
      <c r="GB161" s="1746"/>
      <c r="GC161" s="1749"/>
      <c r="GD161" s="1748"/>
      <c r="GF161" s="1745"/>
      <c r="GG161" s="1746"/>
      <c r="GH161" s="1746"/>
      <c r="GI161" s="1746"/>
      <c r="GJ161" s="1746"/>
      <c r="GK161" s="1749"/>
      <c r="GL161" s="1748"/>
      <c r="GN161" s="1745"/>
      <c r="GO161" s="1746"/>
      <c r="GP161" s="1746"/>
      <c r="GQ161" s="1746"/>
      <c r="GR161" s="1746"/>
      <c r="GS161" s="1749"/>
    </row>
    <row r="162" spans="1:201" ht="11.25" customHeight="1" thickBot="1" x14ac:dyDescent="0.35">
      <c r="A162" s="1748"/>
      <c r="I162" s="1749"/>
      <c r="L162" s="1745"/>
      <c r="M162" s="1746"/>
      <c r="N162" s="1746"/>
      <c r="O162" s="1746"/>
      <c r="P162" s="1746"/>
      <c r="Q162" s="1746"/>
      <c r="T162" s="1745"/>
      <c r="U162" s="1746"/>
      <c r="V162" s="1746"/>
      <c r="W162" s="1746"/>
      <c r="X162" s="1746"/>
      <c r="Y162" s="1746"/>
      <c r="AB162" s="1745"/>
      <c r="AC162" s="1746"/>
      <c r="AD162" s="1746"/>
      <c r="AE162" s="1746"/>
      <c r="AF162" s="1746"/>
      <c r="AG162" s="1749"/>
      <c r="AH162" s="1748"/>
      <c r="AJ162" s="1745"/>
      <c r="AK162" s="1746"/>
      <c r="AL162" s="1746"/>
      <c r="AM162" s="1746"/>
      <c r="AN162" s="1746"/>
      <c r="AO162" s="1749"/>
      <c r="AP162" s="1748"/>
      <c r="AR162" s="1745"/>
      <c r="AS162" s="1746"/>
      <c r="AT162" s="1746"/>
      <c r="AU162" s="1746"/>
      <c r="AV162" s="1746"/>
      <c r="AW162" s="1749"/>
      <c r="AX162" s="1748"/>
      <c r="AZ162" s="1745"/>
      <c r="BA162" s="1746"/>
      <c r="BB162" s="1746"/>
      <c r="BC162" s="1746"/>
      <c r="BD162" s="1746"/>
      <c r="BE162" s="1749"/>
      <c r="BF162" s="1748"/>
      <c r="BH162" s="1745"/>
      <c r="BI162" s="1746"/>
      <c r="BJ162" s="1746"/>
      <c r="BK162" s="1746"/>
      <c r="BL162" s="1746"/>
      <c r="BM162" s="1749"/>
      <c r="BN162" s="1748"/>
      <c r="BP162" s="1745"/>
      <c r="BQ162" s="1746"/>
      <c r="BR162" s="1746"/>
      <c r="BS162" s="1746"/>
      <c r="BT162" s="1746"/>
      <c r="BU162" s="1749"/>
      <c r="BV162" s="1748"/>
      <c r="BX162" s="1745"/>
      <c r="BY162" s="1746"/>
      <c r="BZ162" s="1746"/>
      <c r="CA162" s="1746"/>
      <c r="CB162" s="1746"/>
      <c r="CC162" s="1749"/>
      <c r="CD162" s="1748"/>
      <c r="CF162" s="1745"/>
      <c r="CG162" s="1746"/>
      <c r="CH162" s="1746"/>
      <c r="CI162" s="1746"/>
      <c r="CJ162" s="1746"/>
      <c r="CK162" s="1749"/>
      <c r="CL162" s="1748"/>
      <c r="CN162" s="1745"/>
      <c r="CO162" s="1746"/>
      <c r="CP162" s="1746"/>
      <c r="CQ162" s="1746"/>
      <c r="CR162" s="1746"/>
      <c r="CS162" s="1749"/>
      <c r="CT162" s="1748"/>
      <c r="CV162" s="1745"/>
      <c r="CW162" s="1746"/>
      <c r="CX162" s="1746"/>
      <c r="CY162" s="1746"/>
      <c r="CZ162" s="1746"/>
      <c r="DA162" s="1749"/>
      <c r="DB162" s="1748"/>
      <c r="DD162" s="1745"/>
      <c r="DE162" s="1746"/>
      <c r="DF162" s="1746"/>
      <c r="DG162" s="1746"/>
      <c r="DH162" s="1746"/>
      <c r="DI162" s="1749"/>
      <c r="DJ162" s="1748"/>
      <c r="DL162" s="1745"/>
      <c r="DM162" s="1746"/>
      <c r="DN162" s="1746"/>
      <c r="DO162" s="1746"/>
      <c r="DP162" s="1746"/>
      <c r="DQ162" s="1749"/>
      <c r="DR162" s="1748"/>
      <c r="DT162" s="1745"/>
      <c r="DU162" s="1746"/>
      <c r="DV162" s="1746"/>
      <c r="DW162" s="1746"/>
      <c r="DX162" s="1746"/>
      <c r="DY162" s="1749"/>
      <c r="DZ162" s="1748"/>
      <c r="EB162" s="1745"/>
      <c r="EC162" s="1746"/>
      <c r="ED162" s="1746"/>
      <c r="EE162" s="1746"/>
      <c r="EF162" s="1746"/>
      <c r="EG162" s="1749"/>
      <c r="EH162" s="1748"/>
      <c r="EJ162" s="1745"/>
      <c r="EK162" s="1746"/>
      <c r="EL162" s="1746"/>
      <c r="EM162" s="1746"/>
      <c r="EN162" s="1746"/>
      <c r="EO162" s="1749"/>
      <c r="EP162" s="1748"/>
      <c r="ER162" s="1745"/>
      <c r="ES162" s="1746"/>
      <c r="ET162" s="1746"/>
      <c r="EU162" s="1746"/>
      <c r="EV162" s="1746"/>
      <c r="EW162" s="1749"/>
      <c r="EX162" s="1748"/>
      <c r="EZ162" s="1745"/>
      <c r="FA162" s="1746"/>
      <c r="FB162" s="1746"/>
      <c r="FC162" s="1746"/>
      <c r="FD162" s="1746"/>
      <c r="FE162" s="1749"/>
      <c r="FF162" s="1748"/>
      <c r="FH162" s="1745"/>
      <c r="FI162" s="1746"/>
      <c r="FJ162" s="1746"/>
      <c r="FK162" s="1746"/>
      <c r="FL162" s="1746"/>
      <c r="FM162" s="1749"/>
      <c r="FN162" s="1748"/>
      <c r="FP162" s="1745"/>
      <c r="FQ162" s="1746"/>
      <c r="FR162" s="1746"/>
      <c r="FS162" s="1746"/>
      <c r="FT162" s="1746"/>
      <c r="FU162" s="1749"/>
      <c r="FV162" s="1748"/>
      <c r="FX162" s="1745"/>
      <c r="FY162" s="1746"/>
      <c r="FZ162" s="1746"/>
      <c r="GA162" s="1746"/>
      <c r="GB162" s="1746"/>
      <c r="GC162" s="1749"/>
      <c r="GD162" s="1748"/>
      <c r="GF162" s="1745"/>
      <c r="GG162" s="1746"/>
      <c r="GH162" s="1746"/>
      <c r="GI162" s="1746"/>
      <c r="GJ162" s="1746"/>
      <c r="GK162" s="1749"/>
      <c r="GL162" s="1748"/>
      <c r="GN162" s="1745"/>
      <c r="GO162" s="1746"/>
      <c r="GP162" s="1746"/>
      <c r="GQ162" s="1746"/>
      <c r="GR162" s="1746"/>
      <c r="GS162" s="1749"/>
    </row>
    <row r="163" spans="1:201" ht="27" customHeight="1" thickBot="1" x14ac:dyDescent="0.35">
      <c r="A163" s="1762" t="s">
        <v>228</v>
      </c>
      <c r="B163" s="1763" t="s">
        <v>227</v>
      </c>
      <c r="C163" s="1763" t="s">
        <v>226</v>
      </c>
      <c r="D163" s="1763" t="s">
        <v>225</v>
      </c>
      <c r="E163" s="1764" t="s">
        <v>224</v>
      </c>
      <c r="F163" s="1764" t="s">
        <v>101</v>
      </c>
      <c r="G163" s="1764" t="s">
        <v>102</v>
      </c>
      <c r="H163" s="1764" t="s">
        <v>103</v>
      </c>
      <c r="I163" s="1765" t="s">
        <v>195</v>
      </c>
    </row>
    <row r="164" spans="1:201" ht="48" customHeight="1" x14ac:dyDescent="0.3">
      <c r="A164" s="1781" t="s">
        <v>242</v>
      </c>
      <c r="B164" s="1782">
        <v>11</v>
      </c>
      <c r="C164" s="1782" t="s">
        <v>148</v>
      </c>
      <c r="D164" s="1783" t="s">
        <v>155</v>
      </c>
      <c r="E164" s="1784">
        <v>212606904462</v>
      </c>
      <c r="F164" s="1784">
        <v>212606904462</v>
      </c>
      <c r="G164" s="1784">
        <v>212606904462</v>
      </c>
      <c r="H164" s="1784">
        <v>0</v>
      </c>
      <c r="I164" s="1785">
        <v>0</v>
      </c>
    </row>
    <row r="165" spans="1:201" ht="79.5" customHeight="1" x14ac:dyDescent="0.3">
      <c r="A165" s="1781" t="s">
        <v>241</v>
      </c>
      <c r="B165" s="1782">
        <v>10</v>
      </c>
      <c r="C165" s="1782" t="s">
        <v>148</v>
      </c>
      <c r="D165" s="1783" t="s">
        <v>156</v>
      </c>
      <c r="E165" s="1784">
        <v>33978918312</v>
      </c>
      <c r="F165" s="1784">
        <v>33978918312</v>
      </c>
      <c r="G165" s="1784">
        <v>33978918312</v>
      </c>
      <c r="H165" s="1784">
        <v>0</v>
      </c>
      <c r="I165" s="1785">
        <v>0</v>
      </c>
    </row>
    <row r="166" spans="1:201" ht="79.5" customHeight="1" x14ac:dyDescent="0.3">
      <c r="A166" s="1781" t="s">
        <v>241</v>
      </c>
      <c r="B166" s="1782">
        <v>11</v>
      </c>
      <c r="C166" s="1782" t="s">
        <v>148</v>
      </c>
      <c r="D166" s="1783" t="s">
        <v>156</v>
      </c>
      <c r="E166" s="1784">
        <v>53538055370</v>
      </c>
      <c r="F166" s="1784">
        <v>53538055370</v>
      </c>
      <c r="G166" s="1784">
        <v>53538055370</v>
      </c>
      <c r="H166" s="1784">
        <v>0</v>
      </c>
      <c r="I166" s="1785">
        <v>0</v>
      </c>
    </row>
    <row r="167" spans="1:201" ht="37.200000000000003" customHeight="1" x14ac:dyDescent="0.3">
      <c r="A167" s="1781" t="s">
        <v>240</v>
      </c>
      <c r="B167" s="1782">
        <v>11</v>
      </c>
      <c r="C167" s="1782" t="s">
        <v>148</v>
      </c>
      <c r="D167" s="1783" t="s">
        <v>76</v>
      </c>
      <c r="E167" s="1784">
        <v>36048722958</v>
      </c>
      <c r="F167" s="1784">
        <v>36048722958</v>
      </c>
      <c r="G167" s="1784">
        <v>0</v>
      </c>
      <c r="H167" s="1784">
        <v>0</v>
      </c>
      <c r="I167" s="1785">
        <v>0</v>
      </c>
    </row>
    <row r="168" spans="1:201" ht="63.6" customHeight="1" x14ac:dyDescent="0.3">
      <c r="A168" s="1781" t="s">
        <v>239</v>
      </c>
      <c r="B168" s="1782">
        <v>10</v>
      </c>
      <c r="C168" s="1782" t="s">
        <v>148</v>
      </c>
      <c r="D168" s="1783" t="s">
        <v>202</v>
      </c>
      <c r="E168" s="1786">
        <v>63211773697</v>
      </c>
      <c r="F168" s="1784">
        <v>63211773697</v>
      </c>
      <c r="G168" s="1784">
        <v>63211773697</v>
      </c>
      <c r="H168" s="1784">
        <v>0</v>
      </c>
      <c r="I168" s="1785">
        <v>0</v>
      </c>
    </row>
    <row r="169" spans="1:201" ht="49.2" customHeight="1" x14ac:dyDescent="0.3">
      <c r="A169" s="1781" t="s">
        <v>238</v>
      </c>
      <c r="B169" s="1782">
        <v>10</v>
      </c>
      <c r="C169" s="1782" t="s">
        <v>148</v>
      </c>
      <c r="D169" s="1783" t="s">
        <v>203</v>
      </c>
      <c r="E169" s="1786">
        <v>96414711092</v>
      </c>
      <c r="F169" s="1784">
        <v>96414711092</v>
      </c>
      <c r="G169" s="1784">
        <v>96414711092</v>
      </c>
      <c r="H169" s="1784">
        <v>0</v>
      </c>
      <c r="I169" s="1785">
        <v>0</v>
      </c>
    </row>
    <row r="170" spans="1:201" ht="82.5" customHeight="1" x14ac:dyDescent="0.3">
      <c r="A170" s="1781" t="s">
        <v>237</v>
      </c>
      <c r="B170" s="1782">
        <v>10</v>
      </c>
      <c r="C170" s="1782" t="s">
        <v>148</v>
      </c>
      <c r="D170" s="1783" t="s">
        <v>204</v>
      </c>
      <c r="E170" s="1786">
        <v>44822399836</v>
      </c>
      <c r="F170" s="1784">
        <v>44822399836</v>
      </c>
      <c r="G170" s="1784">
        <v>44822399836</v>
      </c>
      <c r="H170" s="1784">
        <v>0</v>
      </c>
      <c r="I170" s="1785">
        <v>0</v>
      </c>
    </row>
    <row r="171" spans="1:201" ht="48.75" customHeight="1" x14ac:dyDescent="0.3">
      <c r="A171" s="1781" t="s">
        <v>236</v>
      </c>
      <c r="B171" s="1782">
        <v>10</v>
      </c>
      <c r="C171" s="1782" t="s">
        <v>148</v>
      </c>
      <c r="D171" s="1783" t="s">
        <v>205</v>
      </c>
      <c r="E171" s="1786">
        <v>19917325962</v>
      </c>
      <c r="F171" s="1784">
        <v>19917325962</v>
      </c>
      <c r="G171" s="1784">
        <v>19917325962</v>
      </c>
      <c r="H171" s="1784">
        <v>0</v>
      </c>
      <c r="I171" s="1785">
        <v>0</v>
      </c>
    </row>
    <row r="172" spans="1:201" ht="61.2" customHeight="1" x14ac:dyDescent="0.3">
      <c r="A172" s="1781" t="s">
        <v>235</v>
      </c>
      <c r="B172" s="1782">
        <v>10</v>
      </c>
      <c r="C172" s="1782" t="s">
        <v>148</v>
      </c>
      <c r="D172" s="1783" t="s">
        <v>206</v>
      </c>
      <c r="E172" s="1786">
        <v>35168493659</v>
      </c>
      <c r="F172" s="1784">
        <v>35168493659</v>
      </c>
      <c r="G172" s="1784">
        <v>35168493659</v>
      </c>
      <c r="H172" s="1784">
        <v>0</v>
      </c>
      <c r="I172" s="1785">
        <v>0</v>
      </c>
    </row>
    <row r="173" spans="1:201" ht="63" customHeight="1" x14ac:dyDescent="0.3">
      <c r="A173" s="1781" t="s">
        <v>234</v>
      </c>
      <c r="B173" s="1782">
        <v>10</v>
      </c>
      <c r="C173" s="1782" t="s">
        <v>148</v>
      </c>
      <c r="D173" s="1783" t="s">
        <v>207</v>
      </c>
      <c r="E173" s="1786">
        <v>23977095422</v>
      </c>
      <c r="F173" s="1784">
        <v>23977095422</v>
      </c>
      <c r="G173" s="1784">
        <v>23977095422</v>
      </c>
      <c r="H173" s="1784">
        <v>0</v>
      </c>
      <c r="I173" s="1785">
        <v>0</v>
      </c>
    </row>
    <row r="174" spans="1:201" ht="36.6" customHeight="1" x14ac:dyDescent="0.3">
      <c r="A174" s="1781" t="s">
        <v>233</v>
      </c>
      <c r="B174" s="1782">
        <v>20</v>
      </c>
      <c r="C174" s="1782" t="s">
        <v>217</v>
      </c>
      <c r="D174" s="1783" t="s">
        <v>75</v>
      </c>
      <c r="E174" s="1786">
        <v>38046000000</v>
      </c>
      <c r="F174" s="1784">
        <v>0</v>
      </c>
      <c r="G174" s="1784">
        <v>0</v>
      </c>
      <c r="H174" s="1784">
        <v>0</v>
      </c>
      <c r="I174" s="1785">
        <v>0</v>
      </c>
    </row>
    <row r="175" spans="1:201" ht="64.2" customHeight="1" x14ac:dyDescent="0.3">
      <c r="A175" s="1781" t="s">
        <v>232</v>
      </c>
      <c r="B175" s="1782">
        <v>10</v>
      </c>
      <c r="C175" s="1782" t="s">
        <v>148</v>
      </c>
      <c r="D175" s="1783" t="s">
        <v>208</v>
      </c>
      <c r="E175" s="1786">
        <v>13016958191</v>
      </c>
      <c r="F175" s="1784">
        <v>13016958191</v>
      </c>
      <c r="G175" s="1784">
        <v>13016958191</v>
      </c>
      <c r="H175" s="1784">
        <v>0</v>
      </c>
      <c r="I175" s="1785">
        <v>0</v>
      </c>
    </row>
    <row r="176" spans="1:201" ht="13.5" customHeight="1" x14ac:dyDescent="0.3">
      <c r="A176" s="1776">
        <v>2404</v>
      </c>
      <c r="B176" s="1777"/>
      <c r="C176" s="1777"/>
      <c r="D176" s="1778" t="s">
        <v>157</v>
      </c>
      <c r="E176" s="1779">
        <f>+E177</f>
        <v>143833689253</v>
      </c>
      <c r="F176" s="1779">
        <f>+F177</f>
        <v>136129917160.77</v>
      </c>
      <c r="G176" s="1779">
        <f>+G177</f>
        <v>135481529927.77</v>
      </c>
      <c r="H176" s="1779">
        <f>+H177</f>
        <v>59125668605.769997</v>
      </c>
      <c r="I176" s="1780">
        <f>+I177</f>
        <v>59125668605.769997</v>
      </c>
    </row>
    <row r="177" spans="1:9" ht="13.5" customHeight="1" x14ac:dyDescent="0.3">
      <c r="A177" s="1838" t="s">
        <v>231</v>
      </c>
      <c r="B177" s="1777"/>
      <c r="C177" s="1777"/>
      <c r="D177" s="1778" t="s">
        <v>73</v>
      </c>
      <c r="E177" s="1779">
        <f>SUM(E178:E179)</f>
        <v>143833689253</v>
      </c>
      <c r="F177" s="1779">
        <f>SUM(F178:F179)</f>
        <v>136129917160.77</v>
      </c>
      <c r="G177" s="1779">
        <f>SUM(G178:G179)</f>
        <v>135481529927.77</v>
      </c>
      <c r="H177" s="1779">
        <f>SUM(H178:H179)</f>
        <v>59125668605.769997</v>
      </c>
      <c r="I177" s="1780">
        <f>SUM(I178:I179)</f>
        <v>59125668605.769997</v>
      </c>
    </row>
    <row r="178" spans="1:9" ht="47.25" customHeight="1" x14ac:dyDescent="0.3">
      <c r="A178" s="1781" t="s">
        <v>230</v>
      </c>
      <c r="B178" s="1782">
        <v>11</v>
      </c>
      <c r="C178" s="1839"/>
      <c r="D178" s="1783" t="s">
        <v>77</v>
      </c>
      <c r="E178" s="1784">
        <v>41383000000</v>
      </c>
      <c r="F178" s="1784">
        <v>37118172784</v>
      </c>
      <c r="G178" s="1784">
        <v>37118172784</v>
      </c>
      <c r="H178" s="1784">
        <v>0</v>
      </c>
      <c r="I178" s="1785">
        <v>0</v>
      </c>
    </row>
    <row r="179" spans="1:9" ht="45" customHeight="1" x14ac:dyDescent="0.3">
      <c r="A179" s="1781" t="s">
        <v>230</v>
      </c>
      <c r="B179" s="1782">
        <v>20</v>
      </c>
      <c r="C179" s="1839"/>
      <c r="D179" s="1783" t="s">
        <v>77</v>
      </c>
      <c r="E179" s="1784">
        <v>102450689253</v>
      </c>
      <c r="F179" s="1784">
        <v>99011744376.770004</v>
      </c>
      <c r="G179" s="1784">
        <v>98363357143.770004</v>
      </c>
      <c r="H179" s="1786">
        <v>59125668605.769997</v>
      </c>
      <c r="I179" s="1788">
        <v>59125668605.769997</v>
      </c>
    </row>
    <row r="180" spans="1:9" ht="15.6" x14ac:dyDescent="0.3">
      <c r="A180" s="1776">
        <v>2405</v>
      </c>
      <c r="B180" s="1839"/>
      <c r="C180" s="1839"/>
      <c r="D180" s="1778" t="s">
        <v>158</v>
      </c>
      <c r="E180" s="1779">
        <f>+E181</f>
        <v>1872000000</v>
      </c>
      <c r="F180" s="1779">
        <f>+F181</f>
        <v>1655847156</v>
      </c>
      <c r="G180" s="1779">
        <f>+G181</f>
        <v>1644190956</v>
      </c>
      <c r="H180" s="1779">
        <f>+H181</f>
        <v>715559163.23000002</v>
      </c>
      <c r="I180" s="1780">
        <f>+I181</f>
        <v>715559163.23000002</v>
      </c>
    </row>
    <row r="181" spans="1:9" ht="16.5" customHeight="1" thickBot="1" x14ac:dyDescent="0.35">
      <c r="A181" s="1812" t="s">
        <v>229</v>
      </c>
      <c r="B181" s="1840"/>
      <c r="C181" s="1840"/>
      <c r="D181" s="1814" t="s">
        <v>73</v>
      </c>
      <c r="E181" s="1815">
        <f>+E192</f>
        <v>1872000000</v>
      </c>
      <c r="F181" s="1815">
        <f>+F192</f>
        <v>1655847156</v>
      </c>
      <c r="G181" s="1815">
        <f>+G192</f>
        <v>1644190956</v>
      </c>
      <c r="H181" s="1815">
        <f>+H192</f>
        <v>715559163.23000002</v>
      </c>
      <c r="I181" s="1816">
        <f>+I192</f>
        <v>715559163.23000002</v>
      </c>
    </row>
    <row r="182" spans="1:9" ht="6" customHeight="1" thickBot="1" x14ac:dyDescent="0.35">
      <c r="A182" s="1841"/>
      <c r="B182" s="1841"/>
      <c r="C182" s="1841"/>
      <c r="D182" s="1842"/>
      <c r="E182" s="1843"/>
      <c r="F182" s="1843"/>
      <c r="G182" s="1843"/>
      <c r="H182" s="1843"/>
      <c r="I182" s="1843"/>
    </row>
    <row r="183" spans="1:9" s="1747" customFormat="1" x14ac:dyDescent="0.3">
      <c r="A183" s="3709" t="s">
        <v>1</v>
      </c>
      <c r="B183" s="3710"/>
      <c r="C183" s="3710"/>
      <c r="D183" s="3710"/>
      <c r="E183" s="3710"/>
      <c r="F183" s="3710"/>
      <c r="G183" s="3710"/>
      <c r="H183" s="3710"/>
      <c r="I183" s="3711"/>
    </row>
    <row r="184" spans="1:9" s="1747" customFormat="1" ht="12" customHeight="1" x14ac:dyDescent="0.3">
      <c r="A184" s="3706" t="s">
        <v>95</v>
      </c>
      <c r="B184" s="3707"/>
      <c r="C184" s="3707"/>
      <c r="D184" s="3707"/>
      <c r="E184" s="3707"/>
      <c r="F184" s="3707"/>
      <c r="G184" s="3707"/>
      <c r="H184" s="3707"/>
      <c r="I184" s="3708"/>
    </row>
    <row r="185" spans="1:9" ht="1.5" hidden="1" customHeight="1" x14ac:dyDescent="0.3">
      <c r="A185" s="1748"/>
      <c r="I185" s="1749"/>
    </row>
    <row r="186" spans="1:9" ht="12" customHeight="1" x14ac:dyDescent="0.3">
      <c r="A186" s="1750" t="s">
        <v>0</v>
      </c>
      <c r="I186" s="1749"/>
    </row>
    <row r="187" spans="1:9" ht="2.25" hidden="1" customHeight="1" x14ac:dyDescent="0.3">
      <c r="A187" s="1748"/>
      <c r="I187" s="1751"/>
    </row>
    <row r="188" spans="1:9" ht="15.75" customHeight="1" thickBot="1" x14ac:dyDescent="0.35">
      <c r="A188" s="1748" t="s">
        <v>96</v>
      </c>
      <c r="D188" s="1745" t="s">
        <v>4</v>
      </c>
      <c r="F188" s="1746" t="str">
        <f>F127</f>
        <v>MES:</v>
      </c>
      <c r="G188" s="1746" t="str">
        <f>G7</f>
        <v>JULIO</v>
      </c>
      <c r="H188" s="1746" t="str">
        <f>H161</f>
        <v xml:space="preserve">                                VIGENCIA FISCAL:      2018</v>
      </c>
      <c r="I188" s="1749"/>
    </row>
    <row r="189" spans="1:9" ht="3" hidden="1" customHeight="1" thickBot="1" x14ac:dyDescent="0.35">
      <c r="A189" s="1748"/>
      <c r="I189" s="1749"/>
    </row>
    <row r="190" spans="1:9" ht="15" customHeight="1" thickBot="1" x14ac:dyDescent="0.35">
      <c r="A190" s="1803"/>
      <c r="B190" s="1804"/>
      <c r="C190" s="1804"/>
      <c r="D190" s="1805"/>
      <c r="E190" s="1806"/>
      <c r="F190" s="1806"/>
      <c r="G190" s="1806"/>
      <c r="H190" s="1806"/>
      <c r="I190" s="1807"/>
    </row>
    <row r="191" spans="1:9" ht="27.75" customHeight="1" thickBot="1" x14ac:dyDescent="0.35">
      <c r="A191" s="1762" t="s">
        <v>228</v>
      </c>
      <c r="B191" s="1763" t="s">
        <v>227</v>
      </c>
      <c r="C191" s="1763" t="s">
        <v>226</v>
      </c>
      <c r="D191" s="1763" t="s">
        <v>225</v>
      </c>
      <c r="E191" s="1764" t="s">
        <v>224</v>
      </c>
      <c r="F191" s="1764" t="s">
        <v>101</v>
      </c>
      <c r="G191" s="1764" t="s">
        <v>102</v>
      </c>
      <c r="H191" s="1764" t="s">
        <v>103</v>
      </c>
      <c r="I191" s="1765" t="s">
        <v>195</v>
      </c>
    </row>
    <row r="192" spans="1:9" ht="29.4" customHeight="1" x14ac:dyDescent="0.3">
      <c r="A192" s="1781" t="s">
        <v>223</v>
      </c>
      <c r="B192" s="1782">
        <v>20</v>
      </c>
      <c r="C192" s="1782" t="s">
        <v>217</v>
      </c>
      <c r="D192" s="1844" t="s">
        <v>78</v>
      </c>
      <c r="E192" s="1784">
        <v>1872000000</v>
      </c>
      <c r="F192" s="1784">
        <v>1655847156</v>
      </c>
      <c r="G192" s="1784">
        <v>1644190956</v>
      </c>
      <c r="H192" s="1784">
        <v>715559163.23000002</v>
      </c>
      <c r="I192" s="1785">
        <v>715559163.23000002</v>
      </c>
    </row>
    <row r="193" spans="1:206" ht="29.25" customHeight="1" x14ac:dyDescent="0.3">
      <c r="A193" s="1776">
        <v>2499</v>
      </c>
      <c r="B193" s="1777"/>
      <c r="C193" s="1777"/>
      <c r="D193" s="1778" t="s">
        <v>159</v>
      </c>
      <c r="E193" s="1779">
        <f>+E194</f>
        <v>55498157998</v>
      </c>
      <c r="F193" s="1779">
        <f>+F194</f>
        <v>48616541703.770004</v>
      </c>
      <c r="G193" s="1779">
        <f>+G194</f>
        <v>46842923762.770004</v>
      </c>
      <c r="H193" s="1779">
        <f>+H194</f>
        <v>18806184790.209999</v>
      </c>
      <c r="I193" s="1780">
        <f>+I194</f>
        <v>18806184790.209999</v>
      </c>
    </row>
    <row r="194" spans="1:206" ht="16.5" customHeight="1" x14ac:dyDescent="0.3">
      <c r="A194" s="1838" t="s">
        <v>222</v>
      </c>
      <c r="B194" s="1777"/>
      <c r="C194" s="1777"/>
      <c r="D194" s="1778" t="s">
        <v>73</v>
      </c>
      <c r="E194" s="1779">
        <f>SUM(E195:E199)</f>
        <v>55498157998</v>
      </c>
      <c r="F194" s="1779">
        <f>SUM(F195:F199)</f>
        <v>48616541703.770004</v>
      </c>
      <c r="G194" s="1779">
        <f>SUM(G195:G199)</f>
        <v>46842923762.770004</v>
      </c>
      <c r="H194" s="1779">
        <f>SUM(H195:H199)</f>
        <v>18806184790.209999</v>
      </c>
      <c r="I194" s="1780">
        <f>SUM(I195:I199)</f>
        <v>18806184790.209999</v>
      </c>
    </row>
    <row r="195" spans="1:206" ht="30.75" customHeight="1" x14ac:dyDescent="0.3">
      <c r="A195" s="1781" t="s">
        <v>221</v>
      </c>
      <c r="B195" s="1782">
        <v>20</v>
      </c>
      <c r="C195" s="1782" t="s">
        <v>217</v>
      </c>
      <c r="D195" s="1783" t="s">
        <v>80</v>
      </c>
      <c r="E195" s="1784">
        <v>7072782774</v>
      </c>
      <c r="F195" s="1784">
        <v>6992221639</v>
      </c>
      <c r="G195" s="1784">
        <v>6560873541</v>
      </c>
      <c r="H195" s="1784">
        <v>3015193124</v>
      </c>
      <c r="I195" s="1785">
        <v>3015193124</v>
      </c>
    </row>
    <row r="196" spans="1:206" ht="33.75" customHeight="1" x14ac:dyDescent="0.3">
      <c r="A196" s="1781" t="s">
        <v>221</v>
      </c>
      <c r="B196" s="1782">
        <v>21</v>
      </c>
      <c r="C196" s="1782" t="s">
        <v>217</v>
      </c>
      <c r="D196" s="1783" t="s">
        <v>80</v>
      </c>
      <c r="E196" s="1784">
        <v>19800000000</v>
      </c>
      <c r="F196" s="1784">
        <v>18749024176</v>
      </c>
      <c r="G196" s="1784">
        <v>18749024176</v>
      </c>
      <c r="H196" s="1784">
        <v>2262132572</v>
      </c>
      <c r="I196" s="1785">
        <v>2262132572</v>
      </c>
    </row>
    <row r="197" spans="1:206" ht="47.4" customHeight="1" x14ac:dyDescent="0.3">
      <c r="A197" s="1781" t="s">
        <v>220</v>
      </c>
      <c r="B197" s="1782">
        <v>20</v>
      </c>
      <c r="C197" s="1782" t="s">
        <v>217</v>
      </c>
      <c r="D197" s="1783" t="s">
        <v>160</v>
      </c>
      <c r="E197" s="1784">
        <v>150000000</v>
      </c>
      <c r="F197" s="1784">
        <v>79897150</v>
      </c>
      <c r="G197" s="1784">
        <v>64961023</v>
      </c>
      <c r="H197" s="1784">
        <v>0</v>
      </c>
      <c r="I197" s="1785">
        <v>0</v>
      </c>
    </row>
    <row r="198" spans="1:206" ht="61.95" customHeight="1" x14ac:dyDescent="0.3">
      <c r="A198" s="1781" t="s">
        <v>219</v>
      </c>
      <c r="B198" s="1782">
        <v>21</v>
      </c>
      <c r="C198" s="1782" t="s">
        <v>217</v>
      </c>
      <c r="D198" s="1783" t="s">
        <v>79</v>
      </c>
      <c r="E198" s="1784">
        <v>3372038700</v>
      </c>
      <c r="F198" s="1784">
        <v>2622706597.77</v>
      </c>
      <c r="G198" s="1784">
        <v>2042999230.77</v>
      </c>
      <c r="H198" s="1784">
        <v>1298159256.3699999</v>
      </c>
      <c r="I198" s="1785">
        <v>1298159256.3699999</v>
      </c>
    </row>
    <row r="199" spans="1:206" ht="33.6" customHeight="1" thickBot="1" x14ac:dyDescent="0.35">
      <c r="A199" s="1781" t="s">
        <v>218</v>
      </c>
      <c r="B199" s="1782">
        <v>20</v>
      </c>
      <c r="C199" s="1782" t="s">
        <v>217</v>
      </c>
      <c r="D199" s="1783" t="s">
        <v>161</v>
      </c>
      <c r="E199" s="1784">
        <v>25103336524</v>
      </c>
      <c r="F199" s="1784">
        <v>20172692141</v>
      </c>
      <c r="G199" s="1784">
        <v>19425065792</v>
      </c>
      <c r="H199" s="1784">
        <v>12230699837.84</v>
      </c>
      <c r="I199" s="1785">
        <v>12230699837.84</v>
      </c>
    </row>
    <row r="200" spans="1:206" ht="15" customHeight="1" thickBot="1" x14ac:dyDescent="0.35">
      <c r="A200" s="3702" t="s">
        <v>162</v>
      </c>
      <c r="B200" s="3703"/>
      <c r="C200" s="3704"/>
      <c r="D200" s="3705"/>
      <c r="E200" s="1845">
        <f>+E142+E138+E11</f>
        <v>2157240643789</v>
      </c>
      <c r="F200" s="1845">
        <f>+F142+F138+F11</f>
        <v>1913436767806.1702</v>
      </c>
      <c r="G200" s="1845">
        <f>+G11+G138+G142</f>
        <v>1856159541497.1099</v>
      </c>
      <c r="H200" s="1845">
        <f>+H142+H138+H11</f>
        <v>615385754699.28003</v>
      </c>
      <c r="I200" s="1846">
        <f>+I142+I138+I11</f>
        <v>614556345502.28003</v>
      </c>
    </row>
    <row r="201" spans="1:206" ht="12" customHeight="1" x14ac:dyDescent="0.3">
      <c r="A201" s="1847"/>
      <c r="B201" s="1758"/>
      <c r="C201" s="1758"/>
      <c r="D201" s="1759"/>
      <c r="E201" s="1760"/>
      <c r="F201" s="1848"/>
      <c r="G201" s="1849"/>
      <c r="H201" s="1849"/>
      <c r="I201" s="1761"/>
    </row>
    <row r="202" spans="1:206" ht="18.600000000000001" customHeight="1" x14ac:dyDescent="0.3">
      <c r="A202" s="1850"/>
      <c r="B202" s="1851"/>
      <c r="C202" s="1851"/>
      <c r="D202" s="1852"/>
      <c r="E202" s="1853"/>
      <c r="F202" s="1853"/>
      <c r="G202" s="1854"/>
      <c r="H202" s="1854"/>
      <c r="I202" s="1855"/>
    </row>
    <row r="203" spans="1:206" s="719" customFormat="1" ht="18.600000000000001" customHeight="1" x14ac:dyDescent="0.3">
      <c r="A203" s="3693" t="s">
        <v>365</v>
      </c>
      <c r="B203" s="3694"/>
      <c r="C203" s="3694"/>
      <c r="D203" s="3694"/>
      <c r="E203" s="3694"/>
      <c r="F203" s="3694"/>
      <c r="G203" s="3694"/>
      <c r="H203" s="3694"/>
      <c r="I203" s="3695"/>
      <c r="J203" s="1392"/>
      <c r="K203" s="1392"/>
      <c r="L203" s="1392"/>
      <c r="M203" s="1392"/>
      <c r="N203" s="1392"/>
      <c r="O203" s="1392"/>
      <c r="P203" s="1392"/>
      <c r="Q203" s="1392"/>
      <c r="R203" s="1392"/>
      <c r="S203" s="1392"/>
      <c r="T203" s="1392"/>
      <c r="U203" s="1392"/>
      <c r="V203" s="1392"/>
      <c r="W203" s="1392"/>
      <c r="X203" s="1392"/>
      <c r="Y203" s="1392"/>
      <c r="Z203" s="1392"/>
      <c r="AA203" s="1392"/>
      <c r="AB203" s="1392"/>
      <c r="AC203" s="1392"/>
      <c r="AD203" s="1392"/>
      <c r="AE203" s="1392"/>
      <c r="AF203" s="1392"/>
      <c r="AG203" s="1392"/>
      <c r="AH203" s="1392"/>
      <c r="AI203" s="1392"/>
      <c r="AJ203" s="1392"/>
      <c r="AK203" s="1392"/>
      <c r="AL203" s="1392"/>
      <c r="AM203" s="1392"/>
      <c r="AN203" s="1392"/>
      <c r="AO203" s="1392"/>
      <c r="AP203" s="1392"/>
      <c r="AQ203" s="1392"/>
      <c r="AR203" s="1392"/>
      <c r="AS203" s="1392"/>
      <c r="AT203" s="1392"/>
      <c r="AU203" s="1392"/>
      <c r="AV203" s="1392"/>
      <c r="AW203" s="1392"/>
      <c r="AX203" s="1392"/>
      <c r="AY203" s="1392"/>
      <c r="AZ203" s="1392"/>
      <c r="BA203" s="1392"/>
      <c r="BB203" s="1392"/>
      <c r="BC203" s="1392"/>
      <c r="BD203" s="1392"/>
      <c r="BE203" s="1392"/>
      <c r="BF203" s="1392"/>
      <c r="BG203" s="1392"/>
      <c r="BH203" s="1392"/>
      <c r="BI203" s="1392"/>
      <c r="BJ203" s="1392"/>
      <c r="BK203" s="1392"/>
      <c r="BL203" s="1392"/>
      <c r="BM203" s="1392"/>
      <c r="BN203" s="1392"/>
      <c r="BO203" s="1392"/>
      <c r="BP203" s="1392"/>
      <c r="BQ203" s="1392"/>
      <c r="BR203" s="1392"/>
      <c r="BS203" s="1392"/>
      <c r="BT203" s="1392"/>
      <c r="BU203" s="1392"/>
      <c r="BV203" s="1392"/>
      <c r="BW203" s="1392"/>
      <c r="BX203" s="1392"/>
      <c r="BY203" s="1392"/>
      <c r="BZ203" s="1392"/>
      <c r="CA203" s="1392"/>
      <c r="CB203" s="1392"/>
      <c r="CC203" s="1392"/>
      <c r="CD203" s="1392"/>
      <c r="CE203" s="1392"/>
      <c r="CF203" s="1392"/>
      <c r="CG203" s="1392"/>
      <c r="CH203" s="1392"/>
      <c r="CI203" s="1392"/>
      <c r="CJ203" s="1392"/>
      <c r="CK203" s="1392"/>
      <c r="CL203" s="1392"/>
      <c r="CM203" s="1392"/>
      <c r="CN203" s="1392"/>
      <c r="CO203" s="1392"/>
      <c r="CP203" s="1392"/>
      <c r="CQ203" s="1392"/>
      <c r="CR203" s="1392"/>
      <c r="CS203" s="1392"/>
      <c r="CT203" s="1392"/>
      <c r="CU203" s="1392"/>
      <c r="CV203" s="1392"/>
      <c r="CW203" s="1392"/>
      <c r="CX203" s="1392"/>
      <c r="CY203" s="1392"/>
      <c r="CZ203" s="1392"/>
      <c r="DA203" s="1392"/>
      <c r="DB203" s="1392"/>
      <c r="DC203" s="1392"/>
      <c r="DD203" s="1392"/>
      <c r="DE203" s="1392"/>
      <c r="DF203" s="1392"/>
      <c r="DG203" s="1392"/>
      <c r="DH203" s="1392"/>
      <c r="DI203" s="1392"/>
      <c r="DJ203" s="1392"/>
      <c r="DK203" s="1392"/>
      <c r="DL203" s="1392"/>
      <c r="DM203" s="1392"/>
      <c r="DN203" s="1392"/>
      <c r="DO203" s="1392"/>
      <c r="DP203" s="1392"/>
      <c r="DQ203" s="1392"/>
      <c r="DR203" s="1392"/>
      <c r="DS203" s="1392"/>
      <c r="DT203" s="1392"/>
      <c r="DU203" s="1392"/>
      <c r="DV203" s="1392"/>
      <c r="DW203" s="1392"/>
      <c r="DX203" s="1392"/>
      <c r="DY203" s="1392"/>
      <c r="DZ203" s="1392"/>
      <c r="EA203" s="1392"/>
      <c r="EB203" s="1392"/>
      <c r="EC203" s="1392"/>
      <c r="ED203" s="1392"/>
      <c r="EE203" s="1392"/>
      <c r="EF203" s="1392"/>
      <c r="EG203" s="1392"/>
      <c r="EH203" s="1392"/>
      <c r="EI203" s="1392"/>
      <c r="EJ203" s="1392"/>
      <c r="EK203" s="1392"/>
      <c r="EL203" s="1392"/>
      <c r="EM203" s="1392"/>
      <c r="EN203" s="1392"/>
      <c r="EO203" s="1392"/>
      <c r="EP203" s="1392"/>
      <c r="EQ203" s="1392"/>
      <c r="ER203" s="1392"/>
      <c r="ES203" s="1392"/>
      <c r="ET203" s="1392"/>
      <c r="EU203" s="1392"/>
      <c r="EV203" s="1392"/>
      <c r="EW203" s="1392"/>
      <c r="EX203" s="1392"/>
      <c r="EY203" s="1392"/>
      <c r="EZ203" s="1392"/>
      <c r="FA203" s="1392"/>
      <c r="FB203" s="1392"/>
      <c r="FC203" s="1392"/>
      <c r="FD203" s="1392"/>
      <c r="FE203" s="1392"/>
      <c r="FF203" s="1392"/>
      <c r="FG203" s="1392"/>
      <c r="FH203" s="1392"/>
      <c r="FI203" s="1392"/>
      <c r="FJ203" s="1392"/>
      <c r="FK203" s="1392"/>
      <c r="FL203" s="1392"/>
      <c r="FM203" s="1392"/>
      <c r="FN203" s="1392"/>
      <c r="FO203" s="1392"/>
      <c r="FP203" s="1392"/>
      <c r="FQ203" s="1392"/>
      <c r="FR203" s="1392"/>
      <c r="FS203" s="1392"/>
      <c r="FT203" s="1392"/>
      <c r="FU203" s="1392"/>
      <c r="FV203" s="1392"/>
      <c r="FW203" s="1392"/>
      <c r="FX203" s="1392"/>
      <c r="FY203" s="1392"/>
      <c r="FZ203" s="1392"/>
      <c r="GA203" s="1392"/>
      <c r="GB203" s="1392"/>
      <c r="GC203" s="1392"/>
      <c r="GD203" s="1392"/>
      <c r="GE203" s="1392"/>
      <c r="GF203" s="1392"/>
      <c r="GG203" s="1392"/>
      <c r="GH203" s="1392"/>
      <c r="GI203" s="1392"/>
      <c r="GJ203" s="1392"/>
      <c r="GK203" s="1392"/>
      <c r="GL203" s="1392"/>
      <c r="GM203" s="1392"/>
      <c r="GN203" s="1392"/>
      <c r="GO203" s="1392"/>
      <c r="GP203" s="1392"/>
      <c r="GQ203" s="1392"/>
      <c r="GR203" s="1392"/>
      <c r="GS203" s="1392"/>
      <c r="GT203" s="1392"/>
      <c r="GU203" s="1392"/>
      <c r="GV203" s="1392"/>
      <c r="GW203" s="1392"/>
      <c r="GX203" s="1392"/>
    </row>
    <row r="204" spans="1:206" s="719" customFormat="1" ht="18.600000000000001" customHeight="1" x14ac:dyDescent="0.3">
      <c r="A204" s="3693"/>
      <c r="B204" s="3694"/>
      <c r="C204" s="3694"/>
      <c r="D204" s="3694"/>
      <c r="E204" s="3694"/>
      <c r="F204" s="3694"/>
      <c r="G204" s="3694"/>
      <c r="H204" s="3694"/>
      <c r="I204" s="3695"/>
      <c r="J204" s="1392"/>
      <c r="K204" s="1392"/>
      <c r="L204" s="1392"/>
      <c r="M204" s="1392"/>
      <c r="N204" s="1392"/>
      <c r="O204" s="1392"/>
      <c r="P204" s="1392"/>
      <c r="Q204" s="1392"/>
      <c r="R204" s="1392"/>
      <c r="S204" s="1392"/>
      <c r="T204" s="1392"/>
      <c r="U204" s="1392"/>
      <c r="V204" s="1392"/>
      <c r="W204" s="1392"/>
      <c r="X204" s="1392"/>
      <c r="Y204" s="1392"/>
      <c r="Z204" s="1392"/>
      <c r="AA204" s="1392"/>
      <c r="AB204" s="1392"/>
      <c r="AC204" s="1392"/>
      <c r="AD204" s="1392"/>
      <c r="AE204" s="1392"/>
      <c r="AF204" s="1392"/>
      <c r="AG204" s="1392"/>
      <c r="AH204" s="1392"/>
      <c r="AI204" s="1392"/>
      <c r="AJ204" s="1392"/>
      <c r="AK204" s="1392"/>
      <c r="AL204" s="1392"/>
      <c r="AM204" s="1392"/>
      <c r="AN204" s="1392"/>
      <c r="AO204" s="1392"/>
      <c r="AP204" s="1392"/>
      <c r="AQ204" s="1392"/>
      <c r="AR204" s="1392"/>
      <c r="AS204" s="1392"/>
      <c r="AT204" s="1392"/>
      <c r="AU204" s="1392"/>
      <c r="AV204" s="1392"/>
      <c r="AW204" s="1392"/>
      <c r="AX204" s="1392"/>
      <c r="AY204" s="1392"/>
      <c r="AZ204" s="1392"/>
      <c r="BA204" s="1392"/>
      <c r="BB204" s="1392"/>
      <c r="BC204" s="1392"/>
      <c r="BD204" s="1392"/>
      <c r="BE204" s="1392"/>
      <c r="BF204" s="1392"/>
      <c r="BG204" s="1392"/>
      <c r="BH204" s="1392"/>
      <c r="BI204" s="1392"/>
      <c r="BJ204" s="1392"/>
      <c r="BK204" s="1392"/>
      <c r="BL204" s="1392"/>
      <c r="BM204" s="1392"/>
      <c r="BN204" s="1392"/>
      <c r="BO204" s="1392"/>
      <c r="BP204" s="1392"/>
      <c r="BQ204" s="1392"/>
      <c r="BR204" s="1392"/>
      <c r="BS204" s="1392"/>
      <c r="BT204" s="1392"/>
      <c r="BU204" s="1392"/>
      <c r="BV204" s="1392"/>
      <c r="BW204" s="1392"/>
      <c r="BX204" s="1392"/>
      <c r="BY204" s="1392"/>
      <c r="BZ204" s="1392"/>
      <c r="CA204" s="1392"/>
      <c r="CB204" s="1392"/>
      <c r="CC204" s="1392"/>
      <c r="CD204" s="1392"/>
      <c r="CE204" s="1392"/>
      <c r="CF204" s="1392"/>
      <c r="CG204" s="1392"/>
      <c r="CH204" s="1392"/>
      <c r="CI204" s="1392"/>
      <c r="CJ204" s="1392"/>
      <c r="CK204" s="1392"/>
      <c r="CL204" s="1392"/>
      <c r="CM204" s="1392"/>
      <c r="CN204" s="1392"/>
      <c r="CO204" s="1392"/>
      <c r="CP204" s="1392"/>
      <c r="CQ204" s="1392"/>
      <c r="CR204" s="1392"/>
      <c r="CS204" s="1392"/>
      <c r="CT204" s="1392"/>
      <c r="CU204" s="1392"/>
      <c r="CV204" s="1392"/>
      <c r="CW204" s="1392"/>
      <c r="CX204" s="1392"/>
      <c r="CY204" s="1392"/>
      <c r="CZ204" s="1392"/>
      <c r="DA204" s="1392"/>
      <c r="DB204" s="1392"/>
      <c r="DC204" s="1392"/>
      <c r="DD204" s="1392"/>
      <c r="DE204" s="1392"/>
      <c r="DF204" s="1392"/>
      <c r="DG204" s="1392"/>
      <c r="DH204" s="1392"/>
      <c r="DI204" s="1392"/>
      <c r="DJ204" s="1392"/>
      <c r="DK204" s="1392"/>
      <c r="DL204" s="1392"/>
      <c r="DM204" s="1392"/>
      <c r="DN204" s="1392"/>
      <c r="DO204" s="1392"/>
      <c r="DP204" s="1392"/>
      <c r="DQ204" s="1392"/>
      <c r="DR204" s="1392"/>
      <c r="DS204" s="1392"/>
      <c r="DT204" s="1392"/>
      <c r="DU204" s="1392"/>
      <c r="DV204" s="1392"/>
      <c r="DW204" s="1392"/>
      <c r="DX204" s="1392"/>
      <c r="DY204" s="1392"/>
      <c r="DZ204" s="1392"/>
      <c r="EA204" s="1392"/>
      <c r="EB204" s="1392"/>
      <c r="EC204" s="1392"/>
      <c r="ED204" s="1392"/>
      <c r="EE204" s="1392"/>
      <c r="EF204" s="1392"/>
      <c r="EG204" s="1392"/>
      <c r="EH204" s="1392"/>
      <c r="EI204" s="1392"/>
      <c r="EJ204" s="1392"/>
      <c r="EK204" s="1392"/>
      <c r="EL204" s="1392"/>
      <c r="EM204" s="1392"/>
      <c r="EN204" s="1392"/>
      <c r="EO204" s="1392"/>
      <c r="EP204" s="1392"/>
      <c r="EQ204" s="1392"/>
      <c r="ER204" s="1392"/>
      <c r="ES204" s="1392"/>
      <c r="ET204" s="1392"/>
      <c r="EU204" s="1392"/>
      <c r="EV204" s="1392"/>
      <c r="EW204" s="1392"/>
      <c r="EX204" s="1392"/>
      <c r="EY204" s="1392"/>
      <c r="EZ204" s="1392"/>
      <c r="FA204" s="1392"/>
      <c r="FB204" s="1392"/>
      <c r="FC204" s="1392"/>
      <c r="FD204" s="1392"/>
      <c r="FE204" s="1392"/>
      <c r="FF204" s="1392"/>
      <c r="FG204" s="1392"/>
      <c r="FH204" s="1392"/>
      <c r="FI204" s="1392"/>
      <c r="FJ204" s="1392"/>
      <c r="FK204" s="1392"/>
      <c r="FL204" s="1392"/>
      <c r="FM204" s="1392"/>
      <c r="FN204" s="1392"/>
      <c r="FO204" s="1392"/>
      <c r="FP204" s="1392"/>
      <c r="FQ204" s="1392"/>
      <c r="FR204" s="1392"/>
      <c r="FS204" s="1392"/>
      <c r="FT204" s="1392"/>
      <c r="FU204" s="1392"/>
      <c r="FV204" s="1392"/>
      <c r="FW204" s="1392"/>
      <c r="FX204" s="1392"/>
      <c r="FY204" s="1392"/>
      <c r="FZ204" s="1392"/>
      <c r="GA204" s="1392"/>
      <c r="GB204" s="1392"/>
      <c r="GC204" s="1392"/>
      <c r="GD204" s="1392"/>
      <c r="GE204" s="1392"/>
      <c r="GF204" s="1392"/>
      <c r="GG204" s="1392"/>
      <c r="GH204" s="1392"/>
      <c r="GI204" s="1392"/>
      <c r="GJ204" s="1392"/>
      <c r="GK204" s="1392"/>
      <c r="GL204" s="1392"/>
      <c r="GM204" s="1392"/>
      <c r="GN204" s="1392"/>
      <c r="GO204" s="1392"/>
      <c r="GP204" s="1392"/>
      <c r="GQ204" s="1392"/>
      <c r="GR204" s="1392"/>
      <c r="GS204" s="1392"/>
      <c r="GT204" s="1392"/>
      <c r="GU204" s="1392"/>
      <c r="GV204" s="1392"/>
      <c r="GW204" s="1392"/>
      <c r="GX204" s="1392"/>
    </row>
    <row r="205" spans="1:206" s="719" customFormat="1" ht="18.600000000000001" customHeight="1" x14ac:dyDescent="0.3">
      <c r="A205" s="3693"/>
      <c r="B205" s="3694"/>
      <c r="C205" s="3694"/>
      <c r="D205" s="3694"/>
      <c r="E205" s="3694"/>
      <c r="F205" s="3694"/>
      <c r="G205" s="3694"/>
      <c r="H205" s="3694"/>
      <c r="I205" s="3695"/>
      <c r="J205" s="1392"/>
      <c r="K205" s="1392"/>
      <c r="L205" s="1392"/>
      <c r="M205" s="1392"/>
      <c r="N205" s="1392"/>
      <c r="O205" s="1392"/>
      <c r="P205" s="1392"/>
      <c r="Q205" s="1392"/>
      <c r="R205" s="1392"/>
      <c r="S205" s="1392"/>
      <c r="T205" s="1392"/>
      <c r="U205" s="1392"/>
      <c r="V205" s="1392"/>
      <c r="W205" s="1392"/>
      <c r="X205" s="1392"/>
      <c r="Y205" s="1392"/>
      <c r="Z205" s="1392"/>
      <c r="AA205" s="1392"/>
      <c r="AB205" s="1392"/>
      <c r="AC205" s="1392"/>
      <c r="AD205" s="1392"/>
      <c r="AE205" s="1392"/>
      <c r="AF205" s="1392"/>
      <c r="AG205" s="1392"/>
      <c r="AH205" s="1392"/>
      <c r="AI205" s="1392"/>
      <c r="AJ205" s="1392"/>
      <c r="AK205" s="1392"/>
      <c r="AL205" s="1392"/>
      <c r="AM205" s="1392"/>
      <c r="AN205" s="1392"/>
      <c r="AO205" s="1392"/>
      <c r="AP205" s="1392"/>
      <c r="AQ205" s="1392"/>
      <c r="AR205" s="1392"/>
      <c r="AS205" s="1392"/>
      <c r="AT205" s="1392"/>
      <c r="AU205" s="1392"/>
      <c r="AV205" s="1392"/>
      <c r="AW205" s="1392"/>
      <c r="AX205" s="1392"/>
      <c r="AY205" s="1392"/>
      <c r="AZ205" s="1392"/>
      <c r="BA205" s="1392"/>
      <c r="BB205" s="1392"/>
      <c r="BC205" s="1392"/>
      <c r="BD205" s="1392"/>
      <c r="BE205" s="1392"/>
      <c r="BF205" s="1392"/>
      <c r="BG205" s="1392"/>
      <c r="BH205" s="1392"/>
      <c r="BI205" s="1392"/>
      <c r="BJ205" s="1392"/>
      <c r="BK205" s="1392"/>
      <c r="BL205" s="1392"/>
      <c r="BM205" s="1392"/>
      <c r="BN205" s="1392"/>
      <c r="BO205" s="1392"/>
      <c r="BP205" s="1392"/>
      <c r="BQ205" s="1392"/>
      <c r="BR205" s="1392"/>
      <c r="BS205" s="1392"/>
      <c r="BT205" s="1392"/>
      <c r="BU205" s="1392"/>
      <c r="BV205" s="1392"/>
      <c r="BW205" s="1392"/>
      <c r="BX205" s="1392"/>
      <c r="BY205" s="1392"/>
      <c r="BZ205" s="1392"/>
      <c r="CA205" s="1392"/>
      <c r="CB205" s="1392"/>
      <c r="CC205" s="1392"/>
      <c r="CD205" s="1392"/>
      <c r="CE205" s="1392"/>
      <c r="CF205" s="1392"/>
      <c r="CG205" s="1392"/>
      <c r="CH205" s="1392"/>
      <c r="CI205" s="1392"/>
      <c r="CJ205" s="1392"/>
      <c r="CK205" s="1392"/>
      <c r="CL205" s="1392"/>
      <c r="CM205" s="1392"/>
      <c r="CN205" s="1392"/>
      <c r="CO205" s="1392"/>
      <c r="CP205" s="1392"/>
      <c r="CQ205" s="1392"/>
      <c r="CR205" s="1392"/>
      <c r="CS205" s="1392"/>
      <c r="CT205" s="1392"/>
      <c r="CU205" s="1392"/>
      <c r="CV205" s="1392"/>
      <c r="CW205" s="1392"/>
      <c r="CX205" s="1392"/>
      <c r="CY205" s="1392"/>
      <c r="CZ205" s="1392"/>
      <c r="DA205" s="1392"/>
      <c r="DB205" s="1392"/>
      <c r="DC205" s="1392"/>
      <c r="DD205" s="1392"/>
      <c r="DE205" s="1392"/>
      <c r="DF205" s="1392"/>
      <c r="DG205" s="1392"/>
      <c r="DH205" s="1392"/>
      <c r="DI205" s="1392"/>
      <c r="DJ205" s="1392"/>
      <c r="DK205" s="1392"/>
      <c r="DL205" s="1392"/>
      <c r="DM205" s="1392"/>
      <c r="DN205" s="1392"/>
      <c r="DO205" s="1392"/>
      <c r="DP205" s="1392"/>
      <c r="DQ205" s="1392"/>
      <c r="DR205" s="1392"/>
      <c r="DS205" s="1392"/>
      <c r="DT205" s="1392"/>
      <c r="DU205" s="1392"/>
      <c r="DV205" s="1392"/>
      <c r="DW205" s="1392"/>
      <c r="DX205" s="1392"/>
      <c r="DY205" s="1392"/>
      <c r="DZ205" s="1392"/>
      <c r="EA205" s="1392"/>
      <c r="EB205" s="1392"/>
      <c r="EC205" s="1392"/>
      <c r="ED205" s="1392"/>
      <c r="EE205" s="1392"/>
      <c r="EF205" s="1392"/>
      <c r="EG205" s="1392"/>
      <c r="EH205" s="1392"/>
      <c r="EI205" s="1392"/>
      <c r="EJ205" s="1392"/>
      <c r="EK205" s="1392"/>
      <c r="EL205" s="1392"/>
      <c r="EM205" s="1392"/>
      <c r="EN205" s="1392"/>
      <c r="EO205" s="1392"/>
      <c r="EP205" s="1392"/>
      <c r="EQ205" s="1392"/>
      <c r="ER205" s="1392"/>
      <c r="ES205" s="1392"/>
      <c r="ET205" s="1392"/>
      <c r="EU205" s="1392"/>
      <c r="EV205" s="1392"/>
      <c r="EW205" s="1392"/>
      <c r="EX205" s="1392"/>
      <c r="EY205" s="1392"/>
      <c r="EZ205" s="1392"/>
      <c r="FA205" s="1392"/>
      <c r="FB205" s="1392"/>
      <c r="FC205" s="1392"/>
      <c r="FD205" s="1392"/>
      <c r="FE205" s="1392"/>
      <c r="FF205" s="1392"/>
      <c r="FG205" s="1392"/>
      <c r="FH205" s="1392"/>
      <c r="FI205" s="1392"/>
      <c r="FJ205" s="1392"/>
      <c r="FK205" s="1392"/>
      <c r="FL205" s="1392"/>
      <c r="FM205" s="1392"/>
      <c r="FN205" s="1392"/>
      <c r="FO205" s="1392"/>
      <c r="FP205" s="1392"/>
      <c r="FQ205" s="1392"/>
      <c r="FR205" s="1392"/>
      <c r="FS205" s="1392"/>
      <c r="FT205" s="1392"/>
      <c r="FU205" s="1392"/>
      <c r="FV205" s="1392"/>
      <c r="FW205" s="1392"/>
      <c r="FX205" s="1392"/>
      <c r="FY205" s="1392"/>
      <c r="FZ205" s="1392"/>
      <c r="GA205" s="1392"/>
      <c r="GB205" s="1392"/>
      <c r="GC205" s="1392"/>
      <c r="GD205" s="1392"/>
      <c r="GE205" s="1392"/>
      <c r="GF205" s="1392"/>
      <c r="GG205" s="1392"/>
      <c r="GH205" s="1392"/>
      <c r="GI205" s="1392"/>
      <c r="GJ205" s="1392"/>
      <c r="GK205" s="1392"/>
      <c r="GL205" s="1392"/>
      <c r="GM205" s="1392"/>
      <c r="GN205" s="1392"/>
      <c r="GO205" s="1392"/>
      <c r="GP205" s="1392"/>
      <c r="GQ205" s="1392"/>
      <c r="GR205" s="1392"/>
      <c r="GS205" s="1392"/>
      <c r="GT205" s="1392"/>
      <c r="GU205" s="1392"/>
      <c r="GV205" s="1392"/>
      <c r="GW205" s="1392"/>
      <c r="GX205" s="1392"/>
    </row>
    <row r="206" spans="1:206" s="719" customFormat="1" ht="26.4" customHeight="1" x14ac:dyDescent="0.3">
      <c r="A206" s="3693"/>
      <c r="B206" s="3694"/>
      <c r="C206" s="3694"/>
      <c r="D206" s="3694"/>
      <c r="E206" s="3694"/>
      <c r="F206" s="3694"/>
      <c r="G206" s="3694"/>
      <c r="H206" s="3694"/>
      <c r="I206" s="3695"/>
      <c r="J206" s="1392"/>
      <c r="K206" s="1392"/>
      <c r="L206" s="1392"/>
      <c r="M206" s="1392"/>
      <c r="N206" s="1392"/>
      <c r="O206" s="1392"/>
      <c r="P206" s="1392"/>
      <c r="Q206" s="1392"/>
      <c r="R206" s="1392"/>
      <c r="S206" s="1392"/>
      <c r="T206" s="1392"/>
      <c r="U206" s="1392"/>
      <c r="V206" s="1392"/>
      <c r="W206" s="1392"/>
      <c r="X206" s="1392"/>
      <c r="Y206" s="1392"/>
      <c r="Z206" s="1392"/>
      <c r="AA206" s="1392"/>
      <c r="AB206" s="1392"/>
      <c r="AC206" s="1392"/>
      <c r="AD206" s="1392"/>
      <c r="AE206" s="1392"/>
      <c r="AF206" s="1392"/>
      <c r="AG206" s="1392"/>
      <c r="AH206" s="1392"/>
      <c r="AI206" s="1392"/>
      <c r="AJ206" s="1392"/>
      <c r="AK206" s="1392"/>
      <c r="AL206" s="1392"/>
      <c r="AM206" s="1392"/>
      <c r="AN206" s="1392"/>
      <c r="AO206" s="1392"/>
      <c r="AP206" s="1392"/>
      <c r="AQ206" s="1392"/>
      <c r="AR206" s="1392"/>
      <c r="AS206" s="1392"/>
      <c r="AT206" s="1392"/>
      <c r="AU206" s="1392"/>
      <c r="AV206" s="1392"/>
      <c r="AW206" s="1392"/>
      <c r="AX206" s="1392"/>
      <c r="AY206" s="1392"/>
      <c r="AZ206" s="1392"/>
      <c r="BA206" s="1392"/>
      <c r="BB206" s="1392"/>
      <c r="BC206" s="1392"/>
      <c r="BD206" s="1392"/>
      <c r="BE206" s="1392"/>
      <c r="BF206" s="1392"/>
      <c r="BG206" s="1392"/>
      <c r="BH206" s="1392"/>
      <c r="BI206" s="1392"/>
      <c r="BJ206" s="1392"/>
      <c r="BK206" s="1392"/>
      <c r="BL206" s="1392"/>
      <c r="BM206" s="1392"/>
      <c r="BN206" s="1392"/>
      <c r="BO206" s="1392"/>
      <c r="BP206" s="1392"/>
      <c r="BQ206" s="1392"/>
      <c r="BR206" s="1392"/>
      <c r="BS206" s="1392"/>
      <c r="BT206" s="1392"/>
      <c r="BU206" s="1392"/>
      <c r="BV206" s="1392"/>
      <c r="BW206" s="1392"/>
      <c r="BX206" s="1392"/>
      <c r="BY206" s="1392"/>
      <c r="BZ206" s="1392"/>
      <c r="CA206" s="1392"/>
      <c r="CB206" s="1392"/>
      <c r="CC206" s="1392"/>
      <c r="CD206" s="1392"/>
      <c r="CE206" s="1392"/>
      <c r="CF206" s="1392"/>
      <c r="CG206" s="1392"/>
      <c r="CH206" s="1392"/>
      <c r="CI206" s="1392"/>
      <c r="CJ206" s="1392"/>
      <c r="CK206" s="1392"/>
      <c r="CL206" s="1392"/>
      <c r="CM206" s="1392"/>
      <c r="CN206" s="1392"/>
      <c r="CO206" s="1392"/>
      <c r="CP206" s="1392"/>
      <c r="CQ206" s="1392"/>
      <c r="CR206" s="1392"/>
      <c r="CS206" s="1392"/>
      <c r="CT206" s="1392"/>
      <c r="CU206" s="1392"/>
      <c r="CV206" s="1392"/>
      <c r="CW206" s="1392"/>
      <c r="CX206" s="1392"/>
      <c r="CY206" s="1392"/>
      <c r="CZ206" s="1392"/>
      <c r="DA206" s="1392"/>
      <c r="DB206" s="1392"/>
      <c r="DC206" s="1392"/>
      <c r="DD206" s="1392"/>
      <c r="DE206" s="1392"/>
      <c r="DF206" s="1392"/>
      <c r="DG206" s="1392"/>
      <c r="DH206" s="1392"/>
      <c r="DI206" s="1392"/>
      <c r="DJ206" s="1392"/>
      <c r="DK206" s="1392"/>
      <c r="DL206" s="1392"/>
      <c r="DM206" s="1392"/>
      <c r="DN206" s="1392"/>
      <c r="DO206" s="1392"/>
      <c r="DP206" s="1392"/>
      <c r="DQ206" s="1392"/>
      <c r="DR206" s="1392"/>
      <c r="DS206" s="1392"/>
      <c r="DT206" s="1392"/>
      <c r="DU206" s="1392"/>
      <c r="DV206" s="1392"/>
      <c r="DW206" s="1392"/>
      <c r="DX206" s="1392"/>
      <c r="DY206" s="1392"/>
      <c r="DZ206" s="1392"/>
      <c r="EA206" s="1392"/>
      <c r="EB206" s="1392"/>
      <c r="EC206" s="1392"/>
      <c r="ED206" s="1392"/>
      <c r="EE206" s="1392"/>
      <c r="EF206" s="1392"/>
      <c r="EG206" s="1392"/>
      <c r="EH206" s="1392"/>
      <c r="EI206" s="1392"/>
      <c r="EJ206" s="1392"/>
      <c r="EK206" s="1392"/>
      <c r="EL206" s="1392"/>
      <c r="EM206" s="1392"/>
      <c r="EN206" s="1392"/>
      <c r="EO206" s="1392"/>
      <c r="EP206" s="1392"/>
      <c r="EQ206" s="1392"/>
      <c r="ER206" s="1392"/>
      <c r="ES206" s="1392"/>
      <c r="ET206" s="1392"/>
      <c r="EU206" s="1392"/>
      <c r="EV206" s="1392"/>
      <c r="EW206" s="1392"/>
      <c r="EX206" s="1392"/>
      <c r="EY206" s="1392"/>
      <c r="EZ206" s="1392"/>
      <c r="FA206" s="1392"/>
      <c r="FB206" s="1392"/>
      <c r="FC206" s="1392"/>
      <c r="FD206" s="1392"/>
      <c r="FE206" s="1392"/>
      <c r="FF206" s="1392"/>
      <c r="FG206" s="1392"/>
      <c r="FH206" s="1392"/>
      <c r="FI206" s="1392"/>
      <c r="FJ206" s="1392"/>
      <c r="FK206" s="1392"/>
      <c r="FL206" s="1392"/>
      <c r="FM206" s="1392"/>
      <c r="FN206" s="1392"/>
      <c r="FO206" s="1392"/>
      <c r="FP206" s="1392"/>
      <c r="FQ206" s="1392"/>
      <c r="FR206" s="1392"/>
      <c r="FS206" s="1392"/>
      <c r="FT206" s="1392"/>
      <c r="FU206" s="1392"/>
      <c r="FV206" s="1392"/>
      <c r="FW206" s="1392"/>
      <c r="FX206" s="1392"/>
      <c r="FY206" s="1392"/>
      <c r="FZ206" s="1392"/>
      <c r="GA206" s="1392"/>
      <c r="GB206" s="1392"/>
      <c r="GC206" s="1392"/>
      <c r="GD206" s="1392"/>
      <c r="GE206" s="1392"/>
      <c r="GF206" s="1392"/>
      <c r="GG206" s="1392"/>
      <c r="GH206" s="1392"/>
      <c r="GI206" s="1392"/>
      <c r="GJ206" s="1392"/>
      <c r="GK206" s="1392"/>
      <c r="GL206" s="1392"/>
      <c r="GM206" s="1392"/>
      <c r="GN206" s="1392"/>
      <c r="GO206" s="1392"/>
      <c r="GP206" s="1392"/>
      <c r="GQ206" s="1392"/>
      <c r="GR206" s="1392"/>
      <c r="GS206" s="1392"/>
      <c r="GT206" s="1392"/>
      <c r="GU206" s="1392"/>
      <c r="GV206" s="1392"/>
      <c r="GW206" s="1392"/>
      <c r="GX206" s="1392"/>
    </row>
    <row r="207" spans="1:206" s="719" customFormat="1" ht="18.600000000000001" customHeight="1" x14ac:dyDescent="0.3">
      <c r="A207" s="1505" t="s">
        <v>364</v>
      </c>
      <c r="B207" s="1506"/>
      <c r="C207" s="1506"/>
      <c r="D207" s="1507"/>
      <c r="E207" s="1508"/>
      <c r="F207" s="1508"/>
      <c r="G207" s="1508"/>
      <c r="H207" s="1508"/>
      <c r="I207" s="1509"/>
      <c r="J207" s="1392"/>
      <c r="K207" s="1392"/>
      <c r="L207" s="1392"/>
      <c r="M207" s="1392"/>
      <c r="N207" s="1392"/>
      <c r="O207" s="1392"/>
      <c r="P207" s="1392"/>
      <c r="Q207" s="1392"/>
      <c r="R207" s="1392"/>
      <c r="S207" s="1392"/>
      <c r="T207" s="1392"/>
      <c r="U207" s="1392"/>
      <c r="V207" s="1392"/>
      <c r="W207" s="1392"/>
      <c r="X207" s="1392"/>
      <c r="Y207" s="1392"/>
      <c r="Z207" s="1392"/>
      <c r="AA207" s="1392"/>
      <c r="AB207" s="1392"/>
      <c r="AC207" s="1392"/>
      <c r="AD207" s="1392"/>
      <c r="AE207" s="1392"/>
      <c r="AF207" s="1392"/>
      <c r="AG207" s="1392"/>
      <c r="AH207" s="1392"/>
      <c r="AI207" s="1392"/>
      <c r="AJ207" s="1392"/>
      <c r="AK207" s="1392"/>
      <c r="AL207" s="1392"/>
      <c r="AM207" s="1392"/>
      <c r="AN207" s="1392"/>
      <c r="AO207" s="1392"/>
      <c r="AP207" s="1392"/>
      <c r="AQ207" s="1392"/>
      <c r="AR207" s="1392"/>
      <c r="AS207" s="1392"/>
      <c r="AT207" s="1392"/>
      <c r="AU207" s="1392"/>
      <c r="AV207" s="1392"/>
      <c r="AW207" s="1392"/>
      <c r="AX207" s="1392"/>
      <c r="AY207" s="1392"/>
      <c r="AZ207" s="1392"/>
      <c r="BA207" s="1392"/>
      <c r="BB207" s="1392"/>
      <c r="BC207" s="1392"/>
      <c r="BD207" s="1392"/>
      <c r="BE207" s="1392"/>
      <c r="BF207" s="1392"/>
      <c r="BG207" s="1392"/>
      <c r="BH207" s="1392"/>
      <c r="BI207" s="1392"/>
      <c r="BJ207" s="1392"/>
      <c r="BK207" s="1392"/>
      <c r="BL207" s="1392"/>
      <c r="BM207" s="1392"/>
      <c r="BN207" s="1392"/>
      <c r="BO207" s="1392"/>
      <c r="BP207" s="1392"/>
      <c r="BQ207" s="1392"/>
      <c r="BR207" s="1392"/>
      <c r="BS207" s="1392"/>
      <c r="BT207" s="1392"/>
      <c r="BU207" s="1392"/>
      <c r="BV207" s="1392"/>
      <c r="BW207" s="1392"/>
      <c r="BX207" s="1392"/>
      <c r="BY207" s="1392"/>
      <c r="BZ207" s="1392"/>
      <c r="CA207" s="1392"/>
      <c r="CB207" s="1392"/>
      <c r="CC207" s="1392"/>
      <c r="CD207" s="1392"/>
      <c r="CE207" s="1392"/>
      <c r="CF207" s="1392"/>
      <c r="CG207" s="1392"/>
      <c r="CH207" s="1392"/>
      <c r="CI207" s="1392"/>
      <c r="CJ207" s="1392"/>
      <c r="CK207" s="1392"/>
      <c r="CL207" s="1392"/>
      <c r="CM207" s="1392"/>
      <c r="CN207" s="1392"/>
      <c r="CO207" s="1392"/>
      <c r="CP207" s="1392"/>
      <c r="CQ207" s="1392"/>
      <c r="CR207" s="1392"/>
      <c r="CS207" s="1392"/>
      <c r="CT207" s="1392"/>
      <c r="CU207" s="1392"/>
      <c r="CV207" s="1392"/>
      <c r="CW207" s="1392"/>
      <c r="CX207" s="1392"/>
      <c r="CY207" s="1392"/>
      <c r="CZ207" s="1392"/>
      <c r="DA207" s="1392"/>
      <c r="DB207" s="1392"/>
      <c r="DC207" s="1392"/>
      <c r="DD207" s="1392"/>
      <c r="DE207" s="1392"/>
      <c r="DF207" s="1392"/>
      <c r="DG207" s="1392"/>
      <c r="DH207" s="1392"/>
      <c r="DI207" s="1392"/>
      <c r="DJ207" s="1392"/>
      <c r="DK207" s="1392"/>
      <c r="DL207" s="1392"/>
      <c r="DM207" s="1392"/>
      <c r="DN207" s="1392"/>
      <c r="DO207" s="1392"/>
      <c r="DP207" s="1392"/>
      <c r="DQ207" s="1392"/>
      <c r="DR207" s="1392"/>
      <c r="DS207" s="1392"/>
      <c r="DT207" s="1392"/>
      <c r="DU207" s="1392"/>
      <c r="DV207" s="1392"/>
      <c r="DW207" s="1392"/>
      <c r="DX207" s="1392"/>
      <c r="DY207" s="1392"/>
      <c r="DZ207" s="1392"/>
      <c r="EA207" s="1392"/>
      <c r="EB207" s="1392"/>
      <c r="EC207" s="1392"/>
      <c r="ED207" s="1392"/>
      <c r="EE207" s="1392"/>
      <c r="EF207" s="1392"/>
      <c r="EG207" s="1392"/>
      <c r="EH207" s="1392"/>
      <c r="EI207" s="1392"/>
      <c r="EJ207" s="1392"/>
      <c r="EK207" s="1392"/>
      <c r="EL207" s="1392"/>
      <c r="EM207" s="1392"/>
      <c r="EN207" s="1392"/>
      <c r="EO207" s="1392"/>
      <c r="EP207" s="1392"/>
      <c r="EQ207" s="1392"/>
      <c r="ER207" s="1392"/>
      <c r="ES207" s="1392"/>
      <c r="ET207" s="1392"/>
      <c r="EU207" s="1392"/>
      <c r="EV207" s="1392"/>
      <c r="EW207" s="1392"/>
      <c r="EX207" s="1392"/>
      <c r="EY207" s="1392"/>
      <c r="EZ207" s="1392"/>
      <c r="FA207" s="1392"/>
      <c r="FB207" s="1392"/>
      <c r="FC207" s="1392"/>
      <c r="FD207" s="1392"/>
      <c r="FE207" s="1392"/>
      <c r="FF207" s="1392"/>
      <c r="FG207" s="1392"/>
      <c r="FH207" s="1392"/>
      <c r="FI207" s="1392"/>
      <c r="FJ207" s="1392"/>
      <c r="FK207" s="1392"/>
      <c r="FL207" s="1392"/>
      <c r="FM207" s="1392"/>
      <c r="FN207" s="1392"/>
      <c r="FO207" s="1392"/>
      <c r="FP207" s="1392"/>
      <c r="FQ207" s="1392"/>
      <c r="FR207" s="1392"/>
      <c r="FS207" s="1392"/>
      <c r="FT207" s="1392"/>
      <c r="FU207" s="1392"/>
      <c r="FV207" s="1392"/>
      <c r="FW207" s="1392"/>
      <c r="FX207" s="1392"/>
      <c r="FY207" s="1392"/>
      <c r="FZ207" s="1392"/>
      <c r="GA207" s="1392"/>
      <c r="GB207" s="1392"/>
      <c r="GC207" s="1392"/>
      <c r="GD207" s="1392"/>
      <c r="GE207" s="1392"/>
      <c r="GF207" s="1392"/>
      <c r="GG207" s="1392"/>
      <c r="GH207" s="1392"/>
      <c r="GI207" s="1392"/>
      <c r="GJ207" s="1392"/>
      <c r="GK207" s="1392"/>
      <c r="GL207" s="1392"/>
      <c r="GM207" s="1392"/>
      <c r="GN207" s="1392"/>
      <c r="GO207" s="1392"/>
      <c r="GP207" s="1392"/>
      <c r="GQ207" s="1392"/>
      <c r="GR207" s="1392"/>
      <c r="GS207" s="1392"/>
      <c r="GT207" s="1392"/>
      <c r="GU207" s="1392"/>
      <c r="GV207" s="1392"/>
      <c r="GW207" s="1392"/>
      <c r="GX207" s="1392"/>
    </row>
    <row r="208" spans="1:206" s="719" customFormat="1" ht="18.600000000000001" customHeight="1" x14ac:dyDescent="0.3">
      <c r="A208" s="1505" t="s">
        <v>366</v>
      </c>
      <c r="B208" s="1506"/>
      <c r="C208" s="1506"/>
      <c r="D208" s="1507"/>
      <c r="E208" s="1508"/>
      <c r="F208" s="1508"/>
      <c r="G208" s="1508"/>
      <c r="H208" s="1508"/>
      <c r="I208" s="1509"/>
      <c r="J208" s="1392"/>
      <c r="K208" s="1392"/>
      <c r="L208" s="1392"/>
      <c r="M208" s="1392"/>
      <c r="N208" s="1392"/>
      <c r="O208" s="1392"/>
      <c r="P208" s="1392"/>
      <c r="Q208" s="1392"/>
      <c r="R208" s="1392"/>
      <c r="S208" s="1392"/>
      <c r="T208" s="1392"/>
      <c r="U208" s="1392"/>
      <c r="V208" s="1392"/>
      <c r="W208" s="1392"/>
      <c r="X208" s="1392"/>
      <c r="Y208" s="1392"/>
      <c r="Z208" s="1392"/>
      <c r="AA208" s="1392"/>
      <c r="AB208" s="1392"/>
      <c r="AC208" s="1392"/>
      <c r="AD208" s="1392"/>
      <c r="AE208" s="1392"/>
      <c r="AF208" s="1392"/>
      <c r="AG208" s="1392"/>
      <c r="AH208" s="1392"/>
      <c r="AI208" s="1392"/>
      <c r="AJ208" s="1392"/>
      <c r="AK208" s="1392"/>
      <c r="AL208" s="1392"/>
      <c r="AM208" s="1392"/>
      <c r="AN208" s="1392"/>
      <c r="AO208" s="1392"/>
      <c r="AP208" s="1392"/>
      <c r="AQ208" s="1392"/>
      <c r="AR208" s="1392"/>
      <c r="AS208" s="1392"/>
      <c r="AT208" s="1392"/>
      <c r="AU208" s="1392"/>
      <c r="AV208" s="1392"/>
      <c r="AW208" s="1392"/>
      <c r="AX208" s="1392"/>
      <c r="AY208" s="1392"/>
      <c r="AZ208" s="1392"/>
      <c r="BA208" s="1392"/>
      <c r="BB208" s="1392"/>
      <c r="BC208" s="1392"/>
      <c r="BD208" s="1392"/>
      <c r="BE208" s="1392"/>
      <c r="BF208" s="1392"/>
      <c r="BG208" s="1392"/>
      <c r="BH208" s="1392"/>
      <c r="BI208" s="1392"/>
      <c r="BJ208" s="1392"/>
      <c r="BK208" s="1392"/>
      <c r="BL208" s="1392"/>
      <c r="BM208" s="1392"/>
      <c r="BN208" s="1392"/>
      <c r="BO208" s="1392"/>
      <c r="BP208" s="1392"/>
      <c r="BQ208" s="1392"/>
      <c r="BR208" s="1392"/>
      <c r="BS208" s="1392"/>
      <c r="BT208" s="1392"/>
      <c r="BU208" s="1392"/>
      <c r="BV208" s="1392"/>
      <c r="BW208" s="1392"/>
      <c r="BX208" s="1392"/>
      <c r="BY208" s="1392"/>
      <c r="BZ208" s="1392"/>
      <c r="CA208" s="1392"/>
      <c r="CB208" s="1392"/>
      <c r="CC208" s="1392"/>
      <c r="CD208" s="1392"/>
      <c r="CE208" s="1392"/>
      <c r="CF208" s="1392"/>
      <c r="CG208" s="1392"/>
      <c r="CH208" s="1392"/>
      <c r="CI208" s="1392"/>
      <c r="CJ208" s="1392"/>
      <c r="CK208" s="1392"/>
      <c r="CL208" s="1392"/>
      <c r="CM208" s="1392"/>
      <c r="CN208" s="1392"/>
      <c r="CO208" s="1392"/>
      <c r="CP208" s="1392"/>
      <c r="CQ208" s="1392"/>
      <c r="CR208" s="1392"/>
      <c r="CS208" s="1392"/>
      <c r="CT208" s="1392"/>
      <c r="CU208" s="1392"/>
      <c r="CV208" s="1392"/>
      <c r="CW208" s="1392"/>
      <c r="CX208" s="1392"/>
      <c r="CY208" s="1392"/>
      <c r="CZ208" s="1392"/>
      <c r="DA208" s="1392"/>
      <c r="DB208" s="1392"/>
      <c r="DC208" s="1392"/>
      <c r="DD208" s="1392"/>
      <c r="DE208" s="1392"/>
      <c r="DF208" s="1392"/>
      <c r="DG208" s="1392"/>
      <c r="DH208" s="1392"/>
      <c r="DI208" s="1392"/>
      <c r="DJ208" s="1392"/>
      <c r="DK208" s="1392"/>
      <c r="DL208" s="1392"/>
      <c r="DM208" s="1392"/>
      <c r="DN208" s="1392"/>
      <c r="DO208" s="1392"/>
      <c r="DP208" s="1392"/>
      <c r="DQ208" s="1392"/>
      <c r="DR208" s="1392"/>
      <c r="DS208" s="1392"/>
      <c r="DT208" s="1392"/>
      <c r="DU208" s="1392"/>
      <c r="DV208" s="1392"/>
      <c r="DW208" s="1392"/>
      <c r="DX208" s="1392"/>
      <c r="DY208" s="1392"/>
      <c r="DZ208" s="1392"/>
      <c r="EA208" s="1392"/>
      <c r="EB208" s="1392"/>
      <c r="EC208" s="1392"/>
      <c r="ED208" s="1392"/>
      <c r="EE208" s="1392"/>
      <c r="EF208" s="1392"/>
      <c r="EG208" s="1392"/>
      <c r="EH208" s="1392"/>
      <c r="EI208" s="1392"/>
      <c r="EJ208" s="1392"/>
      <c r="EK208" s="1392"/>
      <c r="EL208" s="1392"/>
      <c r="EM208" s="1392"/>
      <c r="EN208" s="1392"/>
      <c r="EO208" s="1392"/>
      <c r="EP208" s="1392"/>
      <c r="EQ208" s="1392"/>
      <c r="ER208" s="1392"/>
      <c r="ES208" s="1392"/>
      <c r="ET208" s="1392"/>
      <c r="EU208" s="1392"/>
      <c r="EV208" s="1392"/>
      <c r="EW208" s="1392"/>
      <c r="EX208" s="1392"/>
      <c r="EY208" s="1392"/>
      <c r="EZ208" s="1392"/>
      <c r="FA208" s="1392"/>
      <c r="FB208" s="1392"/>
      <c r="FC208" s="1392"/>
      <c r="FD208" s="1392"/>
      <c r="FE208" s="1392"/>
      <c r="FF208" s="1392"/>
      <c r="FG208" s="1392"/>
      <c r="FH208" s="1392"/>
      <c r="FI208" s="1392"/>
      <c r="FJ208" s="1392"/>
      <c r="FK208" s="1392"/>
      <c r="FL208" s="1392"/>
      <c r="FM208" s="1392"/>
      <c r="FN208" s="1392"/>
      <c r="FO208" s="1392"/>
      <c r="FP208" s="1392"/>
      <c r="FQ208" s="1392"/>
      <c r="FR208" s="1392"/>
      <c r="FS208" s="1392"/>
      <c r="FT208" s="1392"/>
      <c r="FU208" s="1392"/>
      <c r="FV208" s="1392"/>
      <c r="FW208" s="1392"/>
      <c r="FX208" s="1392"/>
      <c r="FY208" s="1392"/>
      <c r="FZ208" s="1392"/>
      <c r="GA208" s="1392"/>
      <c r="GB208" s="1392"/>
      <c r="GC208" s="1392"/>
      <c r="GD208" s="1392"/>
      <c r="GE208" s="1392"/>
      <c r="GF208" s="1392"/>
      <c r="GG208" s="1392"/>
      <c r="GH208" s="1392"/>
      <c r="GI208" s="1392"/>
      <c r="GJ208" s="1392"/>
      <c r="GK208" s="1392"/>
      <c r="GL208" s="1392"/>
      <c r="GM208" s="1392"/>
      <c r="GN208" s="1392"/>
      <c r="GO208" s="1392"/>
      <c r="GP208" s="1392"/>
      <c r="GQ208" s="1392"/>
      <c r="GR208" s="1392"/>
      <c r="GS208" s="1392"/>
      <c r="GT208" s="1392"/>
      <c r="GU208" s="1392"/>
      <c r="GV208" s="1392"/>
      <c r="GW208" s="1392"/>
      <c r="GX208" s="1392"/>
    </row>
    <row r="209" spans="1:9" s="719" customFormat="1" ht="18.600000000000001" customHeight="1" x14ac:dyDescent="0.3">
      <c r="A209" s="713" t="s">
        <v>367</v>
      </c>
      <c r="B209" s="714"/>
      <c r="C209" s="714"/>
      <c r="D209" s="715"/>
      <c r="E209" s="716"/>
      <c r="F209" s="716"/>
      <c r="G209" s="717"/>
      <c r="H209" s="717"/>
      <c r="I209" s="718"/>
    </row>
    <row r="210" spans="1:9" s="719" customFormat="1" ht="18.600000000000001" customHeight="1" x14ac:dyDescent="0.3">
      <c r="A210" s="713" t="s">
        <v>368</v>
      </c>
      <c r="B210" s="714"/>
      <c r="C210" s="714"/>
      <c r="D210" s="715"/>
      <c r="E210" s="716"/>
      <c r="F210" s="716"/>
      <c r="G210" s="717"/>
      <c r="H210" s="717"/>
      <c r="I210" s="718"/>
    </row>
    <row r="211" spans="1:9" ht="30.6" customHeight="1" x14ac:dyDescent="0.3">
      <c r="A211" s="1748"/>
      <c r="D211" s="1745" t="s">
        <v>163</v>
      </c>
      <c r="E211" s="1856"/>
      <c r="F211" s="1744"/>
      <c r="G211" s="1843" t="s">
        <v>164</v>
      </c>
      <c r="H211" s="1843"/>
      <c r="I211" s="1749"/>
    </row>
    <row r="212" spans="1:9" x14ac:dyDescent="0.3">
      <c r="A212" s="1750"/>
      <c r="D212" s="1857" t="s">
        <v>192</v>
      </c>
      <c r="E212" s="1744"/>
      <c r="F212" s="1856"/>
      <c r="G212" s="1858" t="s">
        <v>165</v>
      </c>
      <c r="I212" s="1749"/>
    </row>
    <row r="213" spans="1:9" x14ac:dyDescent="0.3">
      <c r="A213" s="1750"/>
      <c r="D213" s="1857" t="s">
        <v>166</v>
      </c>
      <c r="E213" s="1856"/>
      <c r="F213" s="1744"/>
      <c r="G213" s="1858" t="s">
        <v>167</v>
      </c>
      <c r="I213" s="1859"/>
    </row>
    <row r="214" spans="1:9" x14ac:dyDescent="0.3">
      <c r="A214" s="1750"/>
      <c r="D214" s="1857"/>
      <c r="E214" s="1744"/>
      <c r="F214" s="1856"/>
      <c r="G214" s="1858"/>
      <c r="I214" s="1749"/>
    </row>
    <row r="215" spans="1:9" ht="16.5" customHeight="1" x14ac:dyDescent="0.3">
      <c r="A215" s="1748"/>
      <c r="E215" s="1858"/>
      <c r="F215" s="1744"/>
      <c r="I215" s="1749"/>
    </row>
    <row r="216" spans="1:9" x14ac:dyDescent="0.3">
      <c r="A216" s="1748"/>
      <c r="E216" s="1858"/>
      <c r="F216" s="1744"/>
      <c r="I216" s="1749"/>
    </row>
    <row r="217" spans="1:9" ht="2.25" customHeight="1" x14ac:dyDescent="0.3">
      <c r="A217" s="1748"/>
      <c r="E217" s="1858"/>
      <c r="F217" s="1744"/>
      <c r="I217" s="1749"/>
    </row>
    <row r="218" spans="1:9" x14ac:dyDescent="0.3">
      <c r="A218" s="1748"/>
      <c r="D218" s="1860" t="s">
        <v>164</v>
      </c>
      <c r="E218" s="1858" t="s">
        <v>164</v>
      </c>
      <c r="F218" s="1744"/>
      <c r="G218" s="1858" t="s">
        <v>164</v>
      </c>
      <c r="I218" s="1749"/>
    </row>
    <row r="219" spans="1:9" ht="12.75" customHeight="1" x14ac:dyDescent="0.3">
      <c r="A219" s="1748"/>
      <c r="D219" s="1857" t="s">
        <v>168</v>
      </c>
      <c r="E219" s="1858" t="s">
        <v>169</v>
      </c>
      <c r="F219" s="1744"/>
      <c r="G219" s="1858" t="s">
        <v>91</v>
      </c>
      <c r="I219" s="1749"/>
    </row>
    <row r="220" spans="1:9" ht="17.25" customHeight="1" thickBot="1" x14ac:dyDescent="0.35">
      <c r="A220" s="1752"/>
      <c r="B220" s="1753"/>
      <c r="C220" s="1753"/>
      <c r="D220" s="1861" t="s">
        <v>170</v>
      </c>
      <c r="E220" s="1862" t="s">
        <v>171</v>
      </c>
      <c r="F220" s="1753"/>
      <c r="G220" s="1862" t="s">
        <v>172</v>
      </c>
      <c r="H220" s="1755"/>
      <c r="I220" s="1756"/>
    </row>
  </sheetData>
  <mergeCells count="38">
    <mergeCell ref="A83:I83"/>
    <mergeCell ref="A2:I2"/>
    <mergeCell ref="A3:I3"/>
    <mergeCell ref="A49:I49"/>
    <mergeCell ref="A50:I50"/>
    <mergeCell ref="A82:I82"/>
    <mergeCell ref="A122:I122"/>
    <mergeCell ref="A123:I123"/>
    <mergeCell ref="A156:I156"/>
    <mergeCell ref="A157:I157"/>
    <mergeCell ref="K157:Q157"/>
    <mergeCell ref="GL157:GS157"/>
    <mergeCell ref="A183:I183"/>
    <mergeCell ref="A184:I184"/>
    <mergeCell ref="DR157:DY157"/>
    <mergeCell ref="DZ157:EG157"/>
    <mergeCell ref="EH157:EO157"/>
    <mergeCell ref="EP157:EW157"/>
    <mergeCell ref="EX157:FE157"/>
    <mergeCell ref="FF157:FM157"/>
    <mergeCell ref="BV157:CC157"/>
    <mergeCell ref="CD157:CK157"/>
    <mergeCell ref="CL157:CS157"/>
    <mergeCell ref="CT157:DA157"/>
    <mergeCell ref="DB157:DI157"/>
    <mergeCell ref="DJ157:DQ157"/>
    <mergeCell ref="Z157:AG157"/>
    <mergeCell ref="A200:D200"/>
    <mergeCell ref="A203:I206"/>
    <mergeCell ref="FN157:FU157"/>
    <mergeCell ref="FV157:GC157"/>
    <mergeCell ref="GD157:GK157"/>
    <mergeCell ref="AH157:AO157"/>
    <mergeCell ref="AP157:AW157"/>
    <mergeCell ref="AX157:BE157"/>
    <mergeCell ref="BF157:BM157"/>
    <mergeCell ref="BN157:BU157"/>
    <mergeCell ref="R157:Y157"/>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1" max="8" man="1"/>
    <brk id="121" max="16383" man="1"/>
    <brk id="154" max="8" man="1"/>
    <brk id="18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HE224"/>
  <sheetViews>
    <sheetView topLeftCell="A199" zoomScale="91" zoomScaleNormal="91" workbookViewId="0">
      <selection activeCell="A203" sqref="A203:XFD212"/>
    </sheetView>
  </sheetViews>
  <sheetFormatPr baseColWidth="10" defaultRowHeight="14.4" x14ac:dyDescent="0.3"/>
  <cols>
    <col min="1" max="1" width="15.44140625" style="2062" customWidth="1"/>
    <col min="2" max="2" width="9.5546875" style="2062" customWidth="1"/>
    <col min="3" max="3" width="14.44140625" style="2062" customWidth="1"/>
    <col min="4" max="4" width="49.88671875" style="2063" customWidth="1"/>
    <col min="5" max="5" width="22.5546875" style="2064" customWidth="1"/>
    <col min="6" max="6" width="23" style="2064" customWidth="1"/>
    <col min="7" max="7" width="22.88671875" style="2064" customWidth="1"/>
    <col min="8" max="8" width="23.44140625" style="2064" customWidth="1"/>
    <col min="9" max="9" width="31.77734375" style="2064" customWidth="1"/>
    <col min="10" max="10" width="13.88671875" style="2062" customWidth="1"/>
    <col min="11" max="11" width="17.44140625" style="2062" customWidth="1"/>
    <col min="12" max="14" width="18.109375" style="2062" customWidth="1"/>
    <col min="15" max="256" width="11.44140625" style="2062"/>
    <col min="257" max="257" width="15.44140625" style="2062" customWidth="1"/>
    <col min="258" max="258" width="9.5546875" style="2062" customWidth="1"/>
    <col min="259" max="259" width="14.44140625" style="2062" customWidth="1"/>
    <col min="260" max="260" width="49.88671875" style="2062" customWidth="1"/>
    <col min="261" max="261" width="22.5546875" style="2062" customWidth="1"/>
    <col min="262" max="262" width="23" style="2062" customWidth="1"/>
    <col min="263" max="263" width="22.88671875" style="2062" customWidth="1"/>
    <col min="264" max="264" width="23.44140625" style="2062" customWidth="1"/>
    <col min="265" max="265" width="20.5546875" style="2062" customWidth="1"/>
    <col min="266" max="266" width="13.88671875" style="2062" customWidth="1"/>
    <col min="267" max="267" width="17.44140625" style="2062" customWidth="1"/>
    <col min="268" max="270" width="18.109375" style="2062" customWidth="1"/>
    <col min="271" max="512" width="11.44140625" style="2062"/>
    <col min="513" max="513" width="15.44140625" style="2062" customWidth="1"/>
    <col min="514" max="514" width="9.5546875" style="2062" customWidth="1"/>
    <col min="515" max="515" width="14.44140625" style="2062" customWidth="1"/>
    <col min="516" max="516" width="49.88671875" style="2062" customWidth="1"/>
    <col min="517" max="517" width="22.5546875" style="2062" customWidth="1"/>
    <col min="518" max="518" width="23" style="2062" customWidth="1"/>
    <col min="519" max="519" width="22.88671875" style="2062" customWidth="1"/>
    <col min="520" max="520" width="23.44140625" style="2062" customWidth="1"/>
    <col min="521" max="521" width="20.5546875" style="2062" customWidth="1"/>
    <col min="522" max="522" width="13.88671875" style="2062" customWidth="1"/>
    <col min="523" max="523" width="17.44140625" style="2062" customWidth="1"/>
    <col min="524" max="526" width="18.109375" style="2062" customWidth="1"/>
    <col min="527" max="768" width="11.44140625" style="2062"/>
    <col min="769" max="769" width="15.44140625" style="2062" customWidth="1"/>
    <col min="770" max="770" width="9.5546875" style="2062" customWidth="1"/>
    <col min="771" max="771" width="14.44140625" style="2062" customWidth="1"/>
    <col min="772" max="772" width="49.88671875" style="2062" customWidth="1"/>
    <col min="773" max="773" width="22.5546875" style="2062" customWidth="1"/>
    <col min="774" max="774" width="23" style="2062" customWidth="1"/>
    <col min="775" max="775" width="22.88671875" style="2062" customWidth="1"/>
    <col min="776" max="776" width="23.44140625" style="2062" customWidth="1"/>
    <col min="777" max="777" width="20.5546875" style="2062" customWidth="1"/>
    <col min="778" max="778" width="13.88671875" style="2062" customWidth="1"/>
    <col min="779" max="779" width="17.44140625" style="2062" customWidth="1"/>
    <col min="780" max="782" width="18.109375" style="2062" customWidth="1"/>
    <col min="783" max="1024" width="11.44140625" style="2062"/>
    <col min="1025" max="1025" width="15.44140625" style="2062" customWidth="1"/>
    <col min="1026" max="1026" width="9.5546875" style="2062" customWidth="1"/>
    <col min="1027" max="1027" width="14.44140625" style="2062" customWidth="1"/>
    <col min="1028" max="1028" width="49.88671875" style="2062" customWidth="1"/>
    <col min="1029" max="1029" width="22.5546875" style="2062" customWidth="1"/>
    <col min="1030" max="1030" width="23" style="2062" customWidth="1"/>
    <col min="1031" max="1031" width="22.88671875" style="2062" customWidth="1"/>
    <col min="1032" max="1032" width="23.44140625" style="2062" customWidth="1"/>
    <col min="1033" max="1033" width="20.5546875" style="2062" customWidth="1"/>
    <col min="1034" max="1034" width="13.88671875" style="2062" customWidth="1"/>
    <col min="1035" max="1035" width="17.44140625" style="2062" customWidth="1"/>
    <col min="1036" max="1038" width="18.109375" style="2062" customWidth="1"/>
    <col min="1039" max="1280" width="11.44140625" style="2062"/>
    <col min="1281" max="1281" width="15.44140625" style="2062" customWidth="1"/>
    <col min="1282" max="1282" width="9.5546875" style="2062" customWidth="1"/>
    <col min="1283" max="1283" width="14.44140625" style="2062" customWidth="1"/>
    <col min="1284" max="1284" width="49.88671875" style="2062" customWidth="1"/>
    <col min="1285" max="1285" width="22.5546875" style="2062" customWidth="1"/>
    <col min="1286" max="1286" width="23" style="2062" customWidth="1"/>
    <col min="1287" max="1287" width="22.88671875" style="2062" customWidth="1"/>
    <col min="1288" max="1288" width="23.44140625" style="2062" customWidth="1"/>
    <col min="1289" max="1289" width="20.5546875" style="2062" customWidth="1"/>
    <col min="1290" max="1290" width="13.88671875" style="2062" customWidth="1"/>
    <col min="1291" max="1291" width="17.44140625" style="2062" customWidth="1"/>
    <col min="1292" max="1294" width="18.109375" style="2062" customWidth="1"/>
    <col min="1295" max="1536" width="11.44140625" style="2062"/>
    <col min="1537" max="1537" width="15.44140625" style="2062" customWidth="1"/>
    <col min="1538" max="1538" width="9.5546875" style="2062" customWidth="1"/>
    <col min="1539" max="1539" width="14.44140625" style="2062" customWidth="1"/>
    <col min="1540" max="1540" width="49.88671875" style="2062" customWidth="1"/>
    <col min="1541" max="1541" width="22.5546875" style="2062" customWidth="1"/>
    <col min="1542" max="1542" width="23" style="2062" customWidth="1"/>
    <col min="1543" max="1543" width="22.88671875" style="2062" customWidth="1"/>
    <col min="1544" max="1544" width="23.44140625" style="2062" customWidth="1"/>
    <col min="1545" max="1545" width="20.5546875" style="2062" customWidth="1"/>
    <col min="1546" max="1546" width="13.88671875" style="2062" customWidth="1"/>
    <col min="1547" max="1547" width="17.44140625" style="2062" customWidth="1"/>
    <col min="1548" max="1550" width="18.109375" style="2062" customWidth="1"/>
    <col min="1551" max="1792" width="11.44140625" style="2062"/>
    <col min="1793" max="1793" width="15.44140625" style="2062" customWidth="1"/>
    <col min="1794" max="1794" width="9.5546875" style="2062" customWidth="1"/>
    <col min="1795" max="1795" width="14.44140625" style="2062" customWidth="1"/>
    <col min="1796" max="1796" width="49.88671875" style="2062" customWidth="1"/>
    <col min="1797" max="1797" width="22.5546875" style="2062" customWidth="1"/>
    <col min="1798" max="1798" width="23" style="2062" customWidth="1"/>
    <col min="1799" max="1799" width="22.88671875" style="2062" customWidth="1"/>
    <col min="1800" max="1800" width="23.44140625" style="2062" customWidth="1"/>
    <col min="1801" max="1801" width="20.5546875" style="2062" customWidth="1"/>
    <col min="1802" max="1802" width="13.88671875" style="2062" customWidth="1"/>
    <col min="1803" max="1803" width="17.44140625" style="2062" customWidth="1"/>
    <col min="1804" max="1806" width="18.109375" style="2062" customWidth="1"/>
    <col min="1807" max="2048" width="11.44140625" style="2062"/>
    <col min="2049" max="2049" width="15.44140625" style="2062" customWidth="1"/>
    <col min="2050" max="2050" width="9.5546875" style="2062" customWidth="1"/>
    <col min="2051" max="2051" width="14.44140625" style="2062" customWidth="1"/>
    <col min="2052" max="2052" width="49.88671875" style="2062" customWidth="1"/>
    <col min="2053" max="2053" width="22.5546875" style="2062" customWidth="1"/>
    <col min="2054" max="2054" width="23" style="2062" customWidth="1"/>
    <col min="2055" max="2055" width="22.88671875" style="2062" customWidth="1"/>
    <col min="2056" max="2056" width="23.44140625" style="2062" customWidth="1"/>
    <col min="2057" max="2057" width="20.5546875" style="2062" customWidth="1"/>
    <col min="2058" max="2058" width="13.88671875" style="2062" customWidth="1"/>
    <col min="2059" max="2059" width="17.44140625" style="2062" customWidth="1"/>
    <col min="2060" max="2062" width="18.109375" style="2062" customWidth="1"/>
    <col min="2063" max="2304" width="11.44140625" style="2062"/>
    <col min="2305" max="2305" width="15.44140625" style="2062" customWidth="1"/>
    <col min="2306" max="2306" width="9.5546875" style="2062" customWidth="1"/>
    <col min="2307" max="2307" width="14.44140625" style="2062" customWidth="1"/>
    <col min="2308" max="2308" width="49.88671875" style="2062" customWidth="1"/>
    <col min="2309" max="2309" width="22.5546875" style="2062" customWidth="1"/>
    <col min="2310" max="2310" width="23" style="2062" customWidth="1"/>
    <col min="2311" max="2311" width="22.88671875" style="2062" customWidth="1"/>
    <col min="2312" max="2312" width="23.44140625" style="2062" customWidth="1"/>
    <col min="2313" max="2313" width="20.5546875" style="2062" customWidth="1"/>
    <col min="2314" max="2314" width="13.88671875" style="2062" customWidth="1"/>
    <col min="2315" max="2315" width="17.44140625" style="2062" customWidth="1"/>
    <col min="2316" max="2318" width="18.109375" style="2062" customWidth="1"/>
    <col min="2319" max="2560" width="11.44140625" style="2062"/>
    <col min="2561" max="2561" width="15.44140625" style="2062" customWidth="1"/>
    <col min="2562" max="2562" width="9.5546875" style="2062" customWidth="1"/>
    <col min="2563" max="2563" width="14.44140625" style="2062" customWidth="1"/>
    <col min="2564" max="2564" width="49.88671875" style="2062" customWidth="1"/>
    <col min="2565" max="2565" width="22.5546875" style="2062" customWidth="1"/>
    <col min="2566" max="2566" width="23" style="2062" customWidth="1"/>
    <col min="2567" max="2567" width="22.88671875" style="2062" customWidth="1"/>
    <col min="2568" max="2568" width="23.44140625" style="2062" customWidth="1"/>
    <col min="2569" max="2569" width="20.5546875" style="2062" customWidth="1"/>
    <col min="2570" max="2570" width="13.88671875" style="2062" customWidth="1"/>
    <col min="2571" max="2571" width="17.44140625" style="2062" customWidth="1"/>
    <col min="2572" max="2574" width="18.109375" style="2062" customWidth="1"/>
    <col min="2575" max="2816" width="11.44140625" style="2062"/>
    <col min="2817" max="2817" width="15.44140625" style="2062" customWidth="1"/>
    <col min="2818" max="2818" width="9.5546875" style="2062" customWidth="1"/>
    <col min="2819" max="2819" width="14.44140625" style="2062" customWidth="1"/>
    <col min="2820" max="2820" width="49.88671875" style="2062" customWidth="1"/>
    <col min="2821" max="2821" width="22.5546875" style="2062" customWidth="1"/>
    <col min="2822" max="2822" width="23" style="2062" customWidth="1"/>
    <col min="2823" max="2823" width="22.88671875" style="2062" customWidth="1"/>
    <col min="2824" max="2824" width="23.44140625" style="2062" customWidth="1"/>
    <col min="2825" max="2825" width="20.5546875" style="2062" customWidth="1"/>
    <col min="2826" max="2826" width="13.88671875" style="2062" customWidth="1"/>
    <col min="2827" max="2827" width="17.44140625" style="2062" customWidth="1"/>
    <col min="2828" max="2830" width="18.109375" style="2062" customWidth="1"/>
    <col min="2831" max="3072" width="11.44140625" style="2062"/>
    <col min="3073" max="3073" width="15.44140625" style="2062" customWidth="1"/>
    <col min="3074" max="3074" width="9.5546875" style="2062" customWidth="1"/>
    <col min="3075" max="3075" width="14.44140625" style="2062" customWidth="1"/>
    <col min="3076" max="3076" width="49.88671875" style="2062" customWidth="1"/>
    <col min="3077" max="3077" width="22.5546875" style="2062" customWidth="1"/>
    <col min="3078" max="3078" width="23" style="2062" customWidth="1"/>
    <col min="3079" max="3079" width="22.88671875" style="2062" customWidth="1"/>
    <col min="3080" max="3080" width="23.44140625" style="2062" customWidth="1"/>
    <col min="3081" max="3081" width="20.5546875" style="2062" customWidth="1"/>
    <col min="3082" max="3082" width="13.88671875" style="2062" customWidth="1"/>
    <col min="3083" max="3083" width="17.44140625" style="2062" customWidth="1"/>
    <col min="3084" max="3086" width="18.109375" style="2062" customWidth="1"/>
    <col min="3087" max="3328" width="11.44140625" style="2062"/>
    <col min="3329" max="3329" width="15.44140625" style="2062" customWidth="1"/>
    <col min="3330" max="3330" width="9.5546875" style="2062" customWidth="1"/>
    <col min="3331" max="3331" width="14.44140625" style="2062" customWidth="1"/>
    <col min="3332" max="3332" width="49.88671875" style="2062" customWidth="1"/>
    <col min="3333" max="3333" width="22.5546875" style="2062" customWidth="1"/>
    <col min="3334" max="3334" width="23" style="2062" customWidth="1"/>
    <col min="3335" max="3335" width="22.88671875" style="2062" customWidth="1"/>
    <col min="3336" max="3336" width="23.44140625" style="2062" customWidth="1"/>
    <col min="3337" max="3337" width="20.5546875" style="2062" customWidth="1"/>
    <col min="3338" max="3338" width="13.88671875" style="2062" customWidth="1"/>
    <col min="3339" max="3339" width="17.44140625" style="2062" customWidth="1"/>
    <col min="3340" max="3342" width="18.109375" style="2062" customWidth="1"/>
    <col min="3343" max="3584" width="11.44140625" style="2062"/>
    <col min="3585" max="3585" width="15.44140625" style="2062" customWidth="1"/>
    <col min="3586" max="3586" width="9.5546875" style="2062" customWidth="1"/>
    <col min="3587" max="3587" width="14.44140625" style="2062" customWidth="1"/>
    <col min="3588" max="3588" width="49.88671875" style="2062" customWidth="1"/>
    <col min="3589" max="3589" width="22.5546875" style="2062" customWidth="1"/>
    <col min="3590" max="3590" width="23" style="2062" customWidth="1"/>
    <col min="3591" max="3591" width="22.88671875" style="2062" customWidth="1"/>
    <col min="3592" max="3592" width="23.44140625" style="2062" customWidth="1"/>
    <col min="3593" max="3593" width="20.5546875" style="2062" customWidth="1"/>
    <col min="3594" max="3594" width="13.88671875" style="2062" customWidth="1"/>
    <col min="3595" max="3595" width="17.44140625" style="2062" customWidth="1"/>
    <col min="3596" max="3598" width="18.109375" style="2062" customWidth="1"/>
    <col min="3599" max="3840" width="11.44140625" style="2062"/>
    <col min="3841" max="3841" width="15.44140625" style="2062" customWidth="1"/>
    <col min="3842" max="3842" width="9.5546875" style="2062" customWidth="1"/>
    <col min="3843" max="3843" width="14.44140625" style="2062" customWidth="1"/>
    <col min="3844" max="3844" width="49.88671875" style="2062" customWidth="1"/>
    <col min="3845" max="3845" width="22.5546875" style="2062" customWidth="1"/>
    <col min="3846" max="3846" width="23" style="2062" customWidth="1"/>
    <col min="3847" max="3847" width="22.88671875" style="2062" customWidth="1"/>
    <col min="3848" max="3848" width="23.44140625" style="2062" customWidth="1"/>
    <col min="3849" max="3849" width="20.5546875" style="2062" customWidth="1"/>
    <col min="3850" max="3850" width="13.88671875" style="2062" customWidth="1"/>
    <col min="3851" max="3851" width="17.44140625" style="2062" customWidth="1"/>
    <col min="3852" max="3854" width="18.109375" style="2062" customWidth="1"/>
    <col min="3855" max="4096" width="11.44140625" style="2062"/>
    <col min="4097" max="4097" width="15.44140625" style="2062" customWidth="1"/>
    <col min="4098" max="4098" width="9.5546875" style="2062" customWidth="1"/>
    <col min="4099" max="4099" width="14.44140625" style="2062" customWidth="1"/>
    <col min="4100" max="4100" width="49.88671875" style="2062" customWidth="1"/>
    <col min="4101" max="4101" width="22.5546875" style="2062" customWidth="1"/>
    <col min="4102" max="4102" width="23" style="2062" customWidth="1"/>
    <col min="4103" max="4103" width="22.88671875" style="2062" customWidth="1"/>
    <col min="4104" max="4104" width="23.44140625" style="2062" customWidth="1"/>
    <col min="4105" max="4105" width="20.5546875" style="2062" customWidth="1"/>
    <col min="4106" max="4106" width="13.88671875" style="2062" customWidth="1"/>
    <col min="4107" max="4107" width="17.44140625" style="2062" customWidth="1"/>
    <col min="4108" max="4110" width="18.109375" style="2062" customWidth="1"/>
    <col min="4111" max="4352" width="11.44140625" style="2062"/>
    <col min="4353" max="4353" width="15.44140625" style="2062" customWidth="1"/>
    <col min="4354" max="4354" width="9.5546875" style="2062" customWidth="1"/>
    <col min="4355" max="4355" width="14.44140625" style="2062" customWidth="1"/>
    <col min="4356" max="4356" width="49.88671875" style="2062" customWidth="1"/>
    <col min="4357" max="4357" width="22.5546875" style="2062" customWidth="1"/>
    <col min="4358" max="4358" width="23" style="2062" customWidth="1"/>
    <col min="4359" max="4359" width="22.88671875" style="2062" customWidth="1"/>
    <col min="4360" max="4360" width="23.44140625" style="2062" customWidth="1"/>
    <col min="4361" max="4361" width="20.5546875" style="2062" customWidth="1"/>
    <col min="4362" max="4362" width="13.88671875" style="2062" customWidth="1"/>
    <col min="4363" max="4363" width="17.44140625" style="2062" customWidth="1"/>
    <col min="4364" max="4366" width="18.109375" style="2062" customWidth="1"/>
    <col min="4367" max="4608" width="11.44140625" style="2062"/>
    <col min="4609" max="4609" width="15.44140625" style="2062" customWidth="1"/>
    <col min="4610" max="4610" width="9.5546875" style="2062" customWidth="1"/>
    <col min="4611" max="4611" width="14.44140625" style="2062" customWidth="1"/>
    <col min="4612" max="4612" width="49.88671875" style="2062" customWidth="1"/>
    <col min="4613" max="4613" width="22.5546875" style="2062" customWidth="1"/>
    <col min="4614" max="4614" width="23" style="2062" customWidth="1"/>
    <col min="4615" max="4615" width="22.88671875" style="2062" customWidth="1"/>
    <col min="4616" max="4616" width="23.44140625" style="2062" customWidth="1"/>
    <col min="4617" max="4617" width="20.5546875" style="2062" customWidth="1"/>
    <col min="4618" max="4618" width="13.88671875" style="2062" customWidth="1"/>
    <col min="4619" max="4619" width="17.44140625" style="2062" customWidth="1"/>
    <col min="4620" max="4622" width="18.109375" style="2062" customWidth="1"/>
    <col min="4623" max="4864" width="11.44140625" style="2062"/>
    <col min="4865" max="4865" width="15.44140625" style="2062" customWidth="1"/>
    <col min="4866" max="4866" width="9.5546875" style="2062" customWidth="1"/>
    <col min="4867" max="4867" width="14.44140625" style="2062" customWidth="1"/>
    <col min="4868" max="4868" width="49.88671875" style="2062" customWidth="1"/>
    <col min="4869" max="4869" width="22.5546875" style="2062" customWidth="1"/>
    <col min="4870" max="4870" width="23" style="2062" customWidth="1"/>
    <col min="4871" max="4871" width="22.88671875" style="2062" customWidth="1"/>
    <col min="4872" max="4872" width="23.44140625" style="2062" customWidth="1"/>
    <col min="4873" max="4873" width="20.5546875" style="2062" customWidth="1"/>
    <col min="4874" max="4874" width="13.88671875" style="2062" customWidth="1"/>
    <col min="4875" max="4875" width="17.44140625" style="2062" customWidth="1"/>
    <col min="4876" max="4878" width="18.109375" style="2062" customWidth="1"/>
    <col min="4879" max="5120" width="11.44140625" style="2062"/>
    <col min="5121" max="5121" width="15.44140625" style="2062" customWidth="1"/>
    <col min="5122" max="5122" width="9.5546875" style="2062" customWidth="1"/>
    <col min="5123" max="5123" width="14.44140625" style="2062" customWidth="1"/>
    <col min="5124" max="5124" width="49.88671875" style="2062" customWidth="1"/>
    <col min="5125" max="5125" width="22.5546875" style="2062" customWidth="1"/>
    <col min="5126" max="5126" width="23" style="2062" customWidth="1"/>
    <col min="5127" max="5127" width="22.88671875" style="2062" customWidth="1"/>
    <col min="5128" max="5128" width="23.44140625" style="2062" customWidth="1"/>
    <col min="5129" max="5129" width="20.5546875" style="2062" customWidth="1"/>
    <col min="5130" max="5130" width="13.88671875" style="2062" customWidth="1"/>
    <col min="5131" max="5131" width="17.44140625" style="2062" customWidth="1"/>
    <col min="5132" max="5134" width="18.109375" style="2062" customWidth="1"/>
    <col min="5135" max="5376" width="11.44140625" style="2062"/>
    <col min="5377" max="5377" width="15.44140625" style="2062" customWidth="1"/>
    <col min="5378" max="5378" width="9.5546875" style="2062" customWidth="1"/>
    <col min="5379" max="5379" width="14.44140625" style="2062" customWidth="1"/>
    <col min="5380" max="5380" width="49.88671875" style="2062" customWidth="1"/>
    <col min="5381" max="5381" width="22.5546875" style="2062" customWidth="1"/>
    <col min="5382" max="5382" width="23" style="2062" customWidth="1"/>
    <col min="5383" max="5383" width="22.88671875" style="2062" customWidth="1"/>
    <col min="5384" max="5384" width="23.44140625" style="2062" customWidth="1"/>
    <col min="5385" max="5385" width="20.5546875" style="2062" customWidth="1"/>
    <col min="5386" max="5386" width="13.88671875" style="2062" customWidth="1"/>
    <col min="5387" max="5387" width="17.44140625" style="2062" customWidth="1"/>
    <col min="5388" max="5390" width="18.109375" style="2062" customWidth="1"/>
    <col min="5391" max="5632" width="11.44140625" style="2062"/>
    <col min="5633" max="5633" width="15.44140625" style="2062" customWidth="1"/>
    <col min="5634" max="5634" width="9.5546875" style="2062" customWidth="1"/>
    <col min="5635" max="5635" width="14.44140625" style="2062" customWidth="1"/>
    <col min="5636" max="5636" width="49.88671875" style="2062" customWidth="1"/>
    <col min="5637" max="5637" width="22.5546875" style="2062" customWidth="1"/>
    <col min="5638" max="5638" width="23" style="2062" customWidth="1"/>
    <col min="5639" max="5639" width="22.88671875" style="2062" customWidth="1"/>
    <col min="5640" max="5640" width="23.44140625" style="2062" customWidth="1"/>
    <col min="5641" max="5641" width="20.5546875" style="2062" customWidth="1"/>
    <col min="5642" max="5642" width="13.88671875" style="2062" customWidth="1"/>
    <col min="5643" max="5643" width="17.44140625" style="2062" customWidth="1"/>
    <col min="5644" max="5646" width="18.109375" style="2062" customWidth="1"/>
    <col min="5647" max="5888" width="11.44140625" style="2062"/>
    <col min="5889" max="5889" width="15.44140625" style="2062" customWidth="1"/>
    <col min="5890" max="5890" width="9.5546875" style="2062" customWidth="1"/>
    <col min="5891" max="5891" width="14.44140625" style="2062" customWidth="1"/>
    <col min="5892" max="5892" width="49.88671875" style="2062" customWidth="1"/>
    <col min="5893" max="5893" width="22.5546875" style="2062" customWidth="1"/>
    <col min="5894" max="5894" width="23" style="2062" customWidth="1"/>
    <col min="5895" max="5895" width="22.88671875" style="2062" customWidth="1"/>
    <col min="5896" max="5896" width="23.44140625" style="2062" customWidth="1"/>
    <col min="5897" max="5897" width="20.5546875" style="2062" customWidth="1"/>
    <col min="5898" max="5898" width="13.88671875" style="2062" customWidth="1"/>
    <col min="5899" max="5899" width="17.44140625" style="2062" customWidth="1"/>
    <col min="5900" max="5902" width="18.109375" style="2062" customWidth="1"/>
    <col min="5903" max="6144" width="11.44140625" style="2062"/>
    <col min="6145" max="6145" width="15.44140625" style="2062" customWidth="1"/>
    <col min="6146" max="6146" width="9.5546875" style="2062" customWidth="1"/>
    <col min="6147" max="6147" width="14.44140625" style="2062" customWidth="1"/>
    <col min="6148" max="6148" width="49.88671875" style="2062" customWidth="1"/>
    <col min="6149" max="6149" width="22.5546875" style="2062" customWidth="1"/>
    <col min="6150" max="6150" width="23" style="2062" customWidth="1"/>
    <col min="6151" max="6151" width="22.88671875" style="2062" customWidth="1"/>
    <col min="6152" max="6152" width="23.44140625" style="2062" customWidth="1"/>
    <col min="6153" max="6153" width="20.5546875" style="2062" customWidth="1"/>
    <col min="6154" max="6154" width="13.88671875" style="2062" customWidth="1"/>
    <col min="6155" max="6155" width="17.44140625" style="2062" customWidth="1"/>
    <col min="6156" max="6158" width="18.109375" style="2062" customWidth="1"/>
    <col min="6159" max="6400" width="11.44140625" style="2062"/>
    <col min="6401" max="6401" width="15.44140625" style="2062" customWidth="1"/>
    <col min="6402" max="6402" width="9.5546875" style="2062" customWidth="1"/>
    <col min="6403" max="6403" width="14.44140625" style="2062" customWidth="1"/>
    <col min="6404" max="6404" width="49.88671875" style="2062" customWidth="1"/>
    <col min="6405" max="6405" width="22.5546875" style="2062" customWidth="1"/>
    <col min="6406" max="6406" width="23" style="2062" customWidth="1"/>
    <col min="6407" max="6407" width="22.88671875" style="2062" customWidth="1"/>
    <col min="6408" max="6408" width="23.44140625" style="2062" customWidth="1"/>
    <col min="6409" max="6409" width="20.5546875" style="2062" customWidth="1"/>
    <col min="6410" max="6410" width="13.88671875" style="2062" customWidth="1"/>
    <col min="6411" max="6411" width="17.44140625" style="2062" customWidth="1"/>
    <col min="6412" max="6414" width="18.109375" style="2062" customWidth="1"/>
    <col min="6415" max="6656" width="11.44140625" style="2062"/>
    <col min="6657" max="6657" width="15.44140625" style="2062" customWidth="1"/>
    <col min="6658" max="6658" width="9.5546875" style="2062" customWidth="1"/>
    <col min="6659" max="6659" width="14.44140625" style="2062" customWidth="1"/>
    <col min="6660" max="6660" width="49.88671875" style="2062" customWidth="1"/>
    <col min="6661" max="6661" width="22.5546875" style="2062" customWidth="1"/>
    <col min="6662" max="6662" width="23" style="2062" customWidth="1"/>
    <col min="6663" max="6663" width="22.88671875" style="2062" customWidth="1"/>
    <col min="6664" max="6664" width="23.44140625" style="2062" customWidth="1"/>
    <col min="6665" max="6665" width="20.5546875" style="2062" customWidth="1"/>
    <col min="6666" max="6666" width="13.88671875" style="2062" customWidth="1"/>
    <col min="6667" max="6667" width="17.44140625" style="2062" customWidth="1"/>
    <col min="6668" max="6670" width="18.109375" style="2062" customWidth="1"/>
    <col min="6671" max="6912" width="11.44140625" style="2062"/>
    <col min="6913" max="6913" width="15.44140625" style="2062" customWidth="1"/>
    <col min="6914" max="6914" width="9.5546875" style="2062" customWidth="1"/>
    <col min="6915" max="6915" width="14.44140625" style="2062" customWidth="1"/>
    <col min="6916" max="6916" width="49.88671875" style="2062" customWidth="1"/>
    <col min="6917" max="6917" width="22.5546875" style="2062" customWidth="1"/>
    <col min="6918" max="6918" width="23" style="2062" customWidth="1"/>
    <col min="6919" max="6919" width="22.88671875" style="2062" customWidth="1"/>
    <col min="6920" max="6920" width="23.44140625" style="2062" customWidth="1"/>
    <col min="6921" max="6921" width="20.5546875" style="2062" customWidth="1"/>
    <col min="6922" max="6922" width="13.88671875" style="2062" customWidth="1"/>
    <col min="6923" max="6923" width="17.44140625" style="2062" customWidth="1"/>
    <col min="6924" max="6926" width="18.109375" style="2062" customWidth="1"/>
    <col min="6927" max="7168" width="11.44140625" style="2062"/>
    <col min="7169" max="7169" width="15.44140625" style="2062" customWidth="1"/>
    <col min="7170" max="7170" width="9.5546875" style="2062" customWidth="1"/>
    <col min="7171" max="7171" width="14.44140625" style="2062" customWidth="1"/>
    <col min="7172" max="7172" width="49.88671875" style="2062" customWidth="1"/>
    <col min="7173" max="7173" width="22.5546875" style="2062" customWidth="1"/>
    <col min="7174" max="7174" width="23" style="2062" customWidth="1"/>
    <col min="7175" max="7175" width="22.88671875" style="2062" customWidth="1"/>
    <col min="7176" max="7176" width="23.44140625" style="2062" customWidth="1"/>
    <col min="7177" max="7177" width="20.5546875" style="2062" customWidth="1"/>
    <col min="7178" max="7178" width="13.88671875" style="2062" customWidth="1"/>
    <col min="7179" max="7179" width="17.44140625" style="2062" customWidth="1"/>
    <col min="7180" max="7182" width="18.109375" style="2062" customWidth="1"/>
    <col min="7183" max="7424" width="11.44140625" style="2062"/>
    <col min="7425" max="7425" width="15.44140625" style="2062" customWidth="1"/>
    <col min="7426" max="7426" width="9.5546875" style="2062" customWidth="1"/>
    <col min="7427" max="7427" width="14.44140625" style="2062" customWidth="1"/>
    <col min="7428" max="7428" width="49.88671875" style="2062" customWidth="1"/>
    <col min="7429" max="7429" width="22.5546875" style="2062" customWidth="1"/>
    <col min="7430" max="7430" width="23" style="2062" customWidth="1"/>
    <col min="7431" max="7431" width="22.88671875" style="2062" customWidth="1"/>
    <col min="7432" max="7432" width="23.44140625" style="2062" customWidth="1"/>
    <col min="7433" max="7433" width="20.5546875" style="2062" customWidth="1"/>
    <col min="7434" max="7434" width="13.88671875" style="2062" customWidth="1"/>
    <col min="7435" max="7435" width="17.44140625" style="2062" customWidth="1"/>
    <col min="7436" max="7438" width="18.109375" style="2062" customWidth="1"/>
    <col min="7439" max="7680" width="11.44140625" style="2062"/>
    <col min="7681" max="7681" width="15.44140625" style="2062" customWidth="1"/>
    <col min="7682" max="7682" width="9.5546875" style="2062" customWidth="1"/>
    <col min="7683" max="7683" width="14.44140625" style="2062" customWidth="1"/>
    <col min="7684" max="7684" width="49.88671875" style="2062" customWidth="1"/>
    <col min="7685" max="7685" width="22.5546875" style="2062" customWidth="1"/>
    <col min="7686" max="7686" width="23" style="2062" customWidth="1"/>
    <col min="7687" max="7687" width="22.88671875" style="2062" customWidth="1"/>
    <col min="7688" max="7688" width="23.44140625" style="2062" customWidth="1"/>
    <col min="7689" max="7689" width="20.5546875" style="2062" customWidth="1"/>
    <col min="7690" max="7690" width="13.88671875" style="2062" customWidth="1"/>
    <col min="7691" max="7691" width="17.44140625" style="2062" customWidth="1"/>
    <col min="7692" max="7694" width="18.109375" style="2062" customWidth="1"/>
    <col min="7695" max="7936" width="11.44140625" style="2062"/>
    <col min="7937" max="7937" width="15.44140625" style="2062" customWidth="1"/>
    <col min="7938" max="7938" width="9.5546875" style="2062" customWidth="1"/>
    <col min="7939" max="7939" width="14.44140625" style="2062" customWidth="1"/>
    <col min="7940" max="7940" width="49.88671875" style="2062" customWidth="1"/>
    <col min="7941" max="7941" width="22.5546875" style="2062" customWidth="1"/>
    <col min="7942" max="7942" width="23" style="2062" customWidth="1"/>
    <col min="7943" max="7943" width="22.88671875" style="2062" customWidth="1"/>
    <col min="7944" max="7944" width="23.44140625" style="2062" customWidth="1"/>
    <col min="7945" max="7945" width="20.5546875" style="2062" customWidth="1"/>
    <col min="7946" max="7946" width="13.88671875" style="2062" customWidth="1"/>
    <col min="7947" max="7947" width="17.44140625" style="2062" customWidth="1"/>
    <col min="7948" max="7950" width="18.109375" style="2062" customWidth="1"/>
    <col min="7951" max="8192" width="11.44140625" style="2062"/>
    <col min="8193" max="8193" width="15.44140625" style="2062" customWidth="1"/>
    <col min="8194" max="8194" width="9.5546875" style="2062" customWidth="1"/>
    <col min="8195" max="8195" width="14.44140625" style="2062" customWidth="1"/>
    <col min="8196" max="8196" width="49.88671875" style="2062" customWidth="1"/>
    <col min="8197" max="8197" width="22.5546875" style="2062" customWidth="1"/>
    <col min="8198" max="8198" width="23" style="2062" customWidth="1"/>
    <col min="8199" max="8199" width="22.88671875" style="2062" customWidth="1"/>
    <col min="8200" max="8200" width="23.44140625" style="2062" customWidth="1"/>
    <col min="8201" max="8201" width="20.5546875" style="2062" customWidth="1"/>
    <col min="8202" max="8202" width="13.88671875" style="2062" customWidth="1"/>
    <col min="8203" max="8203" width="17.44140625" style="2062" customWidth="1"/>
    <col min="8204" max="8206" width="18.109375" style="2062" customWidth="1"/>
    <col min="8207" max="8448" width="11.44140625" style="2062"/>
    <col min="8449" max="8449" width="15.44140625" style="2062" customWidth="1"/>
    <col min="8450" max="8450" width="9.5546875" style="2062" customWidth="1"/>
    <col min="8451" max="8451" width="14.44140625" style="2062" customWidth="1"/>
    <col min="8452" max="8452" width="49.88671875" style="2062" customWidth="1"/>
    <col min="8453" max="8453" width="22.5546875" style="2062" customWidth="1"/>
    <col min="8454" max="8454" width="23" style="2062" customWidth="1"/>
    <col min="8455" max="8455" width="22.88671875" style="2062" customWidth="1"/>
    <col min="8456" max="8456" width="23.44140625" style="2062" customWidth="1"/>
    <col min="8457" max="8457" width="20.5546875" style="2062" customWidth="1"/>
    <col min="8458" max="8458" width="13.88671875" style="2062" customWidth="1"/>
    <col min="8459" max="8459" width="17.44140625" style="2062" customWidth="1"/>
    <col min="8460" max="8462" width="18.109375" style="2062" customWidth="1"/>
    <col min="8463" max="8704" width="11.44140625" style="2062"/>
    <col min="8705" max="8705" width="15.44140625" style="2062" customWidth="1"/>
    <col min="8706" max="8706" width="9.5546875" style="2062" customWidth="1"/>
    <col min="8707" max="8707" width="14.44140625" style="2062" customWidth="1"/>
    <col min="8708" max="8708" width="49.88671875" style="2062" customWidth="1"/>
    <col min="8709" max="8709" width="22.5546875" style="2062" customWidth="1"/>
    <col min="8710" max="8710" width="23" style="2062" customWidth="1"/>
    <col min="8711" max="8711" width="22.88671875" style="2062" customWidth="1"/>
    <col min="8712" max="8712" width="23.44140625" style="2062" customWidth="1"/>
    <col min="8713" max="8713" width="20.5546875" style="2062" customWidth="1"/>
    <col min="8714" max="8714" width="13.88671875" style="2062" customWidth="1"/>
    <col min="8715" max="8715" width="17.44140625" style="2062" customWidth="1"/>
    <col min="8716" max="8718" width="18.109375" style="2062" customWidth="1"/>
    <col min="8719" max="8960" width="11.44140625" style="2062"/>
    <col min="8961" max="8961" width="15.44140625" style="2062" customWidth="1"/>
    <col min="8962" max="8962" width="9.5546875" style="2062" customWidth="1"/>
    <col min="8963" max="8963" width="14.44140625" style="2062" customWidth="1"/>
    <col min="8964" max="8964" width="49.88671875" style="2062" customWidth="1"/>
    <col min="8965" max="8965" width="22.5546875" style="2062" customWidth="1"/>
    <col min="8966" max="8966" width="23" style="2062" customWidth="1"/>
    <col min="8967" max="8967" width="22.88671875" style="2062" customWidth="1"/>
    <col min="8968" max="8968" width="23.44140625" style="2062" customWidth="1"/>
    <col min="8969" max="8969" width="20.5546875" style="2062" customWidth="1"/>
    <col min="8970" max="8970" width="13.88671875" style="2062" customWidth="1"/>
    <col min="8971" max="8971" width="17.44140625" style="2062" customWidth="1"/>
    <col min="8972" max="8974" width="18.109375" style="2062" customWidth="1"/>
    <col min="8975" max="9216" width="11.44140625" style="2062"/>
    <col min="9217" max="9217" width="15.44140625" style="2062" customWidth="1"/>
    <col min="9218" max="9218" width="9.5546875" style="2062" customWidth="1"/>
    <col min="9219" max="9219" width="14.44140625" style="2062" customWidth="1"/>
    <col min="9220" max="9220" width="49.88671875" style="2062" customWidth="1"/>
    <col min="9221" max="9221" width="22.5546875" style="2062" customWidth="1"/>
    <col min="9222" max="9222" width="23" style="2062" customWidth="1"/>
    <col min="9223" max="9223" width="22.88671875" style="2062" customWidth="1"/>
    <col min="9224" max="9224" width="23.44140625" style="2062" customWidth="1"/>
    <col min="9225" max="9225" width="20.5546875" style="2062" customWidth="1"/>
    <col min="9226" max="9226" width="13.88671875" style="2062" customWidth="1"/>
    <col min="9227" max="9227" width="17.44140625" style="2062" customWidth="1"/>
    <col min="9228" max="9230" width="18.109375" style="2062" customWidth="1"/>
    <col min="9231" max="9472" width="11.44140625" style="2062"/>
    <col min="9473" max="9473" width="15.44140625" style="2062" customWidth="1"/>
    <col min="9474" max="9474" width="9.5546875" style="2062" customWidth="1"/>
    <col min="9475" max="9475" width="14.44140625" style="2062" customWidth="1"/>
    <col min="9476" max="9476" width="49.88671875" style="2062" customWidth="1"/>
    <col min="9477" max="9477" width="22.5546875" style="2062" customWidth="1"/>
    <col min="9478" max="9478" width="23" style="2062" customWidth="1"/>
    <col min="9479" max="9479" width="22.88671875" style="2062" customWidth="1"/>
    <col min="9480" max="9480" width="23.44140625" style="2062" customWidth="1"/>
    <col min="9481" max="9481" width="20.5546875" style="2062" customWidth="1"/>
    <col min="9482" max="9482" width="13.88671875" style="2062" customWidth="1"/>
    <col min="9483" max="9483" width="17.44140625" style="2062" customWidth="1"/>
    <col min="9484" max="9486" width="18.109375" style="2062" customWidth="1"/>
    <col min="9487" max="9728" width="11.44140625" style="2062"/>
    <col min="9729" max="9729" width="15.44140625" style="2062" customWidth="1"/>
    <col min="9730" max="9730" width="9.5546875" style="2062" customWidth="1"/>
    <col min="9731" max="9731" width="14.44140625" style="2062" customWidth="1"/>
    <col min="9732" max="9732" width="49.88671875" style="2062" customWidth="1"/>
    <col min="9733" max="9733" width="22.5546875" style="2062" customWidth="1"/>
    <col min="9734" max="9734" width="23" style="2062" customWidth="1"/>
    <col min="9735" max="9735" width="22.88671875" style="2062" customWidth="1"/>
    <col min="9736" max="9736" width="23.44140625" style="2062" customWidth="1"/>
    <col min="9737" max="9737" width="20.5546875" style="2062" customWidth="1"/>
    <col min="9738" max="9738" width="13.88671875" style="2062" customWidth="1"/>
    <col min="9739" max="9739" width="17.44140625" style="2062" customWidth="1"/>
    <col min="9740" max="9742" width="18.109375" style="2062" customWidth="1"/>
    <col min="9743" max="9984" width="11.44140625" style="2062"/>
    <col min="9985" max="9985" width="15.44140625" style="2062" customWidth="1"/>
    <col min="9986" max="9986" width="9.5546875" style="2062" customWidth="1"/>
    <col min="9987" max="9987" width="14.44140625" style="2062" customWidth="1"/>
    <col min="9988" max="9988" width="49.88671875" style="2062" customWidth="1"/>
    <col min="9989" max="9989" width="22.5546875" style="2062" customWidth="1"/>
    <col min="9990" max="9990" width="23" style="2062" customWidth="1"/>
    <col min="9991" max="9991" width="22.88671875" style="2062" customWidth="1"/>
    <col min="9992" max="9992" width="23.44140625" style="2062" customWidth="1"/>
    <col min="9993" max="9993" width="20.5546875" style="2062" customWidth="1"/>
    <col min="9994" max="9994" width="13.88671875" style="2062" customWidth="1"/>
    <col min="9995" max="9995" width="17.44140625" style="2062" customWidth="1"/>
    <col min="9996" max="9998" width="18.109375" style="2062" customWidth="1"/>
    <col min="9999" max="10240" width="11.44140625" style="2062"/>
    <col min="10241" max="10241" width="15.44140625" style="2062" customWidth="1"/>
    <col min="10242" max="10242" width="9.5546875" style="2062" customWidth="1"/>
    <col min="10243" max="10243" width="14.44140625" style="2062" customWidth="1"/>
    <col min="10244" max="10244" width="49.88671875" style="2062" customWidth="1"/>
    <col min="10245" max="10245" width="22.5546875" style="2062" customWidth="1"/>
    <col min="10246" max="10246" width="23" style="2062" customWidth="1"/>
    <col min="10247" max="10247" width="22.88671875" style="2062" customWidth="1"/>
    <col min="10248" max="10248" width="23.44140625" style="2062" customWidth="1"/>
    <col min="10249" max="10249" width="20.5546875" style="2062" customWidth="1"/>
    <col min="10250" max="10250" width="13.88671875" style="2062" customWidth="1"/>
    <col min="10251" max="10251" width="17.44140625" style="2062" customWidth="1"/>
    <col min="10252" max="10254" width="18.109375" style="2062" customWidth="1"/>
    <col min="10255" max="10496" width="11.44140625" style="2062"/>
    <col min="10497" max="10497" width="15.44140625" style="2062" customWidth="1"/>
    <col min="10498" max="10498" width="9.5546875" style="2062" customWidth="1"/>
    <col min="10499" max="10499" width="14.44140625" style="2062" customWidth="1"/>
    <col min="10500" max="10500" width="49.88671875" style="2062" customWidth="1"/>
    <col min="10501" max="10501" width="22.5546875" style="2062" customWidth="1"/>
    <col min="10502" max="10502" width="23" style="2062" customWidth="1"/>
    <col min="10503" max="10503" width="22.88671875" style="2062" customWidth="1"/>
    <col min="10504" max="10504" width="23.44140625" style="2062" customWidth="1"/>
    <col min="10505" max="10505" width="20.5546875" style="2062" customWidth="1"/>
    <col min="10506" max="10506" width="13.88671875" style="2062" customWidth="1"/>
    <col min="10507" max="10507" width="17.44140625" style="2062" customWidth="1"/>
    <col min="10508" max="10510" width="18.109375" style="2062" customWidth="1"/>
    <col min="10511" max="10752" width="11.44140625" style="2062"/>
    <col min="10753" max="10753" width="15.44140625" style="2062" customWidth="1"/>
    <col min="10754" max="10754" width="9.5546875" style="2062" customWidth="1"/>
    <col min="10755" max="10755" width="14.44140625" style="2062" customWidth="1"/>
    <col min="10756" max="10756" width="49.88671875" style="2062" customWidth="1"/>
    <col min="10757" max="10757" width="22.5546875" style="2062" customWidth="1"/>
    <col min="10758" max="10758" width="23" style="2062" customWidth="1"/>
    <col min="10759" max="10759" width="22.88671875" style="2062" customWidth="1"/>
    <col min="10760" max="10760" width="23.44140625" style="2062" customWidth="1"/>
    <col min="10761" max="10761" width="20.5546875" style="2062" customWidth="1"/>
    <col min="10762" max="10762" width="13.88671875" style="2062" customWidth="1"/>
    <col min="10763" max="10763" width="17.44140625" style="2062" customWidth="1"/>
    <col min="10764" max="10766" width="18.109375" style="2062" customWidth="1"/>
    <col min="10767" max="11008" width="11.44140625" style="2062"/>
    <col min="11009" max="11009" width="15.44140625" style="2062" customWidth="1"/>
    <col min="11010" max="11010" width="9.5546875" style="2062" customWidth="1"/>
    <col min="11011" max="11011" width="14.44140625" style="2062" customWidth="1"/>
    <col min="11012" max="11012" width="49.88671875" style="2062" customWidth="1"/>
    <col min="11013" max="11013" width="22.5546875" style="2062" customWidth="1"/>
    <col min="11014" max="11014" width="23" style="2062" customWidth="1"/>
    <col min="11015" max="11015" width="22.88671875" style="2062" customWidth="1"/>
    <col min="11016" max="11016" width="23.44140625" style="2062" customWidth="1"/>
    <col min="11017" max="11017" width="20.5546875" style="2062" customWidth="1"/>
    <col min="11018" max="11018" width="13.88671875" style="2062" customWidth="1"/>
    <col min="11019" max="11019" width="17.44140625" style="2062" customWidth="1"/>
    <col min="11020" max="11022" width="18.109375" style="2062" customWidth="1"/>
    <col min="11023" max="11264" width="11.44140625" style="2062"/>
    <col min="11265" max="11265" width="15.44140625" style="2062" customWidth="1"/>
    <col min="11266" max="11266" width="9.5546875" style="2062" customWidth="1"/>
    <col min="11267" max="11267" width="14.44140625" style="2062" customWidth="1"/>
    <col min="11268" max="11268" width="49.88671875" style="2062" customWidth="1"/>
    <col min="11269" max="11269" width="22.5546875" style="2062" customWidth="1"/>
    <col min="11270" max="11270" width="23" style="2062" customWidth="1"/>
    <col min="11271" max="11271" width="22.88671875" style="2062" customWidth="1"/>
    <col min="11272" max="11272" width="23.44140625" style="2062" customWidth="1"/>
    <col min="11273" max="11273" width="20.5546875" style="2062" customWidth="1"/>
    <col min="11274" max="11274" width="13.88671875" style="2062" customWidth="1"/>
    <col min="11275" max="11275" width="17.44140625" style="2062" customWidth="1"/>
    <col min="11276" max="11278" width="18.109375" style="2062" customWidth="1"/>
    <col min="11279" max="11520" width="11.44140625" style="2062"/>
    <col min="11521" max="11521" width="15.44140625" style="2062" customWidth="1"/>
    <col min="11522" max="11522" width="9.5546875" style="2062" customWidth="1"/>
    <col min="11523" max="11523" width="14.44140625" style="2062" customWidth="1"/>
    <col min="11524" max="11524" width="49.88671875" style="2062" customWidth="1"/>
    <col min="11525" max="11525" width="22.5546875" style="2062" customWidth="1"/>
    <col min="11526" max="11526" width="23" style="2062" customWidth="1"/>
    <col min="11527" max="11527" width="22.88671875" style="2062" customWidth="1"/>
    <col min="11528" max="11528" width="23.44140625" style="2062" customWidth="1"/>
    <col min="11529" max="11529" width="20.5546875" style="2062" customWidth="1"/>
    <col min="11530" max="11530" width="13.88671875" style="2062" customWidth="1"/>
    <col min="11531" max="11531" width="17.44140625" style="2062" customWidth="1"/>
    <col min="11532" max="11534" width="18.109375" style="2062" customWidth="1"/>
    <col min="11535" max="11776" width="11.44140625" style="2062"/>
    <col min="11777" max="11777" width="15.44140625" style="2062" customWidth="1"/>
    <col min="11778" max="11778" width="9.5546875" style="2062" customWidth="1"/>
    <col min="11779" max="11779" width="14.44140625" style="2062" customWidth="1"/>
    <col min="11780" max="11780" width="49.88671875" style="2062" customWidth="1"/>
    <col min="11781" max="11781" width="22.5546875" style="2062" customWidth="1"/>
    <col min="11782" max="11782" width="23" style="2062" customWidth="1"/>
    <col min="11783" max="11783" width="22.88671875" style="2062" customWidth="1"/>
    <col min="11784" max="11784" width="23.44140625" style="2062" customWidth="1"/>
    <col min="11785" max="11785" width="20.5546875" style="2062" customWidth="1"/>
    <col min="11786" max="11786" width="13.88671875" style="2062" customWidth="1"/>
    <col min="11787" max="11787" width="17.44140625" style="2062" customWidth="1"/>
    <col min="11788" max="11790" width="18.109375" style="2062" customWidth="1"/>
    <col min="11791" max="12032" width="11.44140625" style="2062"/>
    <col min="12033" max="12033" width="15.44140625" style="2062" customWidth="1"/>
    <col min="12034" max="12034" width="9.5546875" style="2062" customWidth="1"/>
    <col min="12035" max="12035" width="14.44140625" style="2062" customWidth="1"/>
    <col min="12036" max="12036" width="49.88671875" style="2062" customWidth="1"/>
    <col min="12037" max="12037" width="22.5546875" style="2062" customWidth="1"/>
    <col min="12038" max="12038" width="23" style="2062" customWidth="1"/>
    <col min="12039" max="12039" width="22.88671875" style="2062" customWidth="1"/>
    <col min="12040" max="12040" width="23.44140625" style="2062" customWidth="1"/>
    <col min="12041" max="12041" width="20.5546875" style="2062" customWidth="1"/>
    <col min="12042" max="12042" width="13.88671875" style="2062" customWidth="1"/>
    <col min="12043" max="12043" width="17.44140625" style="2062" customWidth="1"/>
    <col min="12044" max="12046" width="18.109375" style="2062" customWidth="1"/>
    <col min="12047" max="12288" width="11.44140625" style="2062"/>
    <col min="12289" max="12289" width="15.44140625" style="2062" customWidth="1"/>
    <col min="12290" max="12290" width="9.5546875" style="2062" customWidth="1"/>
    <col min="12291" max="12291" width="14.44140625" style="2062" customWidth="1"/>
    <col min="12292" max="12292" width="49.88671875" style="2062" customWidth="1"/>
    <col min="12293" max="12293" width="22.5546875" style="2062" customWidth="1"/>
    <col min="12294" max="12294" width="23" style="2062" customWidth="1"/>
    <col min="12295" max="12295" width="22.88671875" style="2062" customWidth="1"/>
    <col min="12296" max="12296" width="23.44140625" style="2062" customWidth="1"/>
    <col min="12297" max="12297" width="20.5546875" style="2062" customWidth="1"/>
    <col min="12298" max="12298" width="13.88671875" style="2062" customWidth="1"/>
    <col min="12299" max="12299" width="17.44140625" style="2062" customWidth="1"/>
    <col min="12300" max="12302" width="18.109375" style="2062" customWidth="1"/>
    <col min="12303" max="12544" width="11.44140625" style="2062"/>
    <col min="12545" max="12545" width="15.44140625" style="2062" customWidth="1"/>
    <col min="12546" max="12546" width="9.5546875" style="2062" customWidth="1"/>
    <col min="12547" max="12547" width="14.44140625" style="2062" customWidth="1"/>
    <col min="12548" max="12548" width="49.88671875" style="2062" customWidth="1"/>
    <col min="12549" max="12549" width="22.5546875" style="2062" customWidth="1"/>
    <col min="12550" max="12550" width="23" style="2062" customWidth="1"/>
    <col min="12551" max="12551" width="22.88671875" style="2062" customWidth="1"/>
    <col min="12552" max="12552" width="23.44140625" style="2062" customWidth="1"/>
    <col min="12553" max="12553" width="20.5546875" style="2062" customWidth="1"/>
    <col min="12554" max="12554" width="13.88671875" style="2062" customWidth="1"/>
    <col min="12555" max="12555" width="17.44140625" style="2062" customWidth="1"/>
    <col min="12556" max="12558" width="18.109375" style="2062" customWidth="1"/>
    <col min="12559" max="12800" width="11.44140625" style="2062"/>
    <col min="12801" max="12801" width="15.44140625" style="2062" customWidth="1"/>
    <col min="12802" max="12802" width="9.5546875" style="2062" customWidth="1"/>
    <col min="12803" max="12803" width="14.44140625" style="2062" customWidth="1"/>
    <col min="12804" max="12804" width="49.88671875" style="2062" customWidth="1"/>
    <col min="12805" max="12805" width="22.5546875" style="2062" customWidth="1"/>
    <col min="12806" max="12806" width="23" style="2062" customWidth="1"/>
    <col min="12807" max="12807" width="22.88671875" style="2062" customWidth="1"/>
    <col min="12808" max="12808" width="23.44140625" style="2062" customWidth="1"/>
    <col min="12809" max="12809" width="20.5546875" style="2062" customWidth="1"/>
    <col min="12810" max="12810" width="13.88671875" style="2062" customWidth="1"/>
    <col min="12811" max="12811" width="17.44140625" style="2062" customWidth="1"/>
    <col min="12812" max="12814" width="18.109375" style="2062" customWidth="1"/>
    <col min="12815" max="13056" width="11.44140625" style="2062"/>
    <col min="13057" max="13057" width="15.44140625" style="2062" customWidth="1"/>
    <col min="13058" max="13058" width="9.5546875" style="2062" customWidth="1"/>
    <col min="13059" max="13059" width="14.44140625" style="2062" customWidth="1"/>
    <col min="13060" max="13060" width="49.88671875" style="2062" customWidth="1"/>
    <col min="13061" max="13061" width="22.5546875" style="2062" customWidth="1"/>
    <col min="13062" max="13062" width="23" style="2062" customWidth="1"/>
    <col min="13063" max="13063" width="22.88671875" style="2062" customWidth="1"/>
    <col min="13064" max="13064" width="23.44140625" style="2062" customWidth="1"/>
    <col min="13065" max="13065" width="20.5546875" style="2062" customWidth="1"/>
    <col min="13066" max="13066" width="13.88671875" style="2062" customWidth="1"/>
    <col min="13067" max="13067" width="17.44140625" style="2062" customWidth="1"/>
    <col min="13068" max="13070" width="18.109375" style="2062" customWidth="1"/>
    <col min="13071" max="13312" width="11.44140625" style="2062"/>
    <col min="13313" max="13313" width="15.44140625" style="2062" customWidth="1"/>
    <col min="13314" max="13314" width="9.5546875" style="2062" customWidth="1"/>
    <col min="13315" max="13315" width="14.44140625" style="2062" customWidth="1"/>
    <col min="13316" max="13316" width="49.88671875" style="2062" customWidth="1"/>
    <col min="13317" max="13317" width="22.5546875" style="2062" customWidth="1"/>
    <col min="13318" max="13318" width="23" style="2062" customWidth="1"/>
    <col min="13319" max="13319" width="22.88671875" style="2062" customWidth="1"/>
    <col min="13320" max="13320" width="23.44140625" style="2062" customWidth="1"/>
    <col min="13321" max="13321" width="20.5546875" style="2062" customWidth="1"/>
    <col min="13322" max="13322" width="13.88671875" style="2062" customWidth="1"/>
    <col min="13323" max="13323" width="17.44140625" style="2062" customWidth="1"/>
    <col min="13324" max="13326" width="18.109375" style="2062" customWidth="1"/>
    <col min="13327" max="13568" width="11.44140625" style="2062"/>
    <col min="13569" max="13569" width="15.44140625" style="2062" customWidth="1"/>
    <col min="13570" max="13570" width="9.5546875" style="2062" customWidth="1"/>
    <col min="13571" max="13571" width="14.44140625" style="2062" customWidth="1"/>
    <col min="13572" max="13572" width="49.88671875" style="2062" customWidth="1"/>
    <col min="13573" max="13573" width="22.5546875" style="2062" customWidth="1"/>
    <col min="13574" max="13574" width="23" style="2062" customWidth="1"/>
    <col min="13575" max="13575" width="22.88671875" style="2062" customWidth="1"/>
    <col min="13576" max="13576" width="23.44140625" style="2062" customWidth="1"/>
    <col min="13577" max="13577" width="20.5546875" style="2062" customWidth="1"/>
    <col min="13578" max="13578" width="13.88671875" style="2062" customWidth="1"/>
    <col min="13579" max="13579" width="17.44140625" style="2062" customWidth="1"/>
    <col min="13580" max="13582" width="18.109375" style="2062" customWidth="1"/>
    <col min="13583" max="13824" width="11.44140625" style="2062"/>
    <col min="13825" max="13825" width="15.44140625" style="2062" customWidth="1"/>
    <col min="13826" max="13826" width="9.5546875" style="2062" customWidth="1"/>
    <col min="13827" max="13827" width="14.44140625" style="2062" customWidth="1"/>
    <col min="13828" max="13828" width="49.88671875" style="2062" customWidth="1"/>
    <col min="13829" max="13829" width="22.5546875" style="2062" customWidth="1"/>
    <col min="13830" max="13830" width="23" style="2062" customWidth="1"/>
    <col min="13831" max="13831" width="22.88671875" style="2062" customWidth="1"/>
    <col min="13832" max="13832" width="23.44140625" style="2062" customWidth="1"/>
    <col min="13833" max="13833" width="20.5546875" style="2062" customWidth="1"/>
    <col min="13834" max="13834" width="13.88671875" style="2062" customWidth="1"/>
    <col min="13835" max="13835" width="17.44140625" style="2062" customWidth="1"/>
    <col min="13836" max="13838" width="18.109375" style="2062" customWidth="1"/>
    <col min="13839" max="14080" width="11.44140625" style="2062"/>
    <col min="14081" max="14081" width="15.44140625" style="2062" customWidth="1"/>
    <col min="14082" max="14082" width="9.5546875" style="2062" customWidth="1"/>
    <col min="14083" max="14083" width="14.44140625" style="2062" customWidth="1"/>
    <col min="14084" max="14084" width="49.88671875" style="2062" customWidth="1"/>
    <col min="14085" max="14085" width="22.5546875" style="2062" customWidth="1"/>
    <col min="14086" max="14086" width="23" style="2062" customWidth="1"/>
    <col min="14087" max="14087" width="22.88671875" style="2062" customWidth="1"/>
    <col min="14088" max="14088" width="23.44140625" style="2062" customWidth="1"/>
    <col min="14089" max="14089" width="20.5546875" style="2062" customWidth="1"/>
    <col min="14090" max="14090" width="13.88671875" style="2062" customWidth="1"/>
    <col min="14091" max="14091" width="17.44140625" style="2062" customWidth="1"/>
    <col min="14092" max="14094" width="18.109375" style="2062" customWidth="1"/>
    <col min="14095" max="14336" width="11.44140625" style="2062"/>
    <col min="14337" max="14337" width="15.44140625" style="2062" customWidth="1"/>
    <col min="14338" max="14338" width="9.5546875" style="2062" customWidth="1"/>
    <col min="14339" max="14339" width="14.44140625" style="2062" customWidth="1"/>
    <col min="14340" max="14340" width="49.88671875" style="2062" customWidth="1"/>
    <col min="14341" max="14341" width="22.5546875" style="2062" customWidth="1"/>
    <col min="14342" max="14342" width="23" style="2062" customWidth="1"/>
    <col min="14343" max="14343" width="22.88671875" style="2062" customWidth="1"/>
    <col min="14344" max="14344" width="23.44140625" style="2062" customWidth="1"/>
    <col min="14345" max="14345" width="20.5546875" style="2062" customWidth="1"/>
    <col min="14346" max="14346" width="13.88671875" style="2062" customWidth="1"/>
    <col min="14347" max="14347" width="17.44140625" style="2062" customWidth="1"/>
    <col min="14348" max="14350" width="18.109375" style="2062" customWidth="1"/>
    <col min="14351" max="14592" width="11.44140625" style="2062"/>
    <col min="14593" max="14593" width="15.44140625" style="2062" customWidth="1"/>
    <col min="14594" max="14594" width="9.5546875" style="2062" customWidth="1"/>
    <col min="14595" max="14595" width="14.44140625" style="2062" customWidth="1"/>
    <col min="14596" max="14596" width="49.88671875" style="2062" customWidth="1"/>
    <col min="14597" max="14597" width="22.5546875" style="2062" customWidth="1"/>
    <col min="14598" max="14598" width="23" style="2062" customWidth="1"/>
    <col min="14599" max="14599" width="22.88671875" style="2062" customWidth="1"/>
    <col min="14600" max="14600" width="23.44140625" style="2062" customWidth="1"/>
    <col min="14601" max="14601" width="20.5546875" style="2062" customWidth="1"/>
    <col min="14602" max="14602" width="13.88671875" style="2062" customWidth="1"/>
    <col min="14603" max="14603" width="17.44140625" style="2062" customWidth="1"/>
    <col min="14604" max="14606" width="18.109375" style="2062" customWidth="1"/>
    <col min="14607" max="14848" width="11.44140625" style="2062"/>
    <col min="14849" max="14849" width="15.44140625" style="2062" customWidth="1"/>
    <col min="14850" max="14850" width="9.5546875" style="2062" customWidth="1"/>
    <col min="14851" max="14851" width="14.44140625" style="2062" customWidth="1"/>
    <col min="14852" max="14852" width="49.88671875" style="2062" customWidth="1"/>
    <col min="14853" max="14853" width="22.5546875" style="2062" customWidth="1"/>
    <col min="14854" max="14854" width="23" style="2062" customWidth="1"/>
    <col min="14855" max="14855" width="22.88671875" style="2062" customWidth="1"/>
    <col min="14856" max="14856" width="23.44140625" style="2062" customWidth="1"/>
    <col min="14857" max="14857" width="20.5546875" style="2062" customWidth="1"/>
    <col min="14858" max="14858" width="13.88671875" style="2062" customWidth="1"/>
    <col min="14859" max="14859" width="17.44140625" style="2062" customWidth="1"/>
    <col min="14860" max="14862" width="18.109375" style="2062" customWidth="1"/>
    <col min="14863" max="15104" width="11.44140625" style="2062"/>
    <col min="15105" max="15105" width="15.44140625" style="2062" customWidth="1"/>
    <col min="15106" max="15106" width="9.5546875" style="2062" customWidth="1"/>
    <col min="15107" max="15107" width="14.44140625" style="2062" customWidth="1"/>
    <col min="15108" max="15108" width="49.88671875" style="2062" customWidth="1"/>
    <col min="15109" max="15109" width="22.5546875" style="2062" customWidth="1"/>
    <col min="15110" max="15110" width="23" style="2062" customWidth="1"/>
    <col min="15111" max="15111" width="22.88671875" style="2062" customWidth="1"/>
    <col min="15112" max="15112" width="23.44140625" style="2062" customWidth="1"/>
    <col min="15113" max="15113" width="20.5546875" style="2062" customWidth="1"/>
    <col min="15114" max="15114" width="13.88671875" style="2062" customWidth="1"/>
    <col min="15115" max="15115" width="17.44140625" style="2062" customWidth="1"/>
    <col min="15116" max="15118" width="18.109375" style="2062" customWidth="1"/>
    <col min="15119" max="15360" width="11.44140625" style="2062"/>
    <col min="15361" max="15361" width="15.44140625" style="2062" customWidth="1"/>
    <col min="15362" max="15362" width="9.5546875" style="2062" customWidth="1"/>
    <col min="15363" max="15363" width="14.44140625" style="2062" customWidth="1"/>
    <col min="15364" max="15364" width="49.88671875" style="2062" customWidth="1"/>
    <col min="15365" max="15365" width="22.5546875" style="2062" customWidth="1"/>
    <col min="15366" max="15366" width="23" style="2062" customWidth="1"/>
    <col min="15367" max="15367" width="22.88671875" style="2062" customWidth="1"/>
    <col min="15368" max="15368" width="23.44140625" style="2062" customWidth="1"/>
    <col min="15369" max="15369" width="20.5546875" style="2062" customWidth="1"/>
    <col min="15370" max="15370" width="13.88671875" style="2062" customWidth="1"/>
    <col min="15371" max="15371" width="17.44140625" style="2062" customWidth="1"/>
    <col min="15372" max="15374" width="18.109375" style="2062" customWidth="1"/>
    <col min="15375" max="15616" width="11.44140625" style="2062"/>
    <col min="15617" max="15617" width="15.44140625" style="2062" customWidth="1"/>
    <col min="15618" max="15618" width="9.5546875" style="2062" customWidth="1"/>
    <col min="15619" max="15619" width="14.44140625" style="2062" customWidth="1"/>
    <col min="15620" max="15620" width="49.88671875" style="2062" customWidth="1"/>
    <col min="15621" max="15621" width="22.5546875" style="2062" customWidth="1"/>
    <col min="15622" max="15622" width="23" style="2062" customWidth="1"/>
    <col min="15623" max="15623" width="22.88671875" style="2062" customWidth="1"/>
    <col min="15624" max="15624" width="23.44140625" style="2062" customWidth="1"/>
    <col min="15625" max="15625" width="20.5546875" style="2062" customWidth="1"/>
    <col min="15626" max="15626" width="13.88671875" style="2062" customWidth="1"/>
    <col min="15627" max="15627" width="17.44140625" style="2062" customWidth="1"/>
    <col min="15628" max="15630" width="18.109375" style="2062" customWidth="1"/>
    <col min="15631" max="15872" width="11.44140625" style="2062"/>
    <col min="15873" max="15873" width="15.44140625" style="2062" customWidth="1"/>
    <col min="15874" max="15874" width="9.5546875" style="2062" customWidth="1"/>
    <col min="15875" max="15875" width="14.44140625" style="2062" customWidth="1"/>
    <col min="15876" max="15876" width="49.88671875" style="2062" customWidth="1"/>
    <col min="15877" max="15877" width="22.5546875" style="2062" customWidth="1"/>
    <col min="15878" max="15878" width="23" style="2062" customWidth="1"/>
    <col min="15879" max="15879" width="22.88671875" style="2062" customWidth="1"/>
    <col min="15880" max="15880" width="23.44140625" style="2062" customWidth="1"/>
    <col min="15881" max="15881" width="20.5546875" style="2062" customWidth="1"/>
    <col min="15882" max="15882" width="13.88671875" style="2062" customWidth="1"/>
    <col min="15883" max="15883" width="17.44140625" style="2062" customWidth="1"/>
    <col min="15884" max="15886" width="18.109375" style="2062" customWidth="1"/>
    <col min="15887" max="16128" width="11.44140625" style="2062"/>
    <col min="16129" max="16129" width="15.44140625" style="2062" customWidth="1"/>
    <col min="16130" max="16130" width="9.5546875" style="2062" customWidth="1"/>
    <col min="16131" max="16131" width="14.44140625" style="2062" customWidth="1"/>
    <col min="16132" max="16132" width="49.88671875" style="2062" customWidth="1"/>
    <col min="16133" max="16133" width="22.5546875" style="2062" customWidth="1"/>
    <col min="16134" max="16134" width="23" style="2062" customWidth="1"/>
    <col min="16135" max="16135" width="22.88671875" style="2062" customWidth="1"/>
    <col min="16136" max="16136" width="23.44140625" style="2062" customWidth="1"/>
    <col min="16137" max="16137" width="20.5546875" style="2062" customWidth="1"/>
    <col min="16138" max="16138" width="13.88671875" style="2062" customWidth="1"/>
    <col min="16139" max="16139" width="17.44140625" style="2062" customWidth="1"/>
    <col min="16140" max="16142" width="18.109375" style="2062" customWidth="1"/>
    <col min="16143" max="16384" width="11.44140625" style="2062"/>
  </cols>
  <sheetData>
    <row r="1" spans="1:9" ht="15" thickBot="1" x14ac:dyDescent="0.35"/>
    <row r="2" spans="1:9" s="2065" customFormat="1" x14ac:dyDescent="0.3">
      <c r="A2" s="3712" t="s">
        <v>1</v>
      </c>
      <c r="B2" s="3713"/>
      <c r="C2" s="3713"/>
      <c r="D2" s="3713"/>
      <c r="E2" s="3713"/>
      <c r="F2" s="3713"/>
      <c r="G2" s="3713"/>
      <c r="H2" s="3713"/>
      <c r="I2" s="3714"/>
    </row>
    <row r="3" spans="1:9" s="2065" customFormat="1" ht="12.6" customHeight="1" x14ac:dyDescent="0.3">
      <c r="A3" s="3715" t="s">
        <v>95</v>
      </c>
      <c r="B3" s="3716"/>
      <c r="C3" s="3716"/>
      <c r="D3" s="3716"/>
      <c r="E3" s="3716"/>
      <c r="F3" s="3716"/>
      <c r="G3" s="3716"/>
      <c r="H3" s="3716"/>
      <c r="I3" s="3717"/>
    </row>
    <row r="4" spans="1:9" ht="0.75" customHeight="1" x14ac:dyDescent="0.3">
      <c r="A4" s="2066"/>
      <c r="I4" s="2067"/>
    </row>
    <row r="5" spans="1:9" ht="21.75" customHeight="1" x14ac:dyDescent="0.3">
      <c r="A5" s="2068" t="s">
        <v>0</v>
      </c>
      <c r="I5" s="2067"/>
    </row>
    <row r="6" spans="1:9" ht="16.5" hidden="1" customHeight="1" x14ac:dyDescent="0.3">
      <c r="A6" s="2066"/>
      <c r="I6" s="2069"/>
    </row>
    <row r="7" spans="1:9" ht="21.75" customHeight="1" thickBot="1" x14ac:dyDescent="0.35">
      <c r="A7" s="2066" t="s">
        <v>96</v>
      </c>
      <c r="D7" s="2063" t="s">
        <v>4</v>
      </c>
      <c r="F7" s="2064" t="s">
        <v>97</v>
      </c>
      <c r="G7" s="2064" t="s">
        <v>369</v>
      </c>
      <c r="H7" s="2064" t="s">
        <v>200</v>
      </c>
      <c r="I7" s="2067"/>
    </row>
    <row r="8" spans="1:9" ht="9.75" hidden="1" customHeight="1" thickBot="1" x14ac:dyDescent="0.35">
      <c r="A8" s="2070"/>
      <c r="B8" s="2071"/>
      <c r="C8" s="2071"/>
      <c r="D8" s="2072"/>
      <c r="E8" s="2073"/>
      <c r="F8" s="2073"/>
      <c r="G8" s="2073"/>
      <c r="H8" s="2073"/>
      <c r="I8" s="2074"/>
    </row>
    <row r="9" spans="1:9" ht="15" thickBot="1" x14ac:dyDescent="0.35">
      <c r="A9" s="2075"/>
      <c r="B9" s="2076"/>
      <c r="C9" s="2076"/>
      <c r="D9" s="2077"/>
      <c r="E9" s="2078"/>
      <c r="F9" s="2078"/>
      <c r="G9" s="2078"/>
      <c r="H9" s="2078"/>
      <c r="I9" s="2079"/>
    </row>
    <row r="10" spans="1:9" ht="39" customHeight="1" thickBot="1" x14ac:dyDescent="0.35">
      <c r="A10" s="2080" t="s">
        <v>228</v>
      </c>
      <c r="B10" s="2081" t="s">
        <v>227</v>
      </c>
      <c r="C10" s="2081" t="s">
        <v>226</v>
      </c>
      <c r="D10" s="2081" t="s">
        <v>225</v>
      </c>
      <c r="E10" s="2082" t="s">
        <v>224</v>
      </c>
      <c r="F10" s="2082" t="s">
        <v>101</v>
      </c>
      <c r="G10" s="2082" t="s">
        <v>102</v>
      </c>
      <c r="H10" s="2082" t="s">
        <v>103</v>
      </c>
      <c r="I10" s="2083" t="s">
        <v>195</v>
      </c>
    </row>
    <row r="11" spans="1:9" s="2065" customFormat="1" ht="16.2" thickBot="1" x14ac:dyDescent="0.35">
      <c r="A11" s="2084" t="s">
        <v>12</v>
      </c>
      <c r="B11" s="2085"/>
      <c r="C11" s="2085"/>
      <c r="D11" s="2086" t="s">
        <v>13</v>
      </c>
      <c r="E11" s="2087">
        <f>+E12+E58+E118</f>
        <v>73583023604</v>
      </c>
      <c r="F11" s="2087">
        <f>+F12+F58+F118</f>
        <v>61572887307.779999</v>
      </c>
      <c r="G11" s="2087">
        <f>+G12+G58+G118</f>
        <v>46603530098.360001</v>
      </c>
      <c r="H11" s="2087">
        <f>+H12+H58+H118</f>
        <v>42390982697.210007</v>
      </c>
      <c r="I11" s="2088">
        <f>+I12+I58+I118</f>
        <v>41742999297.210007</v>
      </c>
    </row>
    <row r="12" spans="1:9" ht="15.6" x14ac:dyDescent="0.3">
      <c r="A12" s="2089" t="s">
        <v>349</v>
      </c>
      <c r="B12" s="2090"/>
      <c r="C12" s="2090"/>
      <c r="D12" s="2091" t="s">
        <v>14</v>
      </c>
      <c r="E12" s="2092">
        <f>+E13</f>
        <v>51485706132</v>
      </c>
      <c r="F12" s="2092">
        <f>+F13</f>
        <v>46263772948</v>
      </c>
      <c r="G12" s="2092">
        <f>+G13</f>
        <v>32126359860</v>
      </c>
      <c r="H12" s="2092">
        <f>+H13</f>
        <v>31082389233</v>
      </c>
      <c r="I12" s="2093">
        <f>+I13</f>
        <v>30434405833</v>
      </c>
    </row>
    <row r="13" spans="1:9" ht="15.6" x14ac:dyDescent="0.3">
      <c r="A13" s="2094" t="s">
        <v>348</v>
      </c>
      <c r="B13" s="2095"/>
      <c r="C13" s="2095"/>
      <c r="D13" s="2096" t="s">
        <v>14</v>
      </c>
      <c r="E13" s="2097">
        <f>+E14+E34+E37</f>
        <v>51485706132</v>
      </c>
      <c r="F13" s="2097">
        <f>+F14+F34+F37</f>
        <v>46263772948</v>
      </c>
      <c r="G13" s="2097">
        <f>+G14+G34+G37</f>
        <v>32126359860</v>
      </c>
      <c r="H13" s="2097">
        <f>+H14+H34+H37</f>
        <v>31082389233</v>
      </c>
      <c r="I13" s="2098">
        <f>+I14+I34+I37</f>
        <v>30434405833</v>
      </c>
    </row>
    <row r="14" spans="1:9" ht="14.25" customHeight="1" x14ac:dyDescent="0.3">
      <c r="A14" s="2094" t="s">
        <v>347</v>
      </c>
      <c r="B14" s="2095"/>
      <c r="C14" s="2095"/>
      <c r="D14" s="2096" t="s">
        <v>15</v>
      </c>
      <c r="E14" s="2097">
        <f>+E15+E19+E22+E30+E33</f>
        <v>34140398291</v>
      </c>
      <c r="F14" s="2097">
        <f>+F15+F19+F22+F30+F33</f>
        <v>31823315969</v>
      </c>
      <c r="G14" s="2097">
        <f>+G15+G19+G22+G30+G33</f>
        <v>20592183604</v>
      </c>
      <c r="H14" s="2097">
        <f>+H15+H19+H22+H30+H33</f>
        <v>20576334087</v>
      </c>
      <c r="I14" s="2098">
        <f>+I15+I19+I22+I30+I33</f>
        <v>20576334087</v>
      </c>
    </row>
    <row r="15" spans="1:9" ht="15.6" x14ac:dyDescent="0.3">
      <c r="A15" s="2094" t="s">
        <v>346</v>
      </c>
      <c r="B15" s="2095"/>
      <c r="C15" s="2095"/>
      <c r="D15" s="2096" t="s">
        <v>104</v>
      </c>
      <c r="E15" s="2097">
        <f>SUM(E16:E18)</f>
        <v>22594663000</v>
      </c>
      <c r="F15" s="2097">
        <f>SUM(F16:F18)</f>
        <v>22594663000</v>
      </c>
      <c r="G15" s="2097">
        <f>SUM(G16:G18)</f>
        <v>15760152728</v>
      </c>
      <c r="H15" s="2097">
        <f>SUM(H16:H18)</f>
        <v>15744303211</v>
      </c>
      <c r="I15" s="2098">
        <f>SUM(I16:I18)</f>
        <v>15744303211</v>
      </c>
    </row>
    <row r="16" spans="1:9" ht="15.6" x14ac:dyDescent="0.3">
      <c r="A16" s="2099" t="s">
        <v>345</v>
      </c>
      <c r="B16" s="2100">
        <v>20</v>
      </c>
      <c r="C16" s="2100" t="s">
        <v>217</v>
      </c>
      <c r="D16" s="2101" t="s">
        <v>17</v>
      </c>
      <c r="E16" s="2102">
        <v>21143479321</v>
      </c>
      <c r="F16" s="2102">
        <v>21143479321</v>
      </c>
      <c r="G16" s="2102">
        <v>14850478726</v>
      </c>
      <c r="H16" s="2102">
        <v>14850478726</v>
      </c>
      <c r="I16" s="2103">
        <v>14850478726</v>
      </c>
    </row>
    <row r="17" spans="1:9" ht="15.6" x14ac:dyDescent="0.3">
      <c r="A17" s="2099" t="s">
        <v>344</v>
      </c>
      <c r="B17" s="2100">
        <v>20</v>
      </c>
      <c r="C17" s="2100" t="s">
        <v>217</v>
      </c>
      <c r="D17" s="2101" t="s">
        <v>18</v>
      </c>
      <c r="E17" s="2102">
        <v>1268319272</v>
      </c>
      <c r="F17" s="2102">
        <v>1268319272</v>
      </c>
      <c r="G17" s="2102">
        <v>779105027</v>
      </c>
      <c r="H17" s="2102">
        <v>779105027</v>
      </c>
      <c r="I17" s="2103">
        <v>779105027</v>
      </c>
    </row>
    <row r="18" spans="1:9" ht="20.25" customHeight="1" x14ac:dyDescent="0.3">
      <c r="A18" s="2099" t="s">
        <v>343</v>
      </c>
      <c r="B18" s="2100">
        <v>20</v>
      </c>
      <c r="C18" s="2100" t="s">
        <v>217</v>
      </c>
      <c r="D18" s="2101" t="s">
        <v>19</v>
      </c>
      <c r="E18" s="2104">
        <v>182864407</v>
      </c>
      <c r="F18" s="2104">
        <v>182864407</v>
      </c>
      <c r="G18" s="2104">
        <v>130568975</v>
      </c>
      <c r="H18" s="2102">
        <v>114719458</v>
      </c>
      <c r="I18" s="2103">
        <v>114719458</v>
      </c>
    </row>
    <row r="19" spans="1:9" ht="15.6" x14ac:dyDescent="0.3">
      <c r="A19" s="2094" t="s">
        <v>342</v>
      </c>
      <c r="B19" s="2095"/>
      <c r="C19" s="2095"/>
      <c r="D19" s="2096" t="s">
        <v>20</v>
      </c>
      <c r="E19" s="2105">
        <f>SUM(E20:E21)</f>
        <v>4304408326</v>
      </c>
      <c r="F19" s="2105">
        <f>SUM(F20:F21)</f>
        <v>4304408326</v>
      </c>
      <c r="G19" s="2105">
        <f>SUM(G20:G21)</f>
        <v>2572965603</v>
      </c>
      <c r="H19" s="2097">
        <f>SUM(H20:H21)</f>
        <v>2572965603</v>
      </c>
      <c r="I19" s="2098">
        <f>SUM(I20:I21)</f>
        <v>2572965603</v>
      </c>
    </row>
    <row r="20" spans="1:9" ht="15.6" x14ac:dyDescent="0.3">
      <c r="A20" s="2099" t="s">
        <v>341</v>
      </c>
      <c r="B20" s="2100">
        <v>20</v>
      </c>
      <c r="C20" s="2100" t="s">
        <v>217</v>
      </c>
      <c r="D20" s="2101" t="s">
        <v>21</v>
      </c>
      <c r="E20" s="2104">
        <v>1075186180</v>
      </c>
      <c r="F20" s="2104">
        <v>1075186180</v>
      </c>
      <c r="G20" s="2104">
        <v>826405190</v>
      </c>
      <c r="H20" s="2102">
        <v>826405190</v>
      </c>
      <c r="I20" s="2103">
        <v>826405190</v>
      </c>
    </row>
    <row r="21" spans="1:9" ht="15.6" x14ac:dyDescent="0.3">
      <c r="A21" s="2099" t="s">
        <v>340</v>
      </c>
      <c r="B21" s="2100">
        <v>20</v>
      </c>
      <c r="C21" s="2100" t="s">
        <v>217</v>
      </c>
      <c r="D21" s="2101" t="s">
        <v>22</v>
      </c>
      <c r="E21" s="2104">
        <v>3229222146</v>
      </c>
      <c r="F21" s="2104">
        <v>3229222146</v>
      </c>
      <c r="G21" s="2104">
        <v>1746560413</v>
      </c>
      <c r="H21" s="2102">
        <v>1746560413</v>
      </c>
      <c r="I21" s="2103">
        <v>1746560413</v>
      </c>
    </row>
    <row r="22" spans="1:9" ht="15.75" customHeight="1" x14ac:dyDescent="0.3">
      <c r="A22" s="2094" t="s">
        <v>339</v>
      </c>
      <c r="B22" s="2095"/>
      <c r="C22" s="2095"/>
      <c r="D22" s="2096" t="s">
        <v>23</v>
      </c>
      <c r="E22" s="2105">
        <f>SUM(E23:E29)</f>
        <v>4721278363</v>
      </c>
      <c r="F22" s="2105">
        <f>SUM(F23:F29)</f>
        <v>4721278363</v>
      </c>
      <c r="G22" s="2105">
        <f>SUM(G23:G29)</f>
        <v>2090648233</v>
      </c>
      <c r="H22" s="2097">
        <f>SUM(H23:H29)</f>
        <v>2090648233</v>
      </c>
      <c r="I22" s="2098">
        <f>SUM(I23:I29)</f>
        <v>2090648233</v>
      </c>
    </row>
    <row r="23" spans="1:9" ht="15.6" x14ac:dyDescent="0.3">
      <c r="A23" s="2099" t="s">
        <v>338</v>
      </c>
      <c r="B23" s="2100">
        <v>20</v>
      </c>
      <c r="C23" s="2100" t="s">
        <v>217</v>
      </c>
      <c r="D23" s="2101" t="s">
        <v>24</v>
      </c>
      <c r="E23" s="2104">
        <v>790730085</v>
      </c>
      <c r="F23" s="2104">
        <v>790730085</v>
      </c>
      <c r="G23" s="2104">
        <v>345070721</v>
      </c>
      <c r="H23" s="2102">
        <v>345070721</v>
      </c>
      <c r="I23" s="2103">
        <v>345070721</v>
      </c>
    </row>
    <row r="24" spans="1:9" ht="15.6" x14ac:dyDescent="0.3">
      <c r="A24" s="2099" t="s">
        <v>337</v>
      </c>
      <c r="B24" s="2100">
        <v>20</v>
      </c>
      <c r="C24" s="2100" t="s">
        <v>217</v>
      </c>
      <c r="D24" s="2101" t="s">
        <v>25</v>
      </c>
      <c r="E24" s="2104">
        <v>193757002</v>
      </c>
      <c r="F24" s="2104">
        <v>193757002</v>
      </c>
      <c r="G24" s="2104">
        <v>71913768</v>
      </c>
      <c r="H24" s="2102">
        <v>71913768</v>
      </c>
      <c r="I24" s="2103">
        <v>71913768</v>
      </c>
    </row>
    <row r="25" spans="1:9" ht="15.6" x14ac:dyDescent="0.3">
      <c r="A25" s="2099" t="s">
        <v>336</v>
      </c>
      <c r="B25" s="2100">
        <v>20</v>
      </c>
      <c r="C25" s="2100" t="s">
        <v>217</v>
      </c>
      <c r="D25" s="2101" t="s">
        <v>105</v>
      </c>
      <c r="E25" s="2104">
        <v>2980139</v>
      </c>
      <c r="F25" s="2104">
        <v>2980139</v>
      </c>
      <c r="G25" s="2104">
        <v>1309701</v>
      </c>
      <c r="H25" s="2102">
        <v>1309701</v>
      </c>
      <c r="I25" s="2103">
        <v>1309701</v>
      </c>
    </row>
    <row r="26" spans="1:9" ht="15.6" x14ac:dyDescent="0.3">
      <c r="A26" s="2099" t="s">
        <v>335</v>
      </c>
      <c r="B26" s="2100">
        <v>20</v>
      </c>
      <c r="C26" s="2100" t="s">
        <v>217</v>
      </c>
      <c r="D26" s="2101" t="s">
        <v>106</v>
      </c>
      <c r="E26" s="2102">
        <v>1260827200</v>
      </c>
      <c r="F26" s="2102">
        <v>1260827200</v>
      </c>
      <c r="G26" s="2104">
        <v>1034944592</v>
      </c>
      <c r="H26" s="2104">
        <v>1034944592</v>
      </c>
      <c r="I26" s="2106">
        <v>1034944592</v>
      </c>
    </row>
    <row r="27" spans="1:9" ht="15.6" x14ac:dyDescent="0.3">
      <c r="A27" s="2099" t="s">
        <v>334</v>
      </c>
      <c r="B27" s="2100">
        <v>20</v>
      </c>
      <c r="C27" s="2100" t="s">
        <v>217</v>
      </c>
      <c r="D27" s="2101" t="s">
        <v>26</v>
      </c>
      <c r="E27" s="2102">
        <v>1618820500</v>
      </c>
      <c r="F27" s="2102">
        <v>1618820500</v>
      </c>
      <c r="G27" s="2102">
        <v>588730084</v>
      </c>
      <c r="H27" s="2102">
        <v>588730084</v>
      </c>
      <c r="I27" s="2103">
        <v>588730084</v>
      </c>
    </row>
    <row r="28" spans="1:9" ht="15.6" x14ac:dyDescent="0.3">
      <c r="A28" s="2099" t="s">
        <v>333</v>
      </c>
      <c r="B28" s="2100">
        <v>20</v>
      </c>
      <c r="C28" s="2100" t="s">
        <v>217</v>
      </c>
      <c r="D28" s="2101" t="s">
        <v>27</v>
      </c>
      <c r="E28" s="2102">
        <v>778296108</v>
      </c>
      <c r="F28" s="2102">
        <v>778296108</v>
      </c>
      <c r="G28" s="2102">
        <v>13696897</v>
      </c>
      <c r="H28" s="2102">
        <v>13696897</v>
      </c>
      <c r="I28" s="2103">
        <v>13696897</v>
      </c>
    </row>
    <row r="29" spans="1:9" ht="15.6" x14ac:dyDescent="0.3">
      <c r="A29" s="2099" t="s">
        <v>332</v>
      </c>
      <c r="B29" s="2100">
        <v>20</v>
      </c>
      <c r="C29" s="2100" t="s">
        <v>217</v>
      </c>
      <c r="D29" s="2101" t="s">
        <v>107</v>
      </c>
      <c r="E29" s="2102">
        <v>75867329</v>
      </c>
      <c r="F29" s="2102">
        <v>75867329</v>
      </c>
      <c r="G29" s="2102">
        <v>34982470</v>
      </c>
      <c r="H29" s="2102">
        <v>34982470</v>
      </c>
      <c r="I29" s="2103">
        <v>34982470</v>
      </c>
    </row>
    <row r="30" spans="1:9" ht="31.2" x14ac:dyDescent="0.3">
      <c r="A30" s="2094" t="s">
        <v>331</v>
      </c>
      <c r="B30" s="2095"/>
      <c r="C30" s="2095"/>
      <c r="D30" s="2096" t="s">
        <v>28</v>
      </c>
      <c r="E30" s="2097">
        <f>+E31+E32</f>
        <v>202966280</v>
      </c>
      <c r="F30" s="2097">
        <f>+F31+F32</f>
        <v>202966280</v>
      </c>
      <c r="G30" s="2097">
        <f>+G31+G32</f>
        <v>168417040</v>
      </c>
      <c r="H30" s="2097">
        <f>+H31+H32</f>
        <v>168417040</v>
      </c>
      <c r="I30" s="2098">
        <f>+I31+I32</f>
        <v>168417040</v>
      </c>
    </row>
    <row r="31" spans="1:9" ht="15.6" x14ac:dyDescent="0.3">
      <c r="A31" s="2099" t="s">
        <v>330</v>
      </c>
      <c r="B31" s="2100">
        <v>20</v>
      </c>
      <c r="C31" s="2100" t="s">
        <v>217</v>
      </c>
      <c r="D31" s="2101" t="s">
        <v>29</v>
      </c>
      <c r="E31" s="2102">
        <v>68766280</v>
      </c>
      <c r="F31" s="2102">
        <v>68766280</v>
      </c>
      <c r="G31" s="2102">
        <v>58745416</v>
      </c>
      <c r="H31" s="2102">
        <v>58745416</v>
      </c>
      <c r="I31" s="2103">
        <v>58745416</v>
      </c>
    </row>
    <row r="32" spans="1:9" ht="15.6" x14ac:dyDescent="0.3">
      <c r="A32" s="2099" t="s">
        <v>329</v>
      </c>
      <c r="B32" s="2100">
        <v>20</v>
      </c>
      <c r="C32" s="2100" t="s">
        <v>217</v>
      </c>
      <c r="D32" s="2101" t="s">
        <v>30</v>
      </c>
      <c r="E32" s="2102">
        <v>134200000</v>
      </c>
      <c r="F32" s="2102">
        <v>134200000</v>
      </c>
      <c r="G32" s="2102">
        <v>109671624</v>
      </c>
      <c r="H32" s="2102">
        <v>109671624</v>
      </c>
      <c r="I32" s="2103">
        <v>109671624</v>
      </c>
    </row>
    <row r="33" spans="1:9" ht="30.75" customHeight="1" x14ac:dyDescent="0.3">
      <c r="A33" s="2094" t="s">
        <v>328</v>
      </c>
      <c r="B33" s="2095">
        <v>20</v>
      </c>
      <c r="C33" s="2100" t="s">
        <v>217</v>
      </c>
      <c r="D33" s="2096" t="s">
        <v>108</v>
      </c>
      <c r="E33" s="2107">
        <v>2317082322</v>
      </c>
      <c r="F33" s="2102">
        <v>0</v>
      </c>
      <c r="G33" s="2102">
        <v>0</v>
      </c>
      <c r="H33" s="2102">
        <v>0</v>
      </c>
      <c r="I33" s="2103">
        <v>0</v>
      </c>
    </row>
    <row r="34" spans="1:9" ht="15.6" x14ac:dyDescent="0.3">
      <c r="A34" s="2094" t="s">
        <v>327</v>
      </c>
      <c r="B34" s="2095"/>
      <c r="C34" s="2095"/>
      <c r="D34" s="2096" t="s">
        <v>31</v>
      </c>
      <c r="E34" s="2105">
        <f>SUM(E35:E36)</f>
        <v>7405061141</v>
      </c>
      <c r="F34" s="2105">
        <f>SUM(F35:F36)</f>
        <v>4500210279</v>
      </c>
      <c r="G34" s="2105">
        <f>SUM(G35:G36)</f>
        <v>4357046361</v>
      </c>
      <c r="H34" s="2105">
        <f>SUM(H35:H36)</f>
        <v>3328925251</v>
      </c>
      <c r="I34" s="2108">
        <f>SUM(I35:I36)</f>
        <v>3328925251</v>
      </c>
    </row>
    <row r="35" spans="1:9" ht="15.6" x14ac:dyDescent="0.3">
      <c r="A35" s="2099" t="s">
        <v>326</v>
      </c>
      <c r="B35" s="2100">
        <v>20</v>
      </c>
      <c r="C35" s="2100" t="s">
        <v>217</v>
      </c>
      <c r="D35" s="2101" t="s">
        <v>32</v>
      </c>
      <c r="E35" s="2102">
        <v>305000000</v>
      </c>
      <c r="F35" s="2102">
        <v>296530764</v>
      </c>
      <c r="G35" s="2102">
        <v>153366846</v>
      </c>
      <c r="H35" s="2102">
        <v>89899674</v>
      </c>
      <c r="I35" s="2103">
        <v>89899674</v>
      </c>
    </row>
    <row r="36" spans="1:9" ht="15.6" x14ac:dyDescent="0.3">
      <c r="A36" s="2099" t="s">
        <v>325</v>
      </c>
      <c r="B36" s="2100">
        <v>20</v>
      </c>
      <c r="C36" s="2100" t="s">
        <v>217</v>
      </c>
      <c r="D36" s="2101" t="s">
        <v>33</v>
      </c>
      <c r="E36" s="2102">
        <v>7100061141</v>
      </c>
      <c r="F36" s="2102">
        <v>4203679515</v>
      </c>
      <c r="G36" s="2102">
        <v>4203679515</v>
      </c>
      <c r="H36" s="2102">
        <v>3239025577</v>
      </c>
      <c r="I36" s="2103">
        <v>3239025577</v>
      </c>
    </row>
    <row r="37" spans="1:9" ht="31.5" customHeight="1" x14ac:dyDescent="0.3">
      <c r="A37" s="2094" t="s">
        <v>324</v>
      </c>
      <c r="B37" s="2095"/>
      <c r="C37" s="2095"/>
      <c r="D37" s="2096" t="s">
        <v>109</v>
      </c>
      <c r="E37" s="2097">
        <f>+E38+E42+E46+E47</f>
        <v>9940246700</v>
      </c>
      <c r="F37" s="2097">
        <f>+F38+F42+F46+F47</f>
        <v>9940246700</v>
      </c>
      <c r="G37" s="2097">
        <f>+G38+G42+G46+G47</f>
        <v>7177129895</v>
      </c>
      <c r="H37" s="2097">
        <f>+H38+H42+H46+H47</f>
        <v>7177129895</v>
      </c>
      <c r="I37" s="2098">
        <f>+I38+I42+I46+I47</f>
        <v>6529146495</v>
      </c>
    </row>
    <row r="38" spans="1:9" ht="15.6" x14ac:dyDescent="0.3">
      <c r="A38" s="2094" t="s">
        <v>323</v>
      </c>
      <c r="B38" s="2095"/>
      <c r="C38" s="2095"/>
      <c r="D38" s="2096" t="s">
        <v>35</v>
      </c>
      <c r="E38" s="2097">
        <f>SUM(E39:E41)</f>
        <v>5264556926</v>
      </c>
      <c r="F38" s="2097">
        <f>SUM(F39:F41)</f>
        <v>5264556926</v>
      </c>
      <c r="G38" s="2097">
        <f>SUM(G39:G41)</f>
        <v>3267872100</v>
      </c>
      <c r="H38" s="2097">
        <f>SUM(H39:H41)</f>
        <v>3267872100</v>
      </c>
      <c r="I38" s="2098">
        <f>SUM(I39:I41)</f>
        <v>2864735400</v>
      </c>
    </row>
    <row r="39" spans="1:9" ht="15.6" x14ac:dyDescent="0.3">
      <c r="A39" s="2099" t="s">
        <v>322</v>
      </c>
      <c r="B39" s="2100">
        <v>20</v>
      </c>
      <c r="C39" s="2100" t="s">
        <v>217</v>
      </c>
      <c r="D39" s="2101" t="s">
        <v>36</v>
      </c>
      <c r="E39" s="2102">
        <v>1297907238</v>
      </c>
      <c r="F39" s="2102">
        <v>1297907238</v>
      </c>
      <c r="G39" s="2102">
        <v>725282100</v>
      </c>
      <c r="H39" s="2102">
        <v>725282100</v>
      </c>
      <c r="I39" s="2103">
        <v>640747800</v>
      </c>
    </row>
    <row r="40" spans="1:9" ht="31.2" x14ac:dyDescent="0.3">
      <c r="A40" s="2099" t="s">
        <v>321</v>
      </c>
      <c r="B40" s="2100">
        <v>20</v>
      </c>
      <c r="C40" s="2100" t="s">
        <v>217</v>
      </c>
      <c r="D40" s="2101" t="s">
        <v>110</v>
      </c>
      <c r="E40" s="2102">
        <v>1985792898</v>
      </c>
      <c r="F40" s="2102">
        <v>1985792898</v>
      </c>
      <c r="G40" s="2102">
        <v>1079889700</v>
      </c>
      <c r="H40" s="2102">
        <v>1079889700</v>
      </c>
      <c r="I40" s="2103">
        <v>946707100</v>
      </c>
    </row>
    <row r="41" spans="1:9" ht="15.6" x14ac:dyDescent="0.3">
      <c r="A41" s="2099" t="s">
        <v>320</v>
      </c>
      <c r="B41" s="2100">
        <v>20</v>
      </c>
      <c r="C41" s="2100" t="s">
        <v>217</v>
      </c>
      <c r="D41" s="2101" t="s">
        <v>38</v>
      </c>
      <c r="E41" s="2102">
        <v>1980856790</v>
      </c>
      <c r="F41" s="2102">
        <v>1980856790</v>
      </c>
      <c r="G41" s="2102">
        <v>1462700300</v>
      </c>
      <c r="H41" s="2102">
        <v>1462700300</v>
      </c>
      <c r="I41" s="2103">
        <v>1277280500</v>
      </c>
    </row>
    <row r="42" spans="1:9" ht="15.6" x14ac:dyDescent="0.3">
      <c r="A42" s="2094" t="s">
        <v>319</v>
      </c>
      <c r="B42" s="2095"/>
      <c r="C42" s="2095"/>
      <c r="D42" s="2096" t="s">
        <v>111</v>
      </c>
      <c r="E42" s="2097">
        <f>+E43+E44+E45</f>
        <v>3375854160</v>
      </c>
      <c r="F42" s="2097">
        <f>+F43+F44+F45</f>
        <v>3375854160</v>
      </c>
      <c r="G42" s="2097">
        <f>+G43+G44+G45</f>
        <v>3002574995</v>
      </c>
      <c r="H42" s="2097">
        <f>+H43+H44+H45</f>
        <v>3002574995</v>
      </c>
      <c r="I42" s="2098">
        <f>+I43+I44+I45</f>
        <v>2863405795</v>
      </c>
    </row>
    <row r="43" spans="1:9" ht="15.6" x14ac:dyDescent="0.3">
      <c r="A43" s="2099" t="s">
        <v>318</v>
      </c>
      <c r="B43" s="2100">
        <v>20</v>
      </c>
      <c r="C43" s="2100" t="s">
        <v>217</v>
      </c>
      <c r="D43" s="2101" t="s">
        <v>40</v>
      </c>
      <c r="E43" s="2102">
        <v>2045759880</v>
      </c>
      <c r="F43" s="2102">
        <v>2045759880</v>
      </c>
      <c r="G43" s="2102">
        <v>1933845195</v>
      </c>
      <c r="H43" s="2102">
        <v>1933845195</v>
      </c>
      <c r="I43" s="2103">
        <v>1933845195</v>
      </c>
    </row>
    <row r="44" spans="1:9" ht="31.2" x14ac:dyDescent="0.3">
      <c r="A44" s="2099" t="s">
        <v>317</v>
      </c>
      <c r="B44" s="2100">
        <v>20</v>
      </c>
      <c r="C44" s="2100" t="s">
        <v>217</v>
      </c>
      <c r="D44" s="2101" t="s">
        <v>41</v>
      </c>
      <c r="E44" s="2102">
        <v>1204707636</v>
      </c>
      <c r="F44" s="2102">
        <v>1204707636</v>
      </c>
      <c r="G44" s="2102">
        <v>985147300</v>
      </c>
      <c r="H44" s="2102">
        <v>985147300</v>
      </c>
      <c r="I44" s="2103">
        <v>856538700</v>
      </c>
    </row>
    <row r="45" spans="1:9" ht="46.8" x14ac:dyDescent="0.3">
      <c r="A45" s="2099" t="s">
        <v>316</v>
      </c>
      <c r="B45" s="2100">
        <v>20</v>
      </c>
      <c r="C45" s="2100" t="s">
        <v>217</v>
      </c>
      <c r="D45" s="2101" t="s">
        <v>112</v>
      </c>
      <c r="E45" s="2102">
        <v>125386644</v>
      </c>
      <c r="F45" s="2102">
        <v>125386644</v>
      </c>
      <c r="G45" s="2102">
        <v>83582500</v>
      </c>
      <c r="H45" s="2102">
        <v>83582500</v>
      </c>
      <c r="I45" s="2103">
        <v>73021900</v>
      </c>
    </row>
    <row r="46" spans="1:9" ht="15.6" x14ac:dyDescent="0.3">
      <c r="A46" s="2099" t="s">
        <v>315</v>
      </c>
      <c r="B46" s="2100">
        <v>20</v>
      </c>
      <c r="C46" s="2100" t="s">
        <v>217</v>
      </c>
      <c r="D46" s="2101" t="s">
        <v>43</v>
      </c>
      <c r="E46" s="2102">
        <v>775448970</v>
      </c>
      <c r="F46" s="2102">
        <v>775448970</v>
      </c>
      <c r="G46" s="2102">
        <v>543985500</v>
      </c>
      <c r="H46" s="2102">
        <v>543985500</v>
      </c>
      <c r="I46" s="2103">
        <v>480581900</v>
      </c>
    </row>
    <row r="47" spans="1:9" ht="16.2" thickBot="1" x14ac:dyDescent="0.35">
      <c r="A47" s="2109" t="s">
        <v>314</v>
      </c>
      <c r="B47" s="2110">
        <v>20</v>
      </c>
      <c r="C47" s="2110" t="s">
        <v>217</v>
      </c>
      <c r="D47" s="2111" t="s">
        <v>44</v>
      </c>
      <c r="E47" s="2112">
        <v>524386644</v>
      </c>
      <c r="F47" s="2112">
        <v>524386644</v>
      </c>
      <c r="G47" s="2112">
        <v>362697300</v>
      </c>
      <c r="H47" s="2112">
        <v>362697300</v>
      </c>
      <c r="I47" s="2113">
        <v>320423400</v>
      </c>
    </row>
    <row r="48" spans="1:9" ht="6" customHeight="1" thickBot="1" x14ac:dyDescent="0.35">
      <c r="A48" s="2114"/>
      <c r="B48" s="2115"/>
      <c r="C48" s="2115"/>
      <c r="D48" s="2116"/>
      <c r="E48" s="2117"/>
      <c r="F48" s="2117"/>
      <c r="G48" s="2118"/>
      <c r="H48" s="2117"/>
      <c r="I48" s="2119"/>
    </row>
    <row r="49" spans="1:9" s="2065" customFormat="1" x14ac:dyDescent="0.3">
      <c r="A49" s="3712" t="s">
        <v>1</v>
      </c>
      <c r="B49" s="3713"/>
      <c r="C49" s="3713"/>
      <c r="D49" s="3713"/>
      <c r="E49" s="3713"/>
      <c r="F49" s="3713"/>
      <c r="G49" s="3713"/>
      <c r="H49" s="3713"/>
      <c r="I49" s="3714"/>
    </row>
    <row r="50" spans="1:9" s="2065" customFormat="1" x14ac:dyDescent="0.3">
      <c r="A50" s="3715" t="s">
        <v>95</v>
      </c>
      <c r="B50" s="3716"/>
      <c r="C50" s="3716"/>
      <c r="D50" s="3716"/>
      <c r="E50" s="3716"/>
      <c r="F50" s="3716"/>
      <c r="G50" s="3716"/>
      <c r="H50" s="3716"/>
      <c r="I50" s="3717"/>
    </row>
    <row r="51" spans="1:9" hidden="1" x14ac:dyDescent="0.3">
      <c r="A51" s="2066"/>
      <c r="I51" s="2067"/>
    </row>
    <row r="52" spans="1:9" x14ac:dyDescent="0.3">
      <c r="A52" s="2068" t="s">
        <v>0</v>
      </c>
      <c r="E52" s="2120"/>
      <c r="I52" s="2067"/>
    </row>
    <row r="53" spans="1:9" ht="1.5" customHeight="1" x14ac:dyDescent="0.3">
      <c r="A53" s="2066"/>
      <c r="I53" s="2069"/>
    </row>
    <row r="54" spans="1:9" ht="21" customHeight="1" thickBot="1" x14ac:dyDescent="0.35">
      <c r="A54" s="2066" t="s">
        <v>96</v>
      </c>
      <c r="D54" s="2063" t="s">
        <v>4</v>
      </c>
      <c r="F54" s="2064" t="str">
        <f>F7</f>
        <v>MES:</v>
      </c>
      <c r="G54" s="2064" t="str">
        <f>G7</f>
        <v>AGOSTO</v>
      </c>
      <c r="H54" s="2064" t="str">
        <f>H7</f>
        <v xml:space="preserve">                                VIGENCIA FISCAL:      2018</v>
      </c>
      <c r="I54" s="2067"/>
    </row>
    <row r="55" spans="1:9" ht="28.5" hidden="1" customHeight="1" thickBot="1" x14ac:dyDescent="0.35">
      <c r="A55" s="2066"/>
      <c r="I55" s="2067"/>
    </row>
    <row r="56" spans="1:9" ht="15" thickBot="1" x14ac:dyDescent="0.35">
      <c r="A56" s="2121"/>
      <c r="B56" s="2122"/>
      <c r="C56" s="2122"/>
      <c r="D56" s="2123"/>
      <c r="E56" s="2124"/>
      <c r="F56" s="2124"/>
      <c r="G56" s="2124"/>
      <c r="H56" s="2124"/>
      <c r="I56" s="2125"/>
    </row>
    <row r="57" spans="1:9" ht="33.75" customHeight="1" thickBot="1" x14ac:dyDescent="0.35">
      <c r="A57" s="2080" t="s">
        <v>228</v>
      </c>
      <c r="B57" s="2081" t="s">
        <v>227</v>
      </c>
      <c r="C57" s="2081" t="s">
        <v>226</v>
      </c>
      <c r="D57" s="2081" t="s">
        <v>225</v>
      </c>
      <c r="E57" s="2082" t="s">
        <v>224</v>
      </c>
      <c r="F57" s="2082" t="s">
        <v>101</v>
      </c>
      <c r="G57" s="2082" t="s">
        <v>102</v>
      </c>
      <c r="H57" s="2082" t="s">
        <v>103</v>
      </c>
      <c r="I57" s="2083" t="s">
        <v>195</v>
      </c>
    </row>
    <row r="58" spans="1:9" ht="31.5" customHeight="1" x14ac:dyDescent="0.3">
      <c r="A58" s="2094" t="s">
        <v>313</v>
      </c>
      <c r="B58" s="2095"/>
      <c r="C58" s="2095"/>
      <c r="D58" s="2126" t="s">
        <v>45</v>
      </c>
      <c r="E58" s="2127">
        <f>+E59</f>
        <v>10357914969</v>
      </c>
      <c r="F58" s="2127">
        <f>+F59</f>
        <v>10042771550.190001</v>
      </c>
      <c r="G58" s="2127">
        <f>+G59</f>
        <v>9360464804.7700005</v>
      </c>
      <c r="H58" s="2127">
        <f>+H59</f>
        <v>6946968030.6199999</v>
      </c>
      <c r="I58" s="2128">
        <f>+I59</f>
        <v>6946968030.6199999</v>
      </c>
    </row>
    <row r="59" spans="1:9" ht="15.6" x14ac:dyDescent="0.3">
      <c r="A59" s="2094" t="s">
        <v>312</v>
      </c>
      <c r="B59" s="2095"/>
      <c r="C59" s="2095"/>
      <c r="D59" s="2096" t="s">
        <v>45</v>
      </c>
      <c r="E59" s="2097">
        <f>+E63+E60</f>
        <v>10357914969</v>
      </c>
      <c r="F59" s="2097">
        <f>+F63+F60</f>
        <v>10042771550.190001</v>
      </c>
      <c r="G59" s="2097">
        <f>+G63+G60</f>
        <v>9360464804.7700005</v>
      </c>
      <c r="H59" s="2097">
        <f>+H63+H60</f>
        <v>6946968030.6199999</v>
      </c>
      <c r="I59" s="2098">
        <f>+I63+I60</f>
        <v>6946968030.6199999</v>
      </c>
    </row>
    <row r="60" spans="1:9" ht="20.25" customHeight="1" x14ac:dyDescent="0.3">
      <c r="A60" s="2094" t="s">
        <v>311</v>
      </c>
      <c r="B60" s="2095"/>
      <c r="C60" s="2095"/>
      <c r="D60" s="2096" t="s">
        <v>113</v>
      </c>
      <c r="E60" s="2097">
        <f t="shared" ref="E60:I61" si="0">+E61</f>
        <v>0</v>
      </c>
      <c r="F60" s="2097">
        <f t="shared" si="0"/>
        <v>0</v>
      </c>
      <c r="G60" s="2097">
        <f t="shared" si="0"/>
        <v>0</v>
      </c>
      <c r="H60" s="2097">
        <f t="shared" si="0"/>
        <v>0</v>
      </c>
      <c r="I60" s="2098">
        <f t="shared" si="0"/>
        <v>0</v>
      </c>
    </row>
    <row r="61" spans="1:9" ht="15.6" x14ac:dyDescent="0.3">
      <c r="A61" s="2094" t="s">
        <v>310</v>
      </c>
      <c r="B61" s="2095"/>
      <c r="C61" s="2095"/>
      <c r="D61" s="2096" t="s">
        <v>114</v>
      </c>
      <c r="E61" s="2105">
        <f t="shared" si="0"/>
        <v>0</v>
      </c>
      <c r="F61" s="2105">
        <f t="shared" si="0"/>
        <v>0</v>
      </c>
      <c r="G61" s="2105">
        <f t="shared" si="0"/>
        <v>0</v>
      </c>
      <c r="H61" s="2105">
        <f t="shared" si="0"/>
        <v>0</v>
      </c>
      <c r="I61" s="2108">
        <f t="shared" si="0"/>
        <v>0</v>
      </c>
    </row>
    <row r="62" spans="1:9" ht="21" customHeight="1" x14ac:dyDescent="0.3">
      <c r="A62" s="2099" t="s">
        <v>309</v>
      </c>
      <c r="B62" s="2100">
        <v>20</v>
      </c>
      <c r="C62" s="2100" t="s">
        <v>217</v>
      </c>
      <c r="D62" s="2101" t="s">
        <v>115</v>
      </c>
      <c r="E62" s="2104">
        <v>0</v>
      </c>
      <c r="F62" s="2104">
        <v>0</v>
      </c>
      <c r="G62" s="2104">
        <v>0</v>
      </c>
      <c r="H62" s="2104">
        <v>0</v>
      </c>
      <c r="I62" s="2103">
        <v>0</v>
      </c>
    </row>
    <row r="63" spans="1:9" ht="21.75" customHeight="1" x14ac:dyDescent="0.3">
      <c r="A63" s="2094" t="s">
        <v>308</v>
      </c>
      <c r="B63" s="2095"/>
      <c r="C63" s="2095"/>
      <c r="D63" s="2096" t="s">
        <v>46</v>
      </c>
      <c r="E63" s="2105">
        <f>+E69+E64+E76+E92+E96+E99+E104+E108+E113+E114+E116+E110+E66</f>
        <v>10357914969</v>
      </c>
      <c r="F63" s="2105">
        <f>+F69+F64+F76+F92+F96+F99+F104+F108+F113+F114+F116+F110+F66</f>
        <v>10042771550.190001</v>
      </c>
      <c r="G63" s="2105">
        <f>+G69+G64+G76+G92+G96+G99+G104+G108+G113+G114+G116+G110+G66</f>
        <v>9360464804.7700005</v>
      </c>
      <c r="H63" s="2105">
        <f>+H69+H64+H76+H92+H96+H99+H104+H108+H113+H114+H116+H110+H66</f>
        <v>6946968030.6199999</v>
      </c>
      <c r="I63" s="2108">
        <f>+I69+I64+I76+I92+I96+I99+I104+I108+I113+I114+I116+I110+I66</f>
        <v>6946968030.6199999</v>
      </c>
    </row>
    <row r="64" spans="1:9" ht="22.5" customHeight="1" x14ac:dyDescent="0.3">
      <c r="A64" s="2094" t="s">
        <v>307</v>
      </c>
      <c r="B64" s="2095"/>
      <c r="C64" s="2095"/>
      <c r="D64" s="2096" t="s">
        <v>116</v>
      </c>
      <c r="E64" s="2097">
        <f>SUM(E65:E65)</f>
        <v>0</v>
      </c>
      <c r="F64" s="2097">
        <f>SUM(F65:F65)</f>
        <v>0</v>
      </c>
      <c r="G64" s="2097">
        <f>SUM(G65:G65)</f>
        <v>0</v>
      </c>
      <c r="H64" s="2097">
        <f>SUM(H65:H65)</f>
        <v>0</v>
      </c>
      <c r="I64" s="2098">
        <f>SUM(I65:I65)</f>
        <v>0</v>
      </c>
    </row>
    <row r="65" spans="1:9" ht="24.75" customHeight="1" x14ac:dyDescent="0.3">
      <c r="A65" s="2099" t="s">
        <v>306</v>
      </c>
      <c r="B65" s="2100">
        <v>20</v>
      </c>
      <c r="C65" s="2100" t="s">
        <v>217</v>
      </c>
      <c r="D65" s="2101" t="s">
        <v>117</v>
      </c>
      <c r="E65" s="2102">
        <v>0</v>
      </c>
      <c r="F65" s="2102">
        <v>0</v>
      </c>
      <c r="G65" s="2102">
        <v>0</v>
      </c>
      <c r="H65" s="2102">
        <v>0</v>
      </c>
      <c r="I65" s="2103">
        <v>0</v>
      </c>
    </row>
    <row r="66" spans="1:9" ht="31.5" customHeight="1" x14ac:dyDescent="0.3">
      <c r="A66" s="2094" t="s">
        <v>305</v>
      </c>
      <c r="B66" s="2100"/>
      <c r="C66" s="2100"/>
      <c r="D66" s="2096" t="s">
        <v>304</v>
      </c>
      <c r="E66" s="2097">
        <f>+E67+E68</f>
        <v>359711230</v>
      </c>
      <c r="F66" s="2097">
        <f>+F67+F68</f>
        <v>235258000</v>
      </c>
      <c r="G66" s="2097">
        <f>+G67+G68</f>
        <v>5258000</v>
      </c>
      <c r="H66" s="2097">
        <f>+H67+H68</f>
        <v>5258000</v>
      </c>
      <c r="I66" s="2098">
        <f>+I67+I68</f>
        <v>5258000</v>
      </c>
    </row>
    <row r="67" spans="1:9" ht="24.75" customHeight="1" x14ac:dyDescent="0.3">
      <c r="A67" s="2099" t="s">
        <v>303</v>
      </c>
      <c r="B67" s="2100">
        <v>20</v>
      </c>
      <c r="C67" s="2100" t="s">
        <v>217</v>
      </c>
      <c r="D67" s="2101" t="s">
        <v>302</v>
      </c>
      <c r="E67" s="2102">
        <v>243711230</v>
      </c>
      <c r="F67" s="2102">
        <v>230955000</v>
      </c>
      <c r="G67" s="2102">
        <v>955000</v>
      </c>
      <c r="H67" s="2102">
        <v>955000</v>
      </c>
      <c r="I67" s="2103">
        <v>955000</v>
      </c>
    </row>
    <row r="68" spans="1:9" ht="24.75" customHeight="1" x14ac:dyDescent="0.3">
      <c r="A68" s="2099" t="s">
        <v>301</v>
      </c>
      <c r="B68" s="2100">
        <v>20</v>
      </c>
      <c r="C68" s="2100" t="s">
        <v>217</v>
      </c>
      <c r="D68" s="2101" t="s">
        <v>300</v>
      </c>
      <c r="E68" s="2102">
        <v>116000000</v>
      </c>
      <c r="F68" s="2102">
        <v>4303000</v>
      </c>
      <c r="G68" s="2102">
        <v>4303000</v>
      </c>
      <c r="H68" s="2102">
        <v>4303000</v>
      </c>
      <c r="I68" s="2103">
        <v>4303000</v>
      </c>
    </row>
    <row r="69" spans="1:9" ht="31.5" customHeight="1" x14ac:dyDescent="0.3">
      <c r="A69" s="2094" t="s">
        <v>299</v>
      </c>
      <c r="B69" s="2095"/>
      <c r="C69" s="2095"/>
      <c r="D69" s="2096" t="s">
        <v>47</v>
      </c>
      <c r="E69" s="2097">
        <f>SUM(E70:E75)</f>
        <v>145008279</v>
      </c>
      <c r="F69" s="2097">
        <f>SUM(F70:F75)</f>
        <v>116201994.68000001</v>
      </c>
      <c r="G69" s="2097">
        <f>SUM(G70:G75)</f>
        <v>116201994.68000001</v>
      </c>
      <c r="H69" s="2097">
        <f>SUM(H70:H75)</f>
        <v>76675262.670000002</v>
      </c>
      <c r="I69" s="2098">
        <f>SUM(I70:I75)</f>
        <v>76675262.670000002</v>
      </c>
    </row>
    <row r="70" spans="1:9" ht="31.5" customHeight="1" x14ac:dyDescent="0.3">
      <c r="A70" s="2099" t="s">
        <v>298</v>
      </c>
      <c r="B70" s="2100">
        <v>20</v>
      </c>
      <c r="C70" s="2100" t="s">
        <v>217</v>
      </c>
      <c r="D70" s="2101" t="s">
        <v>48</v>
      </c>
      <c r="E70" s="2102">
        <v>67000277</v>
      </c>
      <c r="F70" s="2102">
        <v>60704547</v>
      </c>
      <c r="G70" s="2102">
        <v>60704547</v>
      </c>
      <c r="H70" s="2102">
        <v>38260985</v>
      </c>
      <c r="I70" s="2103">
        <v>38260985</v>
      </c>
    </row>
    <row r="71" spans="1:9" ht="31.5" customHeight="1" x14ac:dyDescent="0.3">
      <c r="A71" s="2099" t="s">
        <v>370</v>
      </c>
      <c r="B71" s="2100">
        <v>20</v>
      </c>
      <c r="C71" s="2100" t="s">
        <v>217</v>
      </c>
      <c r="D71" s="2101" t="s">
        <v>371</v>
      </c>
      <c r="E71" s="2102">
        <v>4000000</v>
      </c>
      <c r="F71" s="2102">
        <v>0</v>
      </c>
      <c r="G71" s="2102">
        <v>0</v>
      </c>
      <c r="H71" s="2102">
        <v>0</v>
      </c>
      <c r="I71" s="2103">
        <v>0</v>
      </c>
    </row>
    <row r="72" spans="1:9" ht="31.5" customHeight="1" x14ac:dyDescent="0.3">
      <c r="A72" s="2099" t="s">
        <v>372</v>
      </c>
      <c r="B72" s="2100">
        <v>20</v>
      </c>
      <c r="C72" s="2100" t="s">
        <v>217</v>
      </c>
      <c r="D72" s="2101" t="s">
        <v>373</v>
      </c>
      <c r="E72" s="2102">
        <v>1000000</v>
      </c>
      <c r="F72" s="2102">
        <v>0</v>
      </c>
      <c r="G72" s="2102">
        <v>0</v>
      </c>
      <c r="H72" s="2102">
        <v>0</v>
      </c>
      <c r="I72" s="2103">
        <v>0</v>
      </c>
    </row>
    <row r="73" spans="1:9" ht="31.5" customHeight="1" x14ac:dyDescent="0.3">
      <c r="A73" s="2099" t="s">
        <v>297</v>
      </c>
      <c r="B73" s="2100">
        <v>20</v>
      </c>
      <c r="C73" s="2100" t="s">
        <v>217</v>
      </c>
      <c r="D73" s="2101" t="s">
        <v>119</v>
      </c>
      <c r="E73" s="2102">
        <v>39508002</v>
      </c>
      <c r="F73" s="2102">
        <v>35054847.68</v>
      </c>
      <c r="G73" s="2102">
        <v>35054847.68</v>
      </c>
      <c r="H73" s="2102">
        <v>35054847.670000002</v>
      </c>
      <c r="I73" s="2103">
        <v>35054847.670000002</v>
      </c>
    </row>
    <row r="74" spans="1:9" ht="31.5" customHeight="1" x14ac:dyDescent="0.3">
      <c r="A74" s="2099" t="s">
        <v>296</v>
      </c>
      <c r="B74" s="2100">
        <v>20</v>
      </c>
      <c r="C74" s="2100" t="s">
        <v>217</v>
      </c>
      <c r="D74" s="2101" t="s">
        <v>120</v>
      </c>
      <c r="E74" s="2102">
        <v>31000000</v>
      </c>
      <c r="F74" s="2102">
        <v>20142600</v>
      </c>
      <c r="G74" s="2102">
        <v>20142600</v>
      </c>
      <c r="H74" s="2102">
        <v>3059430</v>
      </c>
      <c r="I74" s="2103">
        <v>3059430</v>
      </c>
    </row>
    <row r="75" spans="1:9" ht="31.5" customHeight="1" x14ac:dyDescent="0.3">
      <c r="A75" s="2099" t="s">
        <v>295</v>
      </c>
      <c r="B75" s="2100">
        <v>20</v>
      </c>
      <c r="C75" s="2100" t="s">
        <v>217</v>
      </c>
      <c r="D75" s="2101" t="s">
        <v>121</v>
      </c>
      <c r="E75" s="2102">
        <v>2500000</v>
      </c>
      <c r="F75" s="2102">
        <v>300000</v>
      </c>
      <c r="G75" s="2102">
        <v>300000</v>
      </c>
      <c r="H75" s="2102">
        <v>300000</v>
      </c>
      <c r="I75" s="2103">
        <v>300000</v>
      </c>
    </row>
    <row r="76" spans="1:9" ht="31.5" customHeight="1" x14ac:dyDescent="0.3">
      <c r="A76" s="2094" t="s">
        <v>294</v>
      </c>
      <c r="B76" s="2095"/>
      <c r="C76" s="2095"/>
      <c r="D76" s="2096" t="s">
        <v>49</v>
      </c>
      <c r="E76" s="2097">
        <f>SUM(E77:E82)</f>
        <v>838872171</v>
      </c>
      <c r="F76" s="2097">
        <f>SUM(F77:F82)</f>
        <v>708327332.39999998</v>
      </c>
      <c r="G76" s="2097">
        <f>SUM(G77:G82)</f>
        <v>708327332.39999998</v>
      </c>
      <c r="H76" s="2097">
        <f>SUM(H77:H82)</f>
        <v>362315267.84000003</v>
      </c>
      <c r="I76" s="2098">
        <f>SUM(I77:I82)</f>
        <v>362315267.84000003</v>
      </c>
    </row>
    <row r="77" spans="1:9" ht="27.75" customHeight="1" x14ac:dyDescent="0.3">
      <c r="A77" s="2099" t="s">
        <v>293</v>
      </c>
      <c r="B77" s="2100">
        <v>20</v>
      </c>
      <c r="C77" s="2100" t="s">
        <v>217</v>
      </c>
      <c r="D77" s="2101" t="s">
        <v>50</v>
      </c>
      <c r="E77" s="2102">
        <v>50000001</v>
      </c>
      <c r="F77" s="2102">
        <v>25000000</v>
      </c>
      <c r="G77" s="2102">
        <v>25000000</v>
      </c>
      <c r="H77" s="2102">
        <v>4927541.82</v>
      </c>
      <c r="I77" s="2103">
        <v>4927541.82</v>
      </c>
    </row>
    <row r="78" spans="1:9" ht="29.25" customHeight="1" x14ac:dyDescent="0.3">
      <c r="A78" s="2099" t="s">
        <v>292</v>
      </c>
      <c r="B78" s="2100">
        <v>20</v>
      </c>
      <c r="C78" s="2100" t="s">
        <v>217</v>
      </c>
      <c r="D78" s="2101" t="s">
        <v>122</v>
      </c>
      <c r="E78" s="2102">
        <v>125000002</v>
      </c>
      <c r="F78" s="2102">
        <v>25000000</v>
      </c>
      <c r="G78" s="2102">
        <v>25000000</v>
      </c>
      <c r="H78" s="2102">
        <v>4927541.82</v>
      </c>
      <c r="I78" s="2103">
        <v>4927541.82</v>
      </c>
    </row>
    <row r="79" spans="1:9" ht="30.6" customHeight="1" x14ac:dyDescent="0.3">
      <c r="A79" s="2099" t="s">
        <v>291</v>
      </c>
      <c r="B79" s="2100">
        <v>20</v>
      </c>
      <c r="C79" s="2100" t="s">
        <v>217</v>
      </c>
      <c r="D79" s="2129" t="s">
        <v>123</v>
      </c>
      <c r="E79" s="2102">
        <v>78200000</v>
      </c>
      <c r="F79" s="2102">
        <v>78200000</v>
      </c>
      <c r="G79" s="2102">
        <v>78200000</v>
      </c>
      <c r="H79" s="2102">
        <v>31962500</v>
      </c>
      <c r="I79" s="2103">
        <v>31962500</v>
      </c>
    </row>
    <row r="80" spans="1:9" ht="27.75" customHeight="1" x14ac:dyDescent="0.3">
      <c r="A80" s="2099" t="s">
        <v>290</v>
      </c>
      <c r="B80" s="2100">
        <v>20</v>
      </c>
      <c r="C80" s="2100" t="s">
        <v>217</v>
      </c>
      <c r="D80" s="2101" t="s">
        <v>124</v>
      </c>
      <c r="E80" s="2102">
        <v>164000000</v>
      </c>
      <c r="F80" s="2102">
        <v>160452702.40000001</v>
      </c>
      <c r="G80" s="2102">
        <v>160452702.40000001</v>
      </c>
      <c r="H80" s="2102">
        <v>87218579.200000003</v>
      </c>
      <c r="I80" s="2103">
        <v>87218579.200000003</v>
      </c>
    </row>
    <row r="81" spans="1:9" ht="27.75" customHeight="1" x14ac:dyDescent="0.3">
      <c r="A81" s="2099" t="s">
        <v>289</v>
      </c>
      <c r="B81" s="2100">
        <v>20</v>
      </c>
      <c r="C81" s="2100" t="s">
        <v>217</v>
      </c>
      <c r="D81" s="2101" t="s">
        <v>53</v>
      </c>
      <c r="E81" s="2102">
        <v>421672168</v>
      </c>
      <c r="F81" s="2102">
        <v>419674630</v>
      </c>
      <c r="G81" s="2102">
        <v>419674630</v>
      </c>
      <c r="H81" s="2102">
        <v>233279105</v>
      </c>
      <c r="I81" s="2103">
        <v>233279105</v>
      </c>
    </row>
    <row r="82" spans="1:9" ht="27.75" customHeight="1" thickBot="1" x14ac:dyDescent="0.35">
      <c r="A82" s="2109" t="s">
        <v>288</v>
      </c>
      <c r="B82" s="2110">
        <v>20</v>
      </c>
      <c r="C82" s="2110" t="s">
        <v>217</v>
      </c>
      <c r="D82" s="2111" t="s">
        <v>125</v>
      </c>
      <c r="E82" s="2112">
        <v>0</v>
      </c>
      <c r="F82" s="2112">
        <v>0</v>
      </c>
      <c r="G82" s="2112">
        <v>0</v>
      </c>
      <c r="H82" s="2112">
        <v>0</v>
      </c>
      <c r="I82" s="2113">
        <v>0</v>
      </c>
    </row>
    <row r="83" spans="1:9" ht="16.2" thickBot="1" x14ac:dyDescent="0.35">
      <c r="A83" s="2114"/>
      <c r="B83" s="2115"/>
      <c r="C83" s="2115"/>
      <c r="D83" s="2116"/>
      <c r="E83" s="2117"/>
      <c r="F83" s="2117"/>
      <c r="G83" s="2117"/>
      <c r="H83" s="2117"/>
      <c r="I83" s="2117"/>
    </row>
    <row r="84" spans="1:9" s="2065" customFormat="1" x14ac:dyDescent="0.3">
      <c r="A84" s="3712" t="s">
        <v>1</v>
      </c>
      <c r="B84" s="3713"/>
      <c r="C84" s="3713"/>
      <c r="D84" s="3713"/>
      <c r="E84" s="3713"/>
      <c r="F84" s="3713"/>
      <c r="G84" s="3713"/>
      <c r="H84" s="3713"/>
      <c r="I84" s="3714"/>
    </row>
    <row r="85" spans="1:9" s="2065" customFormat="1" x14ac:dyDescent="0.3">
      <c r="A85" s="3715" t="s">
        <v>95</v>
      </c>
      <c r="B85" s="3716"/>
      <c r="C85" s="3716"/>
      <c r="D85" s="3716"/>
      <c r="E85" s="3716"/>
      <c r="F85" s="3716"/>
      <c r="G85" s="3716"/>
      <c r="H85" s="3716"/>
      <c r="I85" s="3717"/>
    </row>
    <row r="86" spans="1:9" x14ac:dyDescent="0.3">
      <c r="A86" s="2068" t="s">
        <v>0</v>
      </c>
      <c r="I86" s="2067"/>
    </row>
    <row r="87" spans="1:9" ht="3.75" customHeight="1" x14ac:dyDescent="0.3">
      <c r="A87" s="2066"/>
      <c r="I87" s="2069"/>
    </row>
    <row r="88" spans="1:9" ht="15" thickBot="1" x14ac:dyDescent="0.35">
      <c r="A88" s="2066" t="s">
        <v>96</v>
      </c>
      <c r="D88" s="2063" t="s">
        <v>4</v>
      </c>
      <c r="F88" s="2064" t="str">
        <f>F54</f>
        <v>MES:</v>
      </c>
      <c r="G88" s="2064" t="str">
        <f>G7</f>
        <v>AGOSTO</v>
      </c>
      <c r="H88" s="2064" t="str">
        <f>H54</f>
        <v xml:space="preserve">                                VIGENCIA FISCAL:      2018</v>
      </c>
      <c r="I88" s="2067"/>
    </row>
    <row r="89" spans="1:9" ht="6.75" hidden="1" customHeight="1" thickBot="1" x14ac:dyDescent="0.35">
      <c r="A89" s="2066"/>
      <c r="I89" s="2067"/>
    </row>
    <row r="90" spans="1:9" ht="15" thickBot="1" x14ac:dyDescent="0.35">
      <c r="A90" s="2121"/>
      <c r="B90" s="2122"/>
      <c r="C90" s="2122"/>
      <c r="D90" s="2123"/>
      <c r="E90" s="2124"/>
      <c r="F90" s="2124"/>
      <c r="G90" s="2124"/>
      <c r="H90" s="2124"/>
      <c r="I90" s="2125"/>
    </row>
    <row r="91" spans="1:9" ht="36" customHeight="1" thickBot="1" x14ac:dyDescent="0.35">
      <c r="A91" s="2080" t="s">
        <v>228</v>
      </c>
      <c r="B91" s="2081" t="s">
        <v>227</v>
      </c>
      <c r="C91" s="2081" t="s">
        <v>226</v>
      </c>
      <c r="D91" s="2081" t="s">
        <v>225</v>
      </c>
      <c r="E91" s="2082" t="s">
        <v>224</v>
      </c>
      <c r="F91" s="2082" t="s">
        <v>101</v>
      </c>
      <c r="G91" s="2082" t="s">
        <v>102</v>
      </c>
      <c r="H91" s="2082" t="s">
        <v>103</v>
      </c>
      <c r="I91" s="2083" t="s">
        <v>195</v>
      </c>
    </row>
    <row r="92" spans="1:9" ht="18.75" customHeight="1" x14ac:dyDescent="0.3">
      <c r="A92" s="2094" t="s">
        <v>287</v>
      </c>
      <c r="B92" s="2095"/>
      <c r="C92" s="2095"/>
      <c r="D92" s="2096" t="s">
        <v>55</v>
      </c>
      <c r="E92" s="2097">
        <f>+E94+E95+E93</f>
        <v>46491949</v>
      </c>
      <c r="F92" s="2097">
        <f>+F94+F95+F93</f>
        <v>45704697.960000001</v>
      </c>
      <c r="G92" s="2097">
        <f>+G94+G95+G93</f>
        <v>45704697.960000001</v>
      </c>
      <c r="H92" s="2097">
        <f>+H94+H95+H93</f>
        <v>27701297.960000001</v>
      </c>
      <c r="I92" s="2098">
        <f>+I94+I95+I93</f>
        <v>27701297.960000001</v>
      </c>
    </row>
    <row r="93" spans="1:9" ht="18.75" customHeight="1" x14ac:dyDescent="0.3">
      <c r="A93" s="2099" t="s">
        <v>286</v>
      </c>
      <c r="B93" s="2100">
        <v>20</v>
      </c>
      <c r="C93" s="2100" t="s">
        <v>217</v>
      </c>
      <c r="D93" s="2101" t="s">
        <v>56</v>
      </c>
      <c r="E93" s="2102">
        <v>30000000</v>
      </c>
      <c r="F93" s="2102">
        <v>30000000</v>
      </c>
      <c r="G93" s="2102">
        <v>30000000</v>
      </c>
      <c r="H93" s="2102">
        <v>11996600</v>
      </c>
      <c r="I93" s="2103">
        <v>11996600</v>
      </c>
    </row>
    <row r="94" spans="1:9" ht="18.75" customHeight="1" x14ac:dyDescent="0.3">
      <c r="A94" s="2099" t="s">
        <v>285</v>
      </c>
      <c r="B94" s="2100">
        <v>20</v>
      </c>
      <c r="C94" s="2100" t="s">
        <v>217</v>
      </c>
      <c r="D94" s="2101" t="s">
        <v>57</v>
      </c>
      <c r="E94" s="2102">
        <v>15491949</v>
      </c>
      <c r="F94" s="2102">
        <v>15491948.960000001</v>
      </c>
      <c r="G94" s="2102">
        <v>15491948.960000001</v>
      </c>
      <c r="H94" s="2102">
        <v>15491948.960000001</v>
      </c>
      <c r="I94" s="2103">
        <v>15491948.960000001</v>
      </c>
    </row>
    <row r="95" spans="1:9" ht="18.75" customHeight="1" x14ac:dyDescent="0.3">
      <c r="A95" s="2099" t="s">
        <v>284</v>
      </c>
      <c r="B95" s="2100">
        <v>20</v>
      </c>
      <c r="C95" s="2100" t="s">
        <v>217</v>
      </c>
      <c r="D95" s="2101" t="s">
        <v>126</v>
      </c>
      <c r="E95" s="2102">
        <v>1000000</v>
      </c>
      <c r="F95" s="2102">
        <v>212749</v>
      </c>
      <c r="G95" s="2102">
        <v>212749</v>
      </c>
      <c r="H95" s="2102">
        <v>212749</v>
      </c>
      <c r="I95" s="2103">
        <v>212749</v>
      </c>
    </row>
    <row r="96" spans="1:9" ht="18.75" customHeight="1" x14ac:dyDescent="0.3">
      <c r="A96" s="2094" t="s">
        <v>283</v>
      </c>
      <c r="B96" s="2095"/>
      <c r="C96" s="2095"/>
      <c r="D96" s="2096" t="s">
        <v>58</v>
      </c>
      <c r="E96" s="2097">
        <f>+E97+E98</f>
        <v>60839944</v>
      </c>
      <c r="F96" s="2097">
        <f>+F97+F98</f>
        <v>50300524</v>
      </c>
      <c r="G96" s="2097">
        <f>+G97+G98</f>
        <v>50300524</v>
      </c>
      <c r="H96" s="2097">
        <f>+H97+H98</f>
        <v>34354524</v>
      </c>
      <c r="I96" s="2097">
        <f>+I97+I98</f>
        <v>34354524</v>
      </c>
    </row>
    <row r="97" spans="1:9" ht="18.75" customHeight="1" x14ac:dyDescent="0.3">
      <c r="A97" s="2099" t="s">
        <v>362</v>
      </c>
      <c r="B97" s="2100">
        <v>20</v>
      </c>
      <c r="C97" s="2100" t="s">
        <v>217</v>
      </c>
      <c r="D97" s="2101" t="s">
        <v>363</v>
      </c>
      <c r="E97" s="2102">
        <v>774000</v>
      </c>
      <c r="F97" s="2102">
        <v>774000</v>
      </c>
      <c r="G97" s="2102">
        <v>774000</v>
      </c>
      <c r="H97" s="2102">
        <v>774000</v>
      </c>
      <c r="I97" s="2103">
        <v>774000</v>
      </c>
    </row>
    <row r="98" spans="1:9" ht="18.75" customHeight="1" x14ac:dyDescent="0.3">
      <c r="A98" s="2099" t="s">
        <v>282</v>
      </c>
      <c r="B98" s="2100">
        <v>20</v>
      </c>
      <c r="C98" s="2100" t="s">
        <v>217</v>
      </c>
      <c r="D98" s="2101" t="s">
        <v>59</v>
      </c>
      <c r="E98" s="2102">
        <v>60065944</v>
      </c>
      <c r="F98" s="2102">
        <v>49526524</v>
      </c>
      <c r="G98" s="2102">
        <v>49526524</v>
      </c>
      <c r="H98" s="2102">
        <v>33580524</v>
      </c>
      <c r="I98" s="2103">
        <v>33580524</v>
      </c>
    </row>
    <row r="99" spans="1:9" ht="18.75" customHeight="1" x14ac:dyDescent="0.3">
      <c r="A99" s="2094" t="s">
        <v>281</v>
      </c>
      <c r="B99" s="2095"/>
      <c r="C99" s="2095"/>
      <c r="D99" s="2096" t="s">
        <v>60</v>
      </c>
      <c r="E99" s="2097">
        <f>SUM(E100:E103)</f>
        <v>439500001</v>
      </c>
      <c r="F99" s="2097">
        <f>SUM(F100:F103)</f>
        <v>439500000.14999998</v>
      </c>
      <c r="G99" s="2097">
        <f>SUM(G100:G103)</f>
        <v>269409009.73000002</v>
      </c>
      <c r="H99" s="2097">
        <f>SUM(H100:H103)</f>
        <v>268559421.14999998</v>
      </c>
      <c r="I99" s="2098">
        <f>SUM(I100:I103)</f>
        <v>268559421.14999998</v>
      </c>
    </row>
    <row r="100" spans="1:9" ht="18.75" customHeight="1" x14ac:dyDescent="0.3">
      <c r="A100" s="2099" t="s">
        <v>280</v>
      </c>
      <c r="B100" s="2100">
        <v>20</v>
      </c>
      <c r="C100" s="2100" t="s">
        <v>217</v>
      </c>
      <c r="D100" s="2101" t="s">
        <v>127</v>
      </c>
      <c r="E100" s="2102">
        <v>5000000</v>
      </c>
      <c r="F100" s="2102">
        <v>5000000</v>
      </c>
      <c r="G100" s="2102">
        <v>1816152</v>
      </c>
      <c r="H100" s="2102">
        <v>1816152</v>
      </c>
      <c r="I100" s="2103">
        <v>1816152</v>
      </c>
    </row>
    <row r="101" spans="1:9" ht="18.75" customHeight="1" x14ac:dyDescent="0.3">
      <c r="A101" s="2099" t="s">
        <v>279</v>
      </c>
      <c r="B101" s="2100">
        <v>20</v>
      </c>
      <c r="C101" s="2100" t="s">
        <v>217</v>
      </c>
      <c r="D101" s="2101" t="s">
        <v>128</v>
      </c>
      <c r="E101" s="2102">
        <v>358500000</v>
      </c>
      <c r="F101" s="2102">
        <v>358500000</v>
      </c>
      <c r="G101" s="2102">
        <v>223006470</v>
      </c>
      <c r="H101" s="2102">
        <v>223006470</v>
      </c>
      <c r="I101" s="2103">
        <v>223006470</v>
      </c>
    </row>
    <row r="102" spans="1:9" ht="18.75" customHeight="1" x14ac:dyDescent="0.3">
      <c r="A102" s="2099" t="s">
        <v>278</v>
      </c>
      <c r="B102" s="2100">
        <v>20</v>
      </c>
      <c r="C102" s="2100" t="s">
        <v>217</v>
      </c>
      <c r="D102" s="2101" t="s">
        <v>129</v>
      </c>
      <c r="E102" s="2102">
        <v>16000000</v>
      </c>
      <c r="F102" s="2102">
        <v>15999999.15</v>
      </c>
      <c r="G102" s="2102">
        <v>8577671.7300000004</v>
      </c>
      <c r="H102" s="2102">
        <v>7728083.1500000004</v>
      </c>
      <c r="I102" s="2103">
        <v>7728083.1500000004</v>
      </c>
    </row>
    <row r="103" spans="1:9" ht="18.75" customHeight="1" x14ac:dyDescent="0.3">
      <c r="A103" s="2099" t="s">
        <v>277</v>
      </c>
      <c r="B103" s="2100">
        <v>20</v>
      </c>
      <c r="C103" s="2100" t="s">
        <v>217</v>
      </c>
      <c r="D103" s="2101" t="s">
        <v>61</v>
      </c>
      <c r="E103" s="2102">
        <v>60000001</v>
      </c>
      <c r="F103" s="2102">
        <v>60000001</v>
      </c>
      <c r="G103" s="2102">
        <v>36008716</v>
      </c>
      <c r="H103" s="2102">
        <v>36008716</v>
      </c>
      <c r="I103" s="2103">
        <v>36008716</v>
      </c>
    </row>
    <row r="104" spans="1:9" ht="18.75" customHeight="1" x14ac:dyDescent="0.3">
      <c r="A104" s="2094" t="s">
        <v>276</v>
      </c>
      <c r="B104" s="2095"/>
      <c r="C104" s="2095"/>
      <c r="D104" s="2096" t="s">
        <v>62</v>
      </c>
      <c r="E104" s="2097">
        <f>SUM(E105:E107)</f>
        <v>1749514770</v>
      </c>
      <c r="F104" s="2097">
        <f>SUM(F105:F107)</f>
        <v>1748357376</v>
      </c>
      <c r="G104" s="2097">
        <f>SUM(G105:G107)</f>
        <v>1748357376</v>
      </c>
      <c r="H104" s="2097">
        <f>SUM(H105:H107)</f>
        <v>1748357375</v>
      </c>
      <c r="I104" s="2098">
        <f>SUM(I105:I107)</f>
        <v>1748357375</v>
      </c>
    </row>
    <row r="105" spans="1:9" ht="18.75" customHeight="1" x14ac:dyDescent="0.3">
      <c r="A105" s="2099" t="s">
        <v>275</v>
      </c>
      <c r="B105" s="2100">
        <v>20</v>
      </c>
      <c r="C105" s="2100" t="s">
        <v>217</v>
      </c>
      <c r="D105" s="2101" t="s">
        <v>130</v>
      </c>
      <c r="E105" s="2102">
        <v>88308975</v>
      </c>
      <c r="F105" s="2102">
        <v>88086082</v>
      </c>
      <c r="G105" s="2102">
        <v>88086082</v>
      </c>
      <c r="H105" s="2102">
        <v>88086082</v>
      </c>
      <c r="I105" s="2103">
        <v>88086082</v>
      </c>
    </row>
    <row r="106" spans="1:9" ht="18.75" customHeight="1" x14ac:dyDescent="0.3">
      <c r="A106" s="2099" t="s">
        <v>274</v>
      </c>
      <c r="B106" s="2100">
        <v>20</v>
      </c>
      <c r="C106" s="2100" t="s">
        <v>217</v>
      </c>
      <c r="D106" s="2101" t="s">
        <v>131</v>
      </c>
      <c r="E106" s="2102">
        <v>254000000</v>
      </c>
      <c r="F106" s="2104">
        <v>253065719</v>
      </c>
      <c r="G106" s="2102">
        <v>253065719</v>
      </c>
      <c r="H106" s="2102">
        <v>253065718</v>
      </c>
      <c r="I106" s="2103">
        <v>253065718</v>
      </c>
    </row>
    <row r="107" spans="1:9" ht="18.75" customHeight="1" x14ac:dyDescent="0.3">
      <c r="A107" s="2099" t="s">
        <v>273</v>
      </c>
      <c r="B107" s="2100">
        <v>20</v>
      </c>
      <c r="C107" s="2100" t="s">
        <v>217</v>
      </c>
      <c r="D107" s="2101" t="s">
        <v>132</v>
      </c>
      <c r="E107" s="2102">
        <v>1407205795</v>
      </c>
      <c r="F107" s="2102">
        <v>1407205575</v>
      </c>
      <c r="G107" s="2102">
        <v>1407205575</v>
      </c>
      <c r="H107" s="2102">
        <v>1407205575</v>
      </c>
      <c r="I107" s="2103">
        <v>1407205575</v>
      </c>
    </row>
    <row r="108" spans="1:9" ht="18.75" customHeight="1" x14ac:dyDescent="0.3">
      <c r="A108" s="2094" t="s">
        <v>272</v>
      </c>
      <c r="B108" s="2095"/>
      <c r="C108" s="2095"/>
      <c r="D108" s="2096" t="s">
        <v>133</v>
      </c>
      <c r="E108" s="2097">
        <f>+E109</f>
        <v>5395736278</v>
      </c>
      <c r="F108" s="2097">
        <f>+F109</f>
        <v>5395736278</v>
      </c>
      <c r="G108" s="2097">
        <f>+G109</f>
        <v>5395736278</v>
      </c>
      <c r="H108" s="2097">
        <f>+H109</f>
        <v>3665292782</v>
      </c>
      <c r="I108" s="2098">
        <f>+I109</f>
        <v>3665292782</v>
      </c>
    </row>
    <row r="109" spans="1:9" ht="18.75" customHeight="1" x14ac:dyDescent="0.3">
      <c r="A109" s="2099" t="s">
        <v>271</v>
      </c>
      <c r="B109" s="2100">
        <v>20</v>
      </c>
      <c r="C109" s="2100" t="s">
        <v>217</v>
      </c>
      <c r="D109" s="2101" t="s">
        <v>134</v>
      </c>
      <c r="E109" s="2102">
        <v>5395736278</v>
      </c>
      <c r="F109" s="2102">
        <v>5395736278</v>
      </c>
      <c r="G109" s="2102">
        <v>5395736278</v>
      </c>
      <c r="H109" s="2102">
        <v>3665292782</v>
      </c>
      <c r="I109" s="2103">
        <v>3665292782</v>
      </c>
    </row>
    <row r="110" spans="1:9" ht="18.75" customHeight="1" x14ac:dyDescent="0.3">
      <c r="A110" s="2094" t="s">
        <v>270</v>
      </c>
      <c r="B110" s="2095"/>
      <c r="C110" s="2095"/>
      <c r="D110" s="2096" t="s">
        <v>135</v>
      </c>
      <c r="E110" s="2097">
        <f>+E111+E112</f>
        <v>0</v>
      </c>
      <c r="F110" s="2097">
        <f>+F111+F112</f>
        <v>0</v>
      </c>
      <c r="G110" s="2097">
        <f>+G111+G112</f>
        <v>0</v>
      </c>
      <c r="H110" s="2097">
        <f>+H111+H112</f>
        <v>0</v>
      </c>
      <c r="I110" s="2098">
        <f>+I111+I112</f>
        <v>0</v>
      </c>
    </row>
    <row r="111" spans="1:9" ht="18.75" customHeight="1" x14ac:dyDescent="0.3">
      <c r="A111" s="2099" t="s">
        <v>269</v>
      </c>
      <c r="B111" s="2100">
        <v>20</v>
      </c>
      <c r="C111" s="2100" t="s">
        <v>217</v>
      </c>
      <c r="D111" s="2101" t="s">
        <v>136</v>
      </c>
      <c r="E111" s="2102">
        <v>0</v>
      </c>
      <c r="F111" s="2102">
        <v>0</v>
      </c>
      <c r="G111" s="2102">
        <v>0</v>
      </c>
      <c r="H111" s="2102">
        <v>0</v>
      </c>
      <c r="I111" s="2103">
        <v>0</v>
      </c>
    </row>
    <row r="112" spans="1:9" ht="18.75" customHeight="1" x14ac:dyDescent="0.3">
      <c r="A112" s="2099" t="s">
        <v>268</v>
      </c>
      <c r="B112" s="2100">
        <v>20</v>
      </c>
      <c r="C112" s="2100" t="s">
        <v>217</v>
      </c>
      <c r="D112" s="2101" t="s">
        <v>137</v>
      </c>
      <c r="E112" s="2102">
        <v>0</v>
      </c>
      <c r="F112" s="2102">
        <v>0</v>
      </c>
      <c r="G112" s="2102">
        <v>0</v>
      </c>
      <c r="H112" s="2102">
        <v>0</v>
      </c>
      <c r="I112" s="2103">
        <v>0</v>
      </c>
    </row>
    <row r="113" spans="1:9" ht="18.75" customHeight="1" x14ac:dyDescent="0.3">
      <c r="A113" s="2099" t="s">
        <v>267</v>
      </c>
      <c r="B113" s="2100">
        <v>20</v>
      </c>
      <c r="C113" s="2100" t="s">
        <v>217</v>
      </c>
      <c r="D113" s="2096" t="s">
        <v>63</v>
      </c>
      <c r="E113" s="2097">
        <v>5000000</v>
      </c>
      <c r="F113" s="2097">
        <v>2500000</v>
      </c>
      <c r="G113" s="2097">
        <v>160000</v>
      </c>
      <c r="H113" s="2097">
        <v>160000</v>
      </c>
      <c r="I113" s="2098">
        <v>160000</v>
      </c>
    </row>
    <row r="114" spans="1:9" ht="18.75" customHeight="1" x14ac:dyDescent="0.3">
      <c r="A114" s="2094" t="s">
        <v>266</v>
      </c>
      <c r="B114" s="2095"/>
      <c r="C114" s="2095"/>
      <c r="D114" s="2096" t="s">
        <v>138</v>
      </c>
      <c r="E114" s="2097">
        <f>+E115</f>
        <v>127820000</v>
      </c>
      <c r="F114" s="2097">
        <f>+F115</f>
        <v>111465000</v>
      </c>
      <c r="G114" s="2097">
        <f>+G115</f>
        <v>23500000</v>
      </c>
      <c r="H114" s="2097">
        <f>+H115</f>
        <v>6616103</v>
      </c>
      <c r="I114" s="2098">
        <f>+I115</f>
        <v>6616103</v>
      </c>
    </row>
    <row r="115" spans="1:9" ht="18.75" customHeight="1" x14ac:dyDescent="0.3">
      <c r="A115" s="2099" t="s">
        <v>265</v>
      </c>
      <c r="B115" s="2100">
        <v>20</v>
      </c>
      <c r="C115" s="2100" t="s">
        <v>217</v>
      </c>
      <c r="D115" s="2101" t="s">
        <v>65</v>
      </c>
      <c r="E115" s="2102">
        <v>127820000</v>
      </c>
      <c r="F115" s="2102">
        <v>111465000</v>
      </c>
      <c r="G115" s="2102">
        <v>23500000</v>
      </c>
      <c r="H115" s="2102">
        <v>6616103</v>
      </c>
      <c r="I115" s="2103">
        <v>6616103</v>
      </c>
    </row>
    <row r="116" spans="1:9" ht="18.75" customHeight="1" x14ac:dyDescent="0.3">
      <c r="A116" s="2094" t="s">
        <v>264</v>
      </c>
      <c r="B116" s="2095"/>
      <c r="C116" s="2095"/>
      <c r="D116" s="2096" t="s">
        <v>66</v>
      </c>
      <c r="E116" s="2097">
        <f>+E117</f>
        <v>1189420347</v>
      </c>
      <c r="F116" s="2097">
        <f>+F117</f>
        <v>1189420347</v>
      </c>
      <c r="G116" s="2097">
        <f>+G117</f>
        <v>997509592</v>
      </c>
      <c r="H116" s="2097">
        <f>+H117</f>
        <v>751677997</v>
      </c>
      <c r="I116" s="2098">
        <f>+I117</f>
        <v>751677997</v>
      </c>
    </row>
    <row r="117" spans="1:9" ht="18.75" customHeight="1" x14ac:dyDescent="0.3">
      <c r="A117" s="2099" t="s">
        <v>263</v>
      </c>
      <c r="B117" s="2100">
        <v>20</v>
      </c>
      <c r="C117" s="2100" t="s">
        <v>217</v>
      </c>
      <c r="D117" s="2101" t="s">
        <v>66</v>
      </c>
      <c r="E117" s="2102">
        <v>1189420347</v>
      </c>
      <c r="F117" s="2102">
        <v>1189420347</v>
      </c>
      <c r="G117" s="2102">
        <v>997509592</v>
      </c>
      <c r="H117" s="2102">
        <v>751677997</v>
      </c>
      <c r="I117" s="2103">
        <v>751677997</v>
      </c>
    </row>
    <row r="118" spans="1:9" ht="18.75" customHeight="1" x14ac:dyDescent="0.3">
      <c r="A118" s="2094">
        <v>3</v>
      </c>
      <c r="B118" s="2095"/>
      <c r="C118" s="2095"/>
      <c r="D118" s="2096" t="s">
        <v>67</v>
      </c>
      <c r="E118" s="2097">
        <f>+E119+E122</f>
        <v>11739402503</v>
      </c>
      <c r="F118" s="2097">
        <f>+F119+F122</f>
        <v>5266342809.5900002</v>
      </c>
      <c r="G118" s="2097">
        <f>+G119+G122</f>
        <v>5116705433.5900002</v>
      </c>
      <c r="H118" s="2097">
        <f>+H119+H122</f>
        <v>4361625433.5900002</v>
      </c>
      <c r="I118" s="2098">
        <f>+I119+I122</f>
        <v>4361625433.5900002</v>
      </c>
    </row>
    <row r="119" spans="1:9" ht="18.75" customHeight="1" x14ac:dyDescent="0.3">
      <c r="A119" s="2094" t="s">
        <v>262</v>
      </c>
      <c r="B119" s="2095"/>
      <c r="C119" s="2095"/>
      <c r="D119" s="2096" t="s">
        <v>140</v>
      </c>
      <c r="E119" s="2097">
        <f t="shared" ref="E119:I120" si="1">+E120</f>
        <v>3471400000</v>
      </c>
      <c r="F119" s="2097">
        <f t="shared" si="1"/>
        <v>13123356.42</v>
      </c>
      <c r="G119" s="2097">
        <f t="shared" si="1"/>
        <v>13123356.42</v>
      </c>
      <c r="H119" s="2097">
        <f t="shared" si="1"/>
        <v>13123356.42</v>
      </c>
      <c r="I119" s="2098">
        <f t="shared" si="1"/>
        <v>13123356.42</v>
      </c>
    </row>
    <row r="120" spans="1:9" ht="18.75" customHeight="1" x14ac:dyDescent="0.3">
      <c r="A120" s="2094" t="s">
        <v>261</v>
      </c>
      <c r="B120" s="2095"/>
      <c r="C120" s="2095"/>
      <c r="D120" s="2096" t="s">
        <v>141</v>
      </c>
      <c r="E120" s="2097">
        <f t="shared" si="1"/>
        <v>3471400000</v>
      </c>
      <c r="F120" s="2097">
        <f t="shared" si="1"/>
        <v>13123356.42</v>
      </c>
      <c r="G120" s="2097">
        <f t="shared" si="1"/>
        <v>13123356.42</v>
      </c>
      <c r="H120" s="2097">
        <f t="shared" si="1"/>
        <v>13123356.42</v>
      </c>
      <c r="I120" s="2098">
        <f t="shared" si="1"/>
        <v>13123356.42</v>
      </c>
    </row>
    <row r="121" spans="1:9" ht="18.75" customHeight="1" x14ac:dyDescent="0.3">
      <c r="A121" s="2099" t="s">
        <v>260</v>
      </c>
      <c r="B121" s="2100">
        <v>20</v>
      </c>
      <c r="C121" s="2100" t="s">
        <v>217</v>
      </c>
      <c r="D121" s="2101" t="s">
        <v>142</v>
      </c>
      <c r="E121" s="2102">
        <v>3471400000</v>
      </c>
      <c r="F121" s="2102">
        <v>13123356.42</v>
      </c>
      <c r="G121" s="2102">
        <v>13123356.42</v>
      </c>
      <c r="H121" s="2102">
        <v>13123356.42</v>
      </c>
      <c r="I121" s="2103">
        <v>13123356.42</v>
      </c>
    </row>
    <row r="122" spans="1:9" ht="18.75" customHeight="1" thickBot="1" x14ac:dyDescent="0.35">
      <c r="A122" s="2130" t="s">
        <v>259</v>
      </c>
      <c r="B122" s="2131"/>
      <c r="C122" s="2131"/>
      <c r="D122" s="2132" t="s">
        <v>68</v>
      </c>
      <c r="E122" s="2133">
        <f>+E133</f>
        <v>8268002503</v>
      </c>
      <c r="F122" s="2133">
        <f>+F133</f>
        <v>5253219453.1700001</v>
      </c>
      <c r="G122" s="2133">
        <f>+G133</f>
        <v>5103582077.1700001</v>
      </c>
      <c r="H122" s="2133">
        <f>+H133</f>
        <v>4348502077.1700001</v>
      </c>
      <c r="I122" s="2134">
        <f>+I133</f>
        <v>4348502077.1700001</v>
      </c>
    </row>
    <row r="123" spans="1:9" ht="16.2" thickBot="1" x14ac:dyDescent="0.35">
      <c r="A123" s="2114"/>
      <c r="B123" s="2115"/>
      <c r="C123" s="2115"/>
      <c r="D123" s="2116"/>
      <c r="E123" s="2118"/>
      <c r="F123" s="2118"/>
      <c r="G123" s="2118"/>
      <c r="H123" s="2118"/>
      <c r="I123" s="2118"/>
    </row>
    <row r="124" spans="1:9" s="2065" customFormat="1" x14ac:dyDescent="0.3">
      <c r="A124" s="3712" t="s">
        <v>1</v>
      </c>
      <c r="B124" s="3713"/>
      <c r="C124" s="3713"/>
      <c r="D124" s="3713"/>
      <c r="E124" s="3713"/>
      <c r="F124" s="3713"/>
      <c r="G124" s="3713"/>
      <c r="H124" s="3713"/>
      <c r="I124" s="3714"/>
    </row>
    <row r="125" spans="1:9" s="2065" customFormat="1" ht="12" customHeight="1" x14ac:dyDescent="0.3">
      <c r="A125" s="3715" t="s">
        <v>95</v>
      </c>
      <c r="B125" s="3716"/>
      <c r="C125" s="3716"/>
      <c r="D125" s="3716"/>
      <c r="E125" s="3716"/>
      <c r="F125" s="3716"/>
      <c r="G125" s="3716"/>
      <c r="H125" s="3716"/>
      <c r="I125" s="3717"/>
    </row>
    <row r="126" spans="1:9" ht="3" hidden="1" customHeight="1" x14ac:dyDescent="0.3">
      <c r="A126" s="2066"/>
      <c r="I126" s="2067"/>
    </row>
    <row r="127" spans="1:9" ht="14.25" customHeight="1" x14ac:dyDescent="0.3">
      <c r="A127" s="2068" t="s">
        <v>0</v>
      </c>
      <c r="I127" s="2067"/>
    </row>
    <row r="128" spans="1:9" ht="9.75" hidden="1" customHeight="1" x14ac:dyDescent="0.3">
      <c r="A128" s="2066"/>
      <c r="I128" s="2069"/>
    </row>
    <row r="129" spans="1:10" x14ac:dyDescent="0.3">
      <c r="A129" s="2066" t="s">
        <v>96</v>
      </c>
      <c r="D129" s="2063" t="s">
        <v>4</v>
      </c>
      <c r="F129" s="2064" t="str">
        <f>F88</f>
        <v>MES:</v>
      </c>
      <c r="G129" s="2064" t="str">
        <f>G7</f>
        <v>AGOSTO</v>
      </c>
      <c r="H129" s="2064" t="str">
        <f>H88:I88</f>
        <v xml:space="preserve">                                VIGENCIA FISCAL:      2018</v>
      </c>
      <c r="I129" s="2067"/>
    </row>
    <row r="130" spans="1:10" ht="1.5" customHeight="1" thickBot="1" x14ac:dyDescent="0.35">
      <c r="A130" s="2066"/>
      <c r="I130" s="2067"/>
    </row>
    <row r="131" spans="1:10" ht="15" thickBot="1" x14ac:dyDescent="0.35">
      <c r="A131" s="2121"/>
      <c r="B131" s="2122"/>
      <c r="C131" s="2122"/>
      <c r="D131" s="2123"/>
      <c r="E131" s="2124"/>
      <c r="F131" s="2124"/>
      <c r="G131" s="2124"/>
      <c r="H131" s="2124"/>
      <c r="I131" s="2125"/>
    </row>
    <row r="132" spans="1:10" ht="27" customHeight="1" thickBot="1" x14ac:dyDescent="0.35">
      <c r="A132" s="2080" t="s">
        <v>228</v>
      </c>
      <c r="B132" s="2081" t="s">
        <v>227</v>
      </c>
      <c r="C132" s="2081" t="s">
        <v>226</v>
      </c>
      <c r="D132" s="2081" t="s">
        <v>225</v>
      </c>
      <c r="E132" s="2082" t="s">
        <v>224</v>
      </c>
      <c r="F132" s="2082" t="s">
        <v>101</v>
      </c>
      <c r="G132" s="2082" t="s">
        <v>102</v>
      </c>
      <c r="H132" s="2082" t="s">
        <v>103</v>
      </c>
      <c r="I132" s="2083" t="s">
        <v>195</v>
      </c>
    </row>
    <row r="133" spans="1:10" ht="15.6" x14ac:dyDescent="0.3">
      <c r="A133" s="2094" t="s">
        <v>258</v>
      </c>
      <c r="B133" s="2095"/>
      <c r="C133" s="2095"/>
      <c r="D133" s="2091" t="s">
        <v>69</v>
      </c>
      <c r="E133" s="2135">
        <f>+E134+E135</f>
        <v>8268002503</v>
      </c>
      <c r="F133" s="2135">
        <f>+F134+F135</f>
        <v>5253219453.1700001</v>
      </c>
      <c r="G133" s="2135">
        <f>+G134+G135</f>
        <v>5103582077.1700001</v>
      </c>
      <c r="H133" s="2135">
        <f>+H134+H135</f>
        <v>4348502077.1700001</v>
      </c>
      <c r="I133" s="2136">
        <f>+I134+I135</f>
        <v>4348502077.1700001</v>
      </c>
    </row>
    <row r="134" spans="1:10" ht="15.6" x14ac:dyDescent="0.3">
      <c r="A134" s="2099" t="s">
        <v>257</v>
      </c>
      <c r="B134" s="2100">
        <v>10</v>
      </c>
      <c r="C134" s="2100" t="s">
        <v>148</v>
      </c>
      <c r="D134" s="2137" t="s">
        <v>69</v>
      </c>
      <c r="E134" s="2138">
        <f t="shared" ref="E134:I135" si="2">+E136+E138</f>
        <v>1741080189</v>
      </c>
      <c r="F134" s="2138">
        <f t="shared" si="2"/>
        <v>1306774900</v>
      </c>
      <c r="G134" s="2138">
        <f t="shared" si="2"/>
        <v>1200000000</v>
      </c>
      <c r="H134" s="2138">
        <f t="shared" si="2"/>
        <v>1200000000</v>
      </c>
      <c r="I134" s="2139">
        <f t="shared" si="2"/>
        <v>1200000000</v>
      </c>
    </row>
    <row r="135" spans="1:10" ht="15.6" x14ac:dyDescent="0.3">
      <c r="A135" s="2099" t="s">
        <v>257</v>
      </c>
      <c r="B135" s="2100">
        <v>20</v>
      </c>
      <c r="C135" s="2100" t="s">
        <v>217</v>
      </c>
      <c r="D135" s="2101" t="s">
        <v>69</v>
      </c>
      <c r="E135" s="2140">
        <f t="shared" si="2"/>
        <v>6526922314</v>
      </c>
      <c r="F135" s="2140">
        <f t="shared" si="2"/>
        <v>3946444553.1700001</v>
      </c>
      <c r="G135" s="2140">
        <f t="shared" si="2"/>
        <v>3903582077.1700001</v>
      </c>
      <c r="H135" s="2140">
        <f t="shared" si="2"/>
        <v>3148502077.1700001</v>
      </c>
      <c r="I135" s="2141">
        <f t="shared" si="2"/>
        <v>3148502077.1700001</v>
      </c>
    </row>
    <row r="136" spans="1:10" ht="15.6" x14ac:dyDescent="0.3">
      <c r="A136" s="2099" t="s">
        <v>256</v>
      </c>
      <c r="B136" s="2100">
        <v>10</v>
      </c>
      <c r="C136" s="2142" t="s">
        <v>148</v>
      </c>
      <c r="D136" s="2101" t="s">
        <v>143</v>
      </c>
      <c r="E136" s="2140">
        <v>541080189</v>
      </c>
      <c r="F136" s="2140">
        <v>106774900</v>
      </c>
      <c r="G136" s="2140">
        <v>0</v>
      </c>
      <c r="H136" s="2140">
        <v>0</v>
      </c>
      <c r="I136" s="2141">
        <v>0</v>
      </c>
    </row>
    <row r="137" spans="1:10" ht="15.6" x14ac:dyDescent="0.3">
      <c r="A137" s="2099" t="s">
        <v>255</v>
      </c>
      <c r="B137" s="2100">
        <v>20</v>
      </c>
      <c r="C137" s="2100" t="s">
        <v>217</v>
      </c>
      <c r="D137" s="2101" t="s">
        <v>144</v>
      </c>
      <c r="E137" s="2140">
        <v>1526922314</v>
      </c>
      <c r="F137" s="2140">
        <v>777826520</v>
      </c>
      <c r="G137" s="2140">
        <v>734964044</v>
      </c>
      <c r="H137" s="2140">
        <v>734964044</v>
      </c>
      <c r="I137" s="2141">
        <v>734964044</v>
      </c>
    </row>
    <row r="138" spans="1:10" ht="15.6" x14ac:dyDescent="0.3">
      <c r="A138" s="2099" t="s">
        <v>254</v>
      </c>
      <c r="B138" s="2100">
        <v>10</v>
      </c>
      <c r="C138" s="2142" t="s">
        <v>148</v>
      </c>
      <c r="D138" s="2101" t="s">
        <v>70</v>
      </c>
      <c r="E138" s="2140">
        <v>1200000000</v>
      </c>
      <c r="F138" s="2140">
        <v>1200000000</v>
      </c>
      <c r="G138" s="2140">
        <v>1200000000</v>
      </c>
      <c r="H138" s="2140">
        <v>1200000000</v>
      </c>
      <c r="I138" s="2141">
        <v>1200000000</v>
      </c>
    </row>
    <row r="139" spans="1:10" ht="16.2" thickBot="1" x14ac:dyDescent="0.35">
      <c r="A139" s="2143" t="s">
        <v>254</v>
      </c>
      <c r="B139" s="2142">
        <v>20</v>
      </c>
      <c r="C139" s="2100" t="s">
        <v>217</v>
      </c>
      <c r="D139" s="2137" t="s">
        <v>70</v>
      </c>
      <c r="E139" s="2138">
        <v>5000000000</v>
      </c>
      <c r="F139" s="2138">
        <v>3168618033.1700001</v>
      </c>
      <c r="G139" s="2138">
        <v>3168618033.1700001</v>
      </c>
      <c r="H139" s="2138">
        <v>2413538033.1700001</v>
      </c>
      <c r="I139" s="2139">
        <v>2413538033.1700001</v>
      </c>
    </row>
    <row r="140" spans="1:10" ht="16.5" customHeight="1" thickBot="1" x14ac:dyDescent="0.35">
      <c r="A140" s="2084" t="s">
        <v>145</v>
      </c>
      <c r="B140" s="2085"/>
      <c r="C140" s="2085"/>
      <c r="D140" s="2144" t="s">
        <v>146</v>
      </c>
      <c r="E140" s="2087">
        <f>+E141</f>
        <v>666693528550</v>
      </c>
      <c r="F140" s="2087">
        <f t="shared" ref="F140:I142" si="3">+F141</f>
        <v>497313883001.75</v>
      </c>
      <c r="G140" s="2087">
        <f t="shared" si="3"/>
        <v>497313883001.75</v>
      </c>
      <c r="H140" s="2087">
        <f t="shared" si="3"/>
        <v>497313883000.75</v>
      </c>
      <c r="I140" s="2088">
        <f t="shared" si="3"/>
        <v>497313883000.75</v>
      </c>
    </row>
    <row r="141" spans="1:10" ht="15.6" x14ac:dyDescent="0.3">
      <c r="A141" s="2089">
        <v>7</v>
      </c>
      <c r="B141" s="2090"/>
      <c r="C141" s="2090"/>
      <c r="D141" s="2091" t="s">
        <v>146</v>
      </c>
      <c r="E141" s="2135">
        <f>+E142</f>
        <v>666693528550</v>
      </c>
      <c r="F141" s="2135">
        <f t="shared" si="3"/>
        <v>497313883001.75</v>
      </c>
      <c r="G141" s="2135">
        <f t="shared" si="3"/>
        <v>497313883001.75</v>
      </c>
      <c r="H141" s="2135">
        <f t="shared" si="3"/>
        <v>497313883000.75</v>
      </c>
      <c r="I141" s="2136">
        <f t="shared" si="3"/>
        <v>497313883000.75</v>
      </c>
    </row>
    <row r="142" spans="1:10" ht="15.6" x14ac:dyDescent="0.3">
      <c r="A142" s="2094" t="s">
        <v>253</v>
      </c>
      <c r="B142" s="2095"/>
      <c r="C142" s="2095"/>
      <c r="D142" s="2096" t="s">
        <v>147</v>
      </c>
      <c r="E142" s="2145">
        <f>+E143</f>
        <v>666693528550</v>
      </c>
      <c r="F142" s="2145">
        <f t="shared" si="3"/>
        <v>497313883001.75</v>
      </c>
      <c r="G142" s="2145">
        <f t="shared" si="3"/>
        <v>497313883001.75</v>
      </c>
      <c r="H142" s="2145">
        <f t="shared" si="3"/>
        <v>497313883000.75</v>
      </c>
      <c r="I142" s="2146">
        <f t="shared" si="3"/>
        <v>497313883000.75</v>
      </c>
    </row>
    <row r="143" spans="1:10" ht="16.5" customHeight="1" thickBot="1" x14ac:dyDescent="0.35">
      <c r="A143" s="2109" t="s">
        <v>252</v>
      </c>
      <c r="B143" s="2110">
        <v>11</v>
      </c>
      <c r="C143" s="2110" t="s">
        <v>148</v>
      </c>
      <c r="D143" s="2111" t="s">
        <v>148</v>
      </c>
      <c r="E143" s="2147">
        <v>666693528550</v>
      </c>
      <c r="F143" s="2147">
        <v>497313883001.75</v>
      </c>
      <c r="G143" s="2147">
        <v>497313883001.75</v>
      </c>
      <c r="H143" s="2147">
        <v>497313883000.75</v>
      </c>
      <c r="I143" s="2148">
        <v>497313883000.75</v>
      </c>
      <c r="J143" s="2149"/>
    </row>
    <row r="144" spans="1:10" ht="18.600000000000001" customHeight="1" thickBot="1" x14ac:dyDescent="0.35">
      <c r="A144" s="2084" t="s">
        <v>71</v>
      </c>
      <c r="B144" s="2085"/>
      <c r="C144" s="2085"/>
      <c r="D144" s="2144" t="s">
        <v>72</v>
      </c>
      <c r="E144" s="2087">
        <f>+E145+E178+E182+E195</f>
        <v>1416964091635</v>
      </c>
      <c r="F144" s="2087">
        <f>+F145+F178+F182+F195</f>
        <v>1355698169881.3201</v>
      </c>
      <c r="G144" s="2087">
        <f>+G145+G178+G182+G195</f>
        <v>1316056632480.8799</v>
      </c>
      <c r="H144" s="2087">
        <f>+H145+H178+H182+H195</f>
        <v>103611336515.31</v>
      </c>
      <c r="I144" s="2088">
        <f>+I145+I178+I182+I195</f>
        <v>103611336515.31</v>
      </c>
    </row>
    <row r="145" spans="1:213" ht="21.75" customHeight="1" x14ac:dyDescent="0.3">
      <c r="A145" s="2089">
        <v>2401</v>
      </c>
      <c r="B145" s="2090"/>
      <c r="C145" s="2090"/>
      <c r="D145" s="2091" t="s">
        <v>149</v>
      </c>
      <c r="E145" s="2097">
        <f>+E146</f>
        <v>1215760244384</v>
      </c>
      <c r="F145" s="2097">
        <f>+F146</f>
        <v>1170151226104.78</v>
      </c>
      <c r="G145" s="2097">
        <f>+G146</f>
        <v>1132525159279.3398</v>
      </c>
      <c r="H145" s="2097">
        <f>+H146</f>
        <v>2393092138.1700001</v>
      </c>
      <c r="I145" s="2098">
        <f>+I146</f>
        <v>2393092138.1700001</v>
      </c>
    </row>
    <row r="146" spans="1:213" ht="15.6" x14ac:dyDescent="0.3">
      <c r="A146" s="2094" t="s">
        <v>251</v>
      </c>
      <c r="B146" s="2095"/>
      <c r="C146" s="2095"/>
      <c r="D146" s="2096" t="s">
        <v>73</v>
      </c>
      <c r="E146" s="2097">
        <f>+E147+E148+E149+E150+E151+E152+E153+E154+E155+E156+E166+E167+E168+E169+E170+E171+E172+E173+E174+E175+E176+E177</f>
        <v>1215760244384</v>
      </c>
      <c r="F146" s="2097">
        <f>+F147+F148+F149+F150+F151+F152+F153+F154+F155+F156+F166+F167+F168+F169+F170+F171+F172+F173+F174+F175+F176+F177</f>
        <v>1170151226104.78</v>
      </c>
      <c r="G146" s="2097">
        <f>+G147+G148+G149+G150+G151+G152+G153+G154+G155+G156+G166+G167+G168+G169+G170+G171+G172+G173+G174+G175+G176+G177</f>
        <v>1132525159279.3398</v>
      </c>
      <c r="H146" s="2097">
        <f>+H147+H148+H149+H150+H151+H152+H153+H154+H155+H156+H166+H167+H168+H169+H170+H171+H172+H173+H174+H175+H176+H177</f>
        <v>2393092138.1700001</v>
      </c>
      <c r="I146" s="2098">
        <f>+I147+I148+I149+I150+I151+I152+I153+I154+I155+I156+I166+I167+I168+I169+I170+I171+I172+I173+I174+I175+I176+I177</f>
        <v>2393092138.1700001</v>
      </c>
    </row>
    <row r="147" spans="1:213" ht="31.5" customHeight="1" x14ac:dyDescent="0.3">
      <c r="A147" s="2099" t="s">
        <v>250</v>
      </c>
      <c r="B147" s="2100">
        <v>10</v>
      </c>
      <c r="C147" s="2100" t="s">
        <v>148</v>
      </c>
      <c r="D147" s="2101" t="s">
        <v>150</v>
      </c>
      <c r="E147" s="2102">
        <v>5000000000</v>
      </c>
      <c r="F147" s="2102">
        <v>5000000000</v>
      </c>
      <c r="G147" s="2102">
        <v>5000000000</v>
      </c>
      <c r="H147" s="2102">
        <v>0</v>
      </c>
      <c r="I147" s="2103">
        <v>0</v>
      </c>
    </row>
    <row r="148" spans="1:213" ht="46.5" customHeight="1" x14ac:dyDescent="0.3">
      <c r="A148" s="2099" t="s">
        <v>249</v>
      </c>
      <c r="B148" s="2100">
        <v>10</v>
      </c>
      <c r="C148" s="2100" t="s">
        <v>148</v>
      </c>
      <c r="D148" s="2101" t="s">
        <v>81</v>
      </c>
      <c r="E148" s="2102">
        <v>38623567574</v>
      </c>
      <c r="F148" s="2102">
        <v>37183734453.779999</v>
      </c>
      <c r="G148" s="2102">
        <v>37143091946.339996</v>
      </c>
      <c r="H148" s="2102">
        <v>2135719479.5</v>
      </c>
      <c r="I148" s="2103">
        <v>2135719479.5</v>
      </c>
    </row>
    <row r="149" spans="1:213" ht="47.25" customHeight="1" x14ac:dyDescent="0.3">
      <c r="A149" s="2150" t="s">
        <v>249</v>
      </c>
      <c r="B149" s="2151">
        <v>11</v>
      </c>
      <c r="C149" s="2151" t="s">
        <v>148</v>
      </c>
      <c r="D149" s="2152" t="s">
        <v>81</v>
      </c>
      <c r="E149" s="2104">
        <v>10500000000</v>
      </c>
      <c r="F149" s="2104">
        <v>4378526245</v>
      </c>
      <c r="G149" s="2104">
        <v>2841824885</v>
      </c>
      <c r="H149" s="2104">
        <v>0</v>
      </c>
      <c r="I149" s="2106">
        <v>0</v>
      </c>
    </row>
    <row r="150" spans="1:213" ht="45" customHeight="1" x14ac:dyDescent="0.3">
      <c r="A150" s="2150" t="s">
        <v>249</v>
      </c>
      <c r="B150" s="2151">
        <v>20</v>
      </c>
      <c r="C150" s="2151" t="s">
        <v>217</v>
      </c>
      <c r="D150" s="2152" t="s">
        <v>81</v>
      </c>
      <c r="E150" s="2102">
        <v>1236952000</v>
      </c>
      <c r="F150" s="2102">
        <v>1235240596</v>
      </c>
      <c r="G150" s="2102">
        <v>1235240596</v>
      </c>
      <c r="H150" s="2102">
        <v>257372658.66999999</v>
      </c>
      <c r="I150" s="2103">
        <v>257372658.66999999</v>
      </c>
    </row>
    <row r="151" spans="1:213" ht="31.5" customHeight="1" x14ac:dyDescent="0.3">
      <c r="A151" s="2099" t="s">
        <v>248</v>
      </c>
      <c r="B151" s="2100">
        <v>10</v>
      </c>
      <c r="C151" s="2100" t="s">
        <v>148</v>
      </c>
      <c r="D151" s="2101" t="s">
        <v>74</v>
      </c>
      <c r="E151" s="2102">
        <v>2361342060</v>
      </c>
      <c r="F151" s="2102">
        <v>2361342060</v>
      </c>
      <c r="G151" s="2102">
        <v>2361342060</v>
      </c>
      <c r="H151" s="2102">
        <v>0</v>
      </c>
      <c r="I151" s="2103">
        <v>0</v>
      </c>
      <c r="J151" s="2153"/>
    </row>
    <row r="152" spans="1:213" ht="35.25" customHeight="1" x14ac:dyDescent="0.3">
      <c r="A152" s="2099" t="s">
        <v>247</v>
      </c>
      <c r="B152" s="2100">
        <v>10</v>
      </c>
      <c r="C152" s="2100" t="s">
        <v>148</v>
      </c>
      <c r="D152" s="2101" t="s">
        <v>151</v>
      </c>
      <c r="E152" s="2102">
        <v>179597709468</v>
      </c>
      <c r="F152" s="2102">
        <v>179597709468</v>
      </c>
      <c r="G152" s="2102">
        <v>179597709468</v>
      </c>
      <c r="H152" s="2102">
        <v>0</v>
      </c>
      <c r="I152" s="2103">
        <v>0</v>
      </c>
    </row>
    <row r="153" spans="1:213" ht="60.75" customHeight="1" x14ac:dyDescent="0.3">
      <c r="A153" s="2099" t="s">
        <v>246</v>
      </c>
      <c r="B153" s="2100">
        <v>10</v>
      </c>
      <c r="C153" s="2100" t="s">
        <v>148</v>
      </c>
      <c r="D153" s="2101" t="s">
        <v>152</v>
      </c>
      <c r="E153" s="2102">
        <v>110755182462</v>
      </c>
      <c r="F153" s="2102">
        <v>110755182462</v>
      </c>
      <c r="G153" s="2102">
        <v>110755182462</v>
      </c>
      <c r="H153" s="2102">
        <v>0</v>
      </c>
      <c r="I153" s="2103">
        <v>0</v>
      </c>
    </row>
    <row r="154" spans="1:213" ht="45.75" customHeight="1" x14ac:dyDescent="0.3">
      <c r="A154" s="2099" t="s">
        <v>245</v>
      </c>
      <c r="B154" s="2100">
        <v>10</v>
      </c>
      <c r="C154" s="2100" t="s">
        <v>148</v>
      </c>
      <c r="D154" s="2101" t="s">
        <v>201</v>
      </c>
      <c r="E154" s="2102">
        <v>47858530962</v>
      </c>
      <c r="F154" s="2102">
        <v>47858530962</v>
      </c>
      <c r="G154" s="2102">
        <v>47858530962</v>
      </c>
      <c r="H154" s="2102">
        <v>0</v>
      </c>
      <c r="I154" s="2103">
        <v>0</v>
      </c>
    </row>
    <row r="155" spans="1:213" ht="62.25" customHeight="1" x14ac:dyDescent="0.3">
      <c r="A155" s="2099" t="s">
        <v>244</v>
      </c>
      <c r="B155" s="2100">
        <v>10</v>
      </c>
      <c r="C155" s="2100" t="s">
        <v>148</v>
      </c>
      <c r="D155" s="2101" t="s">
        <v>153</v>
      </c>
      <c r="E155" s="2102">
        <v>10125416669</v>
      </c>
      <c r="F155" s="2102">
        <v>10125416669</v>
      </c>
      <c r="G155" s="2102">
        <v>10125416669</v>
      </c>
      <c r="H155" s="2102">
        <v>0</v>
      </c>
      <c r="I155" s="2103">
        <v>0</v>
      </c>
    </row>
    <row r="156" spans="1:213" ht="96.75" customHeight="1" thickBot="1" x14ac:dyDescent="0.35">
      <c r="A156" s="2109" t="s">
        <v>243</v>
      </c>
      <c r="B156" s="2110">
        <v>11</v>
      </c>
      <c r="C156" s="2110" t="s">
        <v>148</v>
      </c>
      <c r="D156" s="2111" t="s">
        <v>154</v>
      </c>
      <c r="E156" s="2112">
        <v>138954184228</v>
      </c>
      <c r="F156" s="2112">
        <v>138954184228</v>
      </c>
      <c r="G156" s="2112">
        <v>138954184228</v>
      </c>
      <c r="H156" s="2112">
        <v>0</v>
      </c>
      <c r="I156" s="2113">
        <v>0</v>
      </c>
    </row>
    <row r="157" spans="1:213" ht="8.25" customHeight="1" thickBot="1" x14ac:dyDescent="0.35">
      <c r="A157" s="2114"/>
      <c r="B157" s="2115"/>
      <c r="C157" s="2115"/>
      <c r="D157" s="2116"/>
      <c r="E157" s="2117"/>
      <c r="F157" s="2117"/>
      <c r="G157" s="2117"/>
      <c r="H157" s="2117"/>
      <c r="I157" s="2117"/>
    </row>
    <row r="158" spans="1:213" s="2065" customFormat="1" x14ac:dyDescent="0.3">
      <c r="A158" s="3712" t="s">
        <v>1</v>
      </c>
      <c r="B158" s="3713"/>
      <c r="C158" s="3713"/>
      <c r="D158" s="3713"/>
      <c r="E158" s="3713"/>
      <c r="F158" s="3713"/>
      <c r="G158" s="3713"/>
      <c r="H158" s="3713"/>
      <c r="I158" s="3714"/>
    </row>
    <row r="159" spans="1:213" s="2065" customFormat="1" ht="14.25" customHeight="1" x14ac:dyDescent="0.3">
      <c r="A159" s="3715" t="s">
        <v>95</v>
      </c>
      <c r="B159" s="3716"/>
      <c r="C159" s="3716"/>
      <c r="D159" s="3716"/>
      <c r="E159" s="3716"/>
      <c r="F159" s="3716"/>
      <c r="G159" s="3716"/>
      <c r="H159" s="3716"/>
      <c r="I159" s="3717"/>
      <c r="J159" s="3716"/>
      <c r="K159" s="3716"/>
      <c r="L159" s="3716"/>
      <c r="M159" s="3717"/>
      <c r="N159" s="3715"/>
      <c r="O159" s="3716"/>
      <c r="P159" s="3716"/>
      <c r="Q159" s="3716"/>
      <c r="R159" s="3716"/>
      <c r="S159" s="3716"/>
      <c r="T159" s="3716"/>
      <c r="U159" s="3717"/>
      <c r="V159" s="3715"/>
      <c r="W159" s="3716"/>
      <c r="X159" s="3716"/>
      <c r="Y159" s="3716"/>
      <c r="Z159" s="3716"/>
      <c r="AA159" s="3716"/>
      <c r="AB159" s="3716"/>
      <c r="AC159" s="3717"/>
      <c r="AD159" s="3715"/>
      <c r="AE159" s="3716"/>
      <c r="AF159" s="3716"/>
      <c r="AG159" s="3716"/>
      <c r="AH159" s="3716"/>
      <c r="AI159" s="3716"/>
      <c r="AJ159" s="3716"/>
      <c r="AK159" s="3717"/>
      <c r="AL159" s="3715"/>
      <c r="AM159" s="3716"/>
      <c r="AN159" s="3716"/>
      <c r="AO159" s="3716"/>
      <c r="AP159" s="3716"/>
      <c r="AQ159" s="3716"/>
      <c r="AR159" s="3716"/>
      <c r="AS159" s="3717"/>
      <c r="AT159" s="3715"/>
      <c r="AU159" s="3716"/>
      <c r="AV159" s="3716"/>
      <c r="AW159" s="3716"/>
      <c r="AX159" s="3716"/>
      <c r="AY159" s="3716"/>
      <c r="AZ159" s="3716"/>
      <c r="BA159" s="3717"/>
      <c r="BB159" s="3715"/>
      <c r="BC159" s="3716"/>
      <c r="BD159" s="3716"/>
      <c r="BE159" s="3716"/>
      <c r="BF159" s="3716"/>
      <c r="BG159" s="3716"/>
      <c r="BH159" s="3716"/>
      <c r="BI159" s="3717"/>
      <c r="BJ159" s="3715"/>
      <c r="BK159" s="3716"/>
      <c r="BL159" s="3716"/>
      <c r="BM159" s="3716"/>
      <c r="BN159" s="3716"/>
      <c r="BO159" s="3716"/>
      <c r="BP159" s="3716"/>
      <c r="BQ159" s="3717"/>
      <c r="BR159" s="3715"/>
      <c r="BS159" s="3716"/>
      <c r="BT159" s="3716"/>
      <c r="BU159" s="3716"/>
      <c r="BV159" s="3716"/>
      <c r="BW159" s="3716"/>
      <c r="BX159" s="3716"/>
      <c r="BY159" s="3717"/>
      <c r="BZ159" s="3715"/>
      <c r="CA159" s="3716"/>
      <c r="CB159" s="3716"/>
      <c r="CC159" s="3716"/>
      <c r="CD159" s="3716"/>
      <c r="CE159" s="3716"/>
      <c r="CF159" s="3716"/>
      <c r="CG159" s="3717"/>
      <c r="CH159" s="3715"/>
      <c r="CI159" s="3716"/>
      <c r="CJ159" s="3716"/>
      <c r="CK159" s="3716"/>
      <c r="CL159" s="3716"/>
      <c r="CM159" s="3716"/>
      <c r="CN159" s="3716"/>
      <c r="CO159" s="3717"/>
      <c r="CP159" s="3715"/>
      <c r="CQ159" s="3716"/>
      <c r="CR159" s="3716"/>
      <c r="CS159" s="3716"/>
      <c r="CT159" s="3716"/>
      <c r="CU159" s="3716"/>
      <c r="CV159" s="3716"/>
      <c r="CW159" s="3717"/>
      <c r="CX159" s="3715"/>
      <c r="CY159" s="3716"/>
      <c r="CZ159" s="3716"/>
      <c r="DA159" s="3716"/>
      <c r="DB159" s="3716"/>
      <c r="DC159" s="3716"/>
      <c r="DD159" s="3716"/>
      <c r="DE159" s="3717"/>
      <c r="DF159" s="3715"/>
      <c r="DG159" s="3716"/>
      <c r="DH159" s="3716"/>
      <c r="DI159" s="3716"/>
      <c r="DJ159" s="3716"/>
      <c r="DK159" s="3716"/>
      <c r="DL159" s="3716"/>
      <c r="DM159" s="3717"/>
      <c r="DN159" s="3715"/>
      <c r="DO159" s="3716"/>
      <c r="DP159" s="3716"/>
      <c r="DQ159" s="3716"/>
      <c r="DR159" s="3716"/>
      <c r="DS159" s="3716"/>
      <c r="DT159" s="3716"/>
      <c r="DU159" s="3717"/>
      <c r="DV159" s="3715"/>
      <c r="DW159" s="3716"/>
      <c r="DX159" s="3716"/>
      <c r="DY159" s="3716"/>
      <c r="DZ159" s="3716"/>
      <c r="EA159" s="3716"/>
      <c r="EB159" s="3716"/>
      <c r="EC159" s="3717"/>
      <c r="ED159" s="3715"/>
      <c r="EE159" s="3716"/>
      <c r="EF159" s="3716"/>
      <c r="EG159" s="3716"/>
      <c r="EH159" s="3716"/>
      <c r="EI159" s="3716"/>
      <c r="EJ159" s="3716"/>
      <c r="EK159" s="3717"/>
      <c r="EL159" s="3715"/>
      <c r="EM159" s="3716"/>
      <c r="EN159" s="3716"/>
      <c r="EO159" s="3716"/>
      <c r="EP159" s="3716"/>
      <c r="EQ159" s="3716"/>
      <c r="ER159" s="3716"/>
      <c r="ES159" s="3717"/>
      <c r="ET159" s="3715"/>
      <c r="EU159" s="3716"/>
      <c r="EV159" s="3716"/>
      <c r="EW159" s="3716"/>
      <c r="EX159" s="3716"/>
      <c r="EY159" s="3716"/>
      <c r="EZ159" s="3716"/>
      <c r="FA159" s="3717"/>
      <c r="FB159" s="3715"/>
      <c r="FC159" s="3716"/>
      <c r="FD159" s="3716"/>
      <c r="FE159" s="3716"/>
      <c r="FF159" s="3716"/>
      <c r="FG159" s="3716"/>
      <c r="FH159" s="3716"/>
      <c r="FI159" s="3717"/>
      <c r="FJ159" s="3715"/>
      <c r="FK159" s="3716"/>
      <c r="FL159" s="3716"/>
      <c r="FM159" s="3716"/>
      <c r="FN159" s="3716"/>
      <c r="FO159" s="3716"/>
      <c r="FP159" s="3716"/>
      <c r="FQ159" s="3717"/>
      <c r="FR159" s="3715"/>
      <c r="FS159" s="3716"/>
      <c r="FT159" s="3716"/>
      <c r="FU159" s="3716"/>
      <c r="FV159" s="3716"/>
      <c r="FW159" s="3716"/>
      <c r="FX159" s="3716"/>
      <c r="FY159" s="3717"/>
      <c r="FZ159" s="3715"/>
      <c r="GA159" s="3716"/>
      <c r="GB159" s="3716"/>
      <c r="GC159" s="3716"/>
      <c r="GD159" s="3716"/>
      <c r="GE159" s="3716"/>
      <c r="GF159" s="3716"/>
      <c r="GG159" s="3717"/>
      <c r="GH159" s="3715"/>
      <c r="GI159" s="3716"/>
      <c r="GJ159" s="3716"/>
      <c r="GK159" s="3716"/>
      <c r="GL159" s="3716"/>
      <c r="GM159" s="3716"/>
      <c r="GN159" s="3716"/>
      <c r="GO159" s="3717"/>
      <c r="GP159" s="3715"/>
      <c r="GQ159" s="3716"/>
      <c r="GR159" s="3716"/>
      <c r="GS159" s="3716"/>
      <c r="GT159" s="3716"/>
      <c r="GU159" s="3716"/>
      <c r="GV159" s="3716"/>
      <c r="GW159" s="3717"/>
      <c r="GX159" s="3715"/>
      <c r="GY159" s="3716"/>
      <c r="GZ159" s="3716"/>
      <c r="HA159" s="3716"/>
      <c r="HB159" s="3716"/>
      <c r="HC159" s="3716"/>
      <c r="HD159" s="3716"/>
      <c r="HE159" s="3717"/>
    </row>
    <row r="160" spans="1:213" ht="3.75" customHeight="1" x14ac:dyDescent="0.3">
      <c r="A160" s="2066"/>
      <c r="I160" s="2067"/>
      <c r="K160" s="2064"/>
      <c r="L160" s="2064"/>
      <c r="M160" s="2064"/>
      <c r="P160" s="2063"/>
      <c r="Q160" s="2064"/>
      <c r="R160" s="2064"/>
      <c r="S160" s="2064"/>
      <c r="T160" s="2064"/>
      <c r="U160" s="2067"/>
      <c r="V160" s="2066"/>
      <c r="X160" s="2063"/>
      <c r="Y160" s="2064"/>
      <c r="Z160" s="2064"/>
      <c r="AA160" s="2064"/>
      <c r="AB160" s="2064"/>
      <c r="AC160" s="2067"/>
      <c r="AD160" s="2066"/>
      <c r="AF160" s="2063"/>
      <c r="AG160" s="2064"/>
      <c r="AH160" s="2064"/>
      <c r="AI160" s="2064"/>
      <c r="AJ160" s="2064"/>
      <c r="AK160" s="2067"/>
      <c r="AL160" s="2066"/>
      <c r="AN160" s="2063"/>
      <c r="AO160" s="2064"/>
      <c r="AP160" s="2064"/>
      <c r="AQ160" s="2064"/>
      <c r="AR160" s="2064"/>
      <c r="AS160" s="2067"/>
      <c r="AT160" s="2066"/>
      <c r="AV160" s="2063"/>
      <c r="AW160" s="2064"/>
      <c r="AX160" s="2064"/>
      <c r="AY160" s="2064"/>
      <c r="AZ160" s="2064"/>
      <c r="BA160" s="2067"/>
      <c r="BB160" s="2066"/>
      <c r="BD160" s="2063"/>
      <c r="BE160" s="2064"/>
      <c r="BF160" s="2064"/>
      <c r="BG160" s="2064"/>
      <c r="BH160" s="2064"/>
      <c r="BI160" s="2067"/>
      <c r="BJ160" s="2066"/>
      <c r="BL160" s="2063"/>
      <c r="BM160" s="2064"/>
      <c r="BN160" s="2064"/>
      <c r="BO160" s="2064"/>
      <c r="BP160" s="2064"/>
      <c r="BQ160" s="2067"/>
      <c r="BR160" s="2066"/>
      <c r="BT160" s="2063"/>
      <c r="BU160" s="2064"/>
      <c r="BV160" s="2064"/>
      <c r="BW160" s="2064"/>
      <c r="BX160" s="2064"/>
      <c r="BY160" s="2067"/>
      <c r="BZ160" s="2066"/>
      <c r="CB160" s="2063"/>
      <c r="CC160" s="2064"/>
      <c r="CD160" s="2064"/>
      <c r="CE160" s="2064"/>
      <c r="CF160" s="2064"/>
      <c r="CG160" s="2067"/>
      <c r="CH160" s="2066"/>
      <c r="CJ160" s="2063"/>
      <c r="CK160" s="2064"/>
      <c r="CL160" s="2064"/>
      <c r="CM160" s="2064"/>
      <c r="CN160" s="2064"/>
      <c r="CO160" s="2067"/>
      <c r="CP160" s="2066"/>
      <c r="CR160" s="2063"/>
      <c r="CS160" s="2064"/>
      <c r="CT160" s="2064"/>
      <c r="CU160" s="2064"/>
      <c r="CV160" s="2064"/>
      <c r="CW160" s="2067"/>
      <c r="CX160" s="2066"/>
      <c r="CZ160" s="2063"/>
      <c r="DA160" s="2064"/>
      <c r="DB160" s="2064"/>
      <c r="DC160" s="2064"/>
      <c r="DD160" s="2064"/>
      <c r="DE160" s="2067"/>
      <c r="DF160" s="2066"/>
      <c r="DH160" s="2063"/>
      <c r="DI160" s="2064"/>
      <c r="DJ160" s="2064"/>
      <c r="DK160" s="2064"/>
      <c r="DL160" s="2064"/>
      <c r="DM160" s="2067"/>
      <c r="DN160" s="2066"/>
      <c r="DP160" s="2063"/>
      <c r="DQ160" s="2064"/>
      <c r="DR160" s="2064"/>
      <c r="DS160" s="2064"/>
      <c r="DT160" s="2064"/>
      <c r="DU160" s="2067"/>
      <c r="DV160" s="2066"/>
      <c r="DX160" s="2063"/>
      <c r="DY160" s="2064"/>
      <c r="DZ160" s="2064"/>
      <c r="EA160" s="2064"/>
      <c r="EB160" s="2064"/>
      <c r="EC160" s="2067"/>
      <c r="ED160" s="2066"/>
      <c r="EF160" s="2063"/>
      <c r="EG160" s="2064"/>
      <c r="EH160" s="2064"/>
      <c r="EI160" s="2064"/>
      <c r="EJ160" s="2064"/>
      <c r="EK160" s="2067"/>
      <c r="EL160" s="2066"/>
      <c r="EN160" s="2063"/>
      <c r="EO160" s="2064"/>
      <c r="EP160" s="2064"/>
      <c r="EQ160" s="2064"/>
      <c r="ER160" s="2064"/>
      <c r="ES160" s="2067"/>
      <c r="ET160" s="2066"/>
      <c r="EV160" s="2063"/>
      <c r="EW160" s="2064"/>
      <c r="EX160" s="2064"/>
      <c r="EY160" s="2064"/>
      <c r="EZ160" s="2064"/>
      <c r="FA160" s="2067"/>
      <c r="FB160" s="2066"/>
      <c r="FD160" s="2063"/>
      <c r="FE160" s="2064"/>
      <c r="FF160" s="2064"/>
      <c r="FG160" s="2064"/>
      <c r="FH160" s="2064"/>
      <c r="FI160" s="2067"/>
      <c r="FJ160" s="2066"/>
      <c r="FL160" s="2063"/>
      <c r="FM160" s="2064"/>
      <c r="FN160" s="2064"/>
      <c r="FO160" s="2064"/>
      <c r="FP160" s="2064"/>
      <c r="FQ160" s="2067"/>
      <c r="FR160" s="2066"/>
      <c r="FT160" s="2063"/>
      <c r="FU160" s="2064"/>
      <c r="FV160" s="2064"/>
      <c r="FW160" s="2064"/>
      <c r="FX160" s="2064"/>
      <c r="FY160" s="2067"/>
      <c r="FZ160" s="2066"/>
      <c r="GB160" s="2063"/>
      <c r="GC160" s="2064"/>
      <c r="GD160" s="2064"/>
      <c r="GE160" s="2064"/>
      <c r="GF160" s="2064"/>
      <c r="GG160" s="2067"/>
      <c r="GH160" s="2066"/>
      <c r="GJ160" s="2063"/>
      <c r="GK160" s="2064"/>
      <c r="GL160" s="2064"/>
      <c r="GM160" s="2064"/>
      <c r="GN160" s="2064"/>
      <c r="GO160" s="2067"/>
      <c r="GP160" s="2066"/>
      <c r="GR160" s="2063"/>
      <c r="GS160" s="2064"/>
      <c r="GT160" s="2064"/>
      <c r="GU160" s="2064"/>
      <c r="GV160" s="2064"/>
      <c r="GW160" s="2067"/>
      <c r="GX160" s="2066"/>
      <c r="GZ160" s="2063"/>
      <c r="HA160" s="2064"/>
      <c r="HB160" s="2064"/>
      <c r="HC160" s="2064"/>
      <c r="HD160" s="2064"/>
      <c r="HE160" s="2067"/>
    </row>
    <row r="161" spans="1:213" ht="11.25" customHeight="1" x14ac:dyDescent="0.3">
      <c r="A161" s="2068" t="s">
        <v>0</v>
      </c>
      <c r="I161" s="2067"/>
      <c r="J161" s="2065"/>
      <c r="K161" s="2064"/>
      <c r="L161" s="2064"/>
      <c r="M161" s="2064"/>
      <c r="N161" s="2065"/>
      <c r="P161" s="2063"/>
      <c r="Q161" s="2064"/>
      <c r="R161" s="2064"/>
      <c r="S161" s="2064"/>
      <c r="T161" s="2064"/>
      <c r="U161" s="2067"/>
      <c r="V161" s="2068"/>
      <c r="X161" s="2063"/>
      <c r="Y161" s="2064"/>
      <c r="Z161" s="2064"/>
      <c r="AA161" s="2064"/>
      <c r="AB161" s="2064"/>
      <c r="AC161" s="2067"/>
      <c r="AD161" s="2068"/>
      <c r="AF161" s="2063"/>
      <c r="AG161" s="2064"/>
      <c r="AH161" s="2064"/>
      <c r="AI161" s="2064"/>
      <c r="AJ161" s="2064"/>
      <c r="AK161" s="2067"/>
      <c r="AL161" s="2068"/>
      <c r="AN161" s="2063"/>
      <c r="AO161" s="2064"/>
      <c r="AP161" s="2064"/>
      <c r="AQ161" s="2064"/>
      <c r="AR161" s="2064"/>
      <c r="AS161" s="2067"/>
      <c r="AT161" s="2068"/>
      <c r="AV161" s="2063"/>
      <c r="AW161" s="2064"/>
      <c r="AX161" s="2064"/>
      <c r="AY161" s="2064"/>
      <c r="AZ161" s="2064"/>
      <c r="BA161" s="2067"/>
      <c r="BB161" s="2068"/>
      <c r="BD161" s="2063"/>
      <c r="BE161" s="2064"/>
      <c r="BF161" s="2064"/>
      <c r="BG161" s="2064"/>
      <c r="BH161" s="2064"/>
      <c r="BI161" s="2067"/>
      <c r="BJ161" s="2068"/>
      <c r="BL161" s="2063"/>
      <c r="BM161" s="2064"/>
      <c r="BN161" s="2064"/>
      <c r="BO161" s="2064"/>
      <c r="BP161" s="2064"/>
      <c r="BQ161" s="2067"/>
      <c r="BR161" s="2068"/>
      <c r="BT161" s="2063"/>
      <c r="BU161" s="2064"/>
      <c r="BV161" s="2064"/>
      <c r="BW161" s="2064"/>
      <c r="BX161" s="2064"/>
      <c r="BY161" s="2067"/>
      <c r="BZ161" s="2068"/>
      <c r="CB161" s="2063"/>
      <c r="CC161" s="2064"/>
      <c r="CD161" s="2064"/>
      <c r="CE161" s="2064"/>
      <c r="CF161" s="2064"/>
      <c r="CG161" s="2067"/>
      <c r="CH161" s="2068"/>
      <c r="CJ161" s="2063"/>
      <c r="CK161" s="2064"/>
      <c r="CL161" s="2064"/>
      <c r="CM161" s="2064"/>
      <c r="CN161" s="2064"/>
      <c r="CO161" s="2067"/>
      <c r="CP161" s="2068"/>
      <c r="CR161" s="2063"/>
      <c r="CS161" s="2064"/>
      <c r="CT161" s="2064"/>
      <c r="CU161" s="2064"/>
      <c r="CV161" s="2064"/>
      <c r="CW161" s="2067"/>
      <c r="CX161" s="2068"/>
      <c r="CZ161" s="2063"/>
      <c r="DA161" s="2064"/>
      <c r="DB161" s="2064"/>
      <c r="DC161" s="2064"/>
      <c r="DD161" s="2064"/>
      <c r="DE161" s="2067"/>
      <c r="DF161" s="2068"/>
      <c r="DH161" s="2063"/>
      <c r="DI161" s="2064"/>
      <c r="DJ161" s="2064"/>
      <c r="DK161" s="2064"/>
      <c r="DL161" s="2064"/>
      <c r="DM161" s="2067"/>
      <c r="DN161" s="2068"/>
      <c r="DP161" s="2063"/>
      <c r="DQ161" s="2064"/>
      <c r="DR161" s="2064"/>
      <c r="DS161" s="2064"/>
      <c r="DT161" s="2064"/>
      <c r="DU161" s="2067"/>
      <c r="DV161" s="2068"/>
      <c r="DX161" s="2063"/>
      <c r="DY161" s="2064"/>
      <c r="DZ161" s="2064"/>
      <c r="EA161" s="2064"/>
      <c r="EB161" s="2064"/>
      <c r="EC161" s="2067"/>
      <c r="ED161" s="2068"/>
      <c r="EF161" s="2063"/>
      <c r="EG161" s="2064"/>
      <c r="EH161" s="2064"/>
      <c r="EI161" s="2064"/>
      <c r="EJ161" s="2064"/>
      <c r="EK161" s="2067"/>
      <c r="EL161" s="2068"/>
      <c r="EN161" s="2063"/>
      <c r="EO161" s="2064"/>
      <c r="EP161" s="2064"/>
      <c r="EQ161" s="2064"/>
      <c r="ER161" s="2064"/>
      <c r="ES161" s="2067"/>
      <c r="ET161" s="2068"/>
      <c r="EV161" s="2063"/>
      <c r="EW161" s="2064"/>
      <c r="EX161" s="2064"/>
      <c r="EY161" s="2064"/>
      <c r="EZ161" s="2064"/>
      <c r="FA161" s="2067"/>
      <c r="FB161" s="2068"/>
      <c r="FD161" s="2063"/>
      <c r="FE161" s="2064"/>
      <c r="FF161" s="2064"/>
      <c r="FG161" s="2064"/>
      <c r="FH161" s="2064"/>
      <c r="FI161" s="2067"/>
      <c r="FJ161" s="2068"/>
      <c r="FL161" s="2063"/>
      <c r="FM161" s="2064"/>
      <c r="FN161" s="2064"/>
      <c r="FO161" s="2064"/>
      <c r="FP161" s="2064"/>
      <c r="FQ161" s="2067"/>
      <c r="FR161" s="2068"/>
      <c r="FT161" s="2063"/>
      <c r="FU161" s="2064"/>
      <c r="FV161" s="2064"/>
      <c r="FW161" s="2064"/>
      <c r="FX161" s="2064"/>
      <c r="FY161" s="2067"/>
      <c r="FZ161" s="2068"/>
      <c r="GB161" s="2063"/>
      <c r="GC161" s="2064"/>
      <c r="GD161" s="2064"/>
      <c r="GE161" s="2064"/>
      <c r="GF161" s="2064"/>
      <c r="GG161" s="2067"/>
      <c r="GH161" s="2068"/>
      <c r="GJ161" s="2063"/>
      <c r="GK161" s="2064"/>
      <c r="GL161" s="2064"/>
      <c r="GM161" s="2064"/>
      <c r="GN161" s="2064"/>
      <c r="GO161" s="2067"/>
      <c r="GP161" s="2068"/>
      <c r="GR161" s="2063"/>
      <c r="GS161" s="2064"/>
      <c r="GT161" s="2064"/>
      <c r="GU161" s="2064"/>
      <c r="GV161" s="2064"/>
      <c r="GW161" s="2067"/>
      <c r="GX161" s="2068"/>
      <c r="GZ161" s="2063"/>
      <c r="HA161" s="2064"/>
      <c r="HB161" s="2064"/>
      <c r="HC161" s="2064"/>
      <c r="HD161" s="2064"/>
      <c r="HE161" s="2067"/>
    </row>
    <row r="162" spans="1:213" ht="3.75" customHeight="1" x14ac:dyDescent="0.3">
      <c r="A162" s="2066"/>
      <c r="I162" s="2069"/>
      <c r="K162" s="2064"/>
      <c r="L162" s="2064"/>
      <c r="M162" s="2154"/>
      <c r="P162" s="2063"/>
      <c r="Q162" s="2064"/>
      <c r="R162" s="2064"/>
      <c r="S162" s="2064"/>
      <c r="T162" s="2064"/>
      <c r="U162" s="2069"/>
      <c r="V162" s="2066"/>
      <c r="X162" s="2063"/>
      <c r="Y162" s="2064"/>
      <c r="Z162" s="2064"/>
      <c r="AA162" s="2064"/>
      <c r="AB162" s="2064"/>
      <c r="AC162" s="2069"/>
      <c r="AD162" s="2066"/>
      <c r="AF162" s="2063"/>
      <c r="AG162" s="2064"/>
      <c r="AH162" s="2064"/>
      <c r="AI162" s="2064"/>
      <c r="AJ162" s="2064"/>
      <c r="AK162" s="2069"/>
      <c r="AL162" s="2066"/>
      <c r="AN162" s="2063"/>
      <c r="AO162" s="2064"/>
      <c r="AP162" s="2064"/>
      <c r="AQ162" s="2064"/>
      <c r="AR162" s="2064"/>
      <c r="AS162" s="2069"/>
      <c r="AT162" s="2066"/>
      <c r="AV162" s="2063"/>
      <c r="AW162" s="2064"/>
      <c r="AX162" s="2064"/>
      <c r="AY162" s="2064"/>
      <c r="AZ162" s="2064"/>
      <c r="BA162" s="2069"/>
      <c r="BB162" s="2066"/>
      <c r="BD162" s="2063"/>
      <c r="BE162" s="2064"/>
      <c r="BF162" s="2064"/>
      <c r="BG162" s="2064"/>
      <c r="BH162" s="2064"/>
      <c r="BI162" s="2069"/>
      <c r="BJ162" s="2066"/>
      <c r="BL162" s="2063"/>
      <c r="BM162" s="2064"/>
      <c r="BN162" s="2064"/>
      <c r="BO162" s="2064"/>
      <c r="BP162" s="2064"/>
      <c r="BQ162" s="2069"/>
      <c r="BR162" s="2066"/>
      <c r="BT162" s="2063"/>
      <c r="BU162" s="2064"/>
      <c r="BV162" s="2064"/>
      <c r="BW162" s="2064"/>
      <c r="BX162" s="2064"/>
      <c r="BY162" s="2069"/>
      <c r="BZ162" s="2066"/>
      <c r="CB162" s="2063"/>
      <c r="CC162" s="2064"/>
      <c r="CD162" s="2064"/>
      <c r="CE162" s="2064"/>
      <c r="CF162" s="2064"/>
      <c r="CG162" s="2069"/>
      <c r="CH162" s="2066"/>
      <c r="CJ162" s="2063"/>
      <c r="CK162" s="2064"/>
      <c r="CL162" s="2064"/>
      <c r="CM162" s="2064"/>
      <c r="CN162" s="2064"/>
      <c r="CO162" s="2069"/>
      <c r="CP162" s="2066"/>
      <c r="CR162" s="2063"/>
      <c r="CS162" s="2064"/>
      <c r="CT162" s="2064"/>
      <c r="CU162" s="2064"/>
      <c r="CV162" s="2064"/>
      <c r="CW162" s="2069"/>
      <c r="CX162" s="2066"/>
      <c r="CZ162" s="2063"/>
      <c r="DA162" s="2064"/>
      <c r="DB162" s="2064"/>
      <c r="DC162" s="2064"/>
      <c r="DD162" s="2064"/>
      <c r="DE162" s="2069"/>
      <c r="DF162" s="2066"/>
      <c r="DH162" s="2063"/>
      <c r="DI162" s="2064"/>
      <c r="DJ162" s="2064"/>
      <c r="DK162" s="2064"/>
      <c r="DL162" s="2064"/>
      <c r="DM162" s="2069"/>
      <c r="DN162" s="2066"/>
      <c r="DP162" s="2063"/>
      <c r="DQ162" s="2064"/>
      <c r="DR162" s="2064"/>
      <c r="DS162" s="2064"/>
      <c r="DT162" s="2064"/>
      <c r="DU162" s="2069"/>
      <c r="DV162" s="2066"/>
      <c r="DX162" s="2063"/>
      <c r="DY162" s="2064"/>
      <c r="DZ162" s="2064"/>
      <c r="EA162" s="2064"/>
      <c r="EB162" s="2064"/>
      <c r="EC162" s="2069"/>
      <c r="ED162" s="2066"/>
      <c r="EF162" s="2063"/>
      <c r="EG162" s="2064"/>
      <c r="EH162" s="2064"/>
      <c r="EI162" s="2064"/>
      <c r="EJ162" s="2064"/>
      <c r="EK162" s="2069"/>
      <c r="EL162" s="2066"/>
      <c r="EN162" s="2063"/>
      <c r="EO162" s="2064"/>
      <c r="EP162" s="2064"/>
      <c r="EQ162" s="2064"/>
      <c r="ER162" s="2064"/>
      <c r="ES162" s="2069"/>
      <c r="ET162" s="2066"/>
      <c r="EV162" s="2063"/>
      <c r="EW162" s="2064"/>
      <c r="EX162" s="2064"/>
      <c r="EY162" s="2064"/>
      <c r="EZ162" s="2064"/>
      <c r="FA162" s="2069"/>
      <c r="FB162" s="2066"/>
      <c r="FD162" s="2063"/>
      <c r="FE162" s="2064"/>
      <c r="FF162" s="2064"/>
      <c r="FG162" s="2064"/>
      <c r="FH162" s="2064"/>
      <c r="FI162" s="2069"/>
      <c r="FJ162" s="2066"/>
      <c r="FL162" s="2063"/>
      <c r="FM162" s="2064"/>
      <c r="FN162" s="2064"/>
      <c r="FO162" s="2064"/>
      <c r="FP162" s="2064"/>
      <c r="FQ162" s="2069"/>
      <c r="FR162" s="2066"/>
      <c r="FT162" s="2063"/>
      <c r="FU162" s="2064"/>
      <c r="FV162" s="2064"/>
      <c r="FW162" s="2064"/>
      <c r="FX162" s="2064"/>
      <c r="FY162" s="2069"/>
      <c r="FZ162" s="2066"/>
      <c r="GB162" s="2063"/>
      <c r="GC162" s="2064"/>
      <c r="GD162" s="2064"/>
      <c r="GE162" s="2064"/>
      <c r="GF162" s="2064"/>
      <c r="GG162" s="2069"/>
      <c r="GH162" s="2066"/>
      <c r="GJ162" s="2063"/>
      <c r="GK162" s="2064"/>
      <c r="GL162" s="2064"/>
      <c r="GM162" s="2064"/>
      <c r="GN162" s="2064"/>
      <c r="GO162" s="2069"/>
      <c r="GP162" s="2066"/>
      <c r="GR162" s="2063"/>
      <c r="GS162" s="2064"/>
      <c r="GT162" s="2064"/>
      <c r="GU162" s="2064"/>
      <c r="GV162" s="2064"/>
      <c r="GW162" s="2069"/>
      <c r="GX162" s="2066"/>
      <c r="GZ162" s="2063"/>
      <c r="HA162" s="2064"/>
      <c r="HB162" s="2064"/>
      <c r="HC162" s="2064"/>
      <c r="HD162" s="2064"/>
      <c r="HE162" s="2069"/>
    </row>
    <row r="163" spans="1:213" ht="13.5" customHeight="1" x14ac:dyDescent="0.3">
      <c r="A163" s="2066" t="s">
        <v>96</v>
      </c>
      <c r="D163" s="2063" t="s">
        <v>4</v>
      </c>
      <c r="F163" s="2064" t="str">
        <f>F7</f>
        <v>MES:</v>
      </c>
      <c r="G163" s="2064" t="str">
        <f>G7</f>
        <v>AGOSTO</v>
      </c>
      <c r="H163" s="2064" t="str">
        <f>H129</f>
        <v xml:space="preserve">                                VIGENCIA FISCAL:      2018</v>
      </c>
      <c r="I163" s="2067"/>
      <c r="K163" s="2064"/>
      <c r="L163" s="2064"/>
      <c r="M163" s="2064"/>
      <c r="P163" s="2063"/>
      <c r="Q163" s="2064"/>
      <c r="R163" s="2064"/>
      <c r="S163" s="2064"/>
      <c r="T163" s="2064"/>
      <c r="U163" s="2067"/>
      <c r="V163" s="2066"/>
      <c r="X163" s="2063"/>
      <c r="Y163" s="2064"/>
      <c r="Z163" s="2064"/>
      <c r="AA163" s="2064"/>
      <c r="AB163" s="2064"/>
      <c r="AC163" s="2067"/>
      <c r="AD163" s="2066"/>
      <c r="AF163" s="2063"/>
      <c r="AG163" s="2064"/>
      <c r="AH163" s="2064"/>
      <c r="AI163" s="2064"/>
      <c r="AJ163" s="2064"/>
      <c r="AK163" s="2067"/>
      <c r="AL163" s="2066"/>
      <c r="AN163" s="2063"/>
      <c r="AO163" s="2064"/>
      <c r="AP163" s="2064"/>
      <c r="AQ163" s="2064"/>
      <c r="AR163" s="2064"/>
      <c r="AS163" s="2067"/>
      <c r="AT163" s="2066"/>
      <c r="AV163" s="2063"/>
      <c r="AW163" s="2064"/>
      <c r="AX163" s="2064"/>
      <c r="AY163" s="2064"/>
      <c r="AZ163" s="2064"/>
      <c r="BA163" s="2067"/>
      <c r="BB163" s="2066"/>
      <c r="BD163" s="2063"/>
      <c r="BE163" s="2064"/>
      <c r="BF163" s="2064"/>
      <c r="BG163" s="2064"/>
      <c r="BH163" s="2064"/>
      <c r="BI163" s="2067"/>
      <c r="BJ163" s="2066"/>
      <c r="BL163" s="2063"/>
      <c r="BM163" s="2064"/>
      <c r="BN163" s="2064"/>
      <c r="BO163" s="2064"/>
      <c r="BP163" s="2064"/>
      <c r="BQ163" s="2067"/>
      <c r="BR163" s="2066"/>
      <c r="BT163" s="2063"/>
      <c r="BU163" s="2064"/>
      <c r="BV163" s="2064"/>
      <c r="BW163" s="2064"/>
      <c r="BX163" s="2064"/>
      <c r="BY163" s="2067"/>
      <c r="BZ163" s="2066"/>
      <c r="CB163" s="2063"/>
      <c r="CC163" s="2064"/>
      <c r="CD163" s="2064"/>
      <c r="CE163" s="2064"/>
      <c r="CF163" s="2064"/>
      <c r="CG163" s="2067"/>
      <c r="CH163" s="2066"/>
      <c r="CJ163" s="2063"/>
      <c r="CK163" s="2064"/>
      <c r="CL163" s="2064"/>
      <c r="CM163" s="2064"/>
      <c r="CN163" s="2064"/>
      <c r="CO163" s="2067"/>
      <c r="CP163" s="2066"/>
      <c r="CR163" s="2063"/>
      <c r="CS163" s="2064"/>
      <c r="CT163" s="2064"/>
      <c r="CU163" s="2064"/>
      <c r="CV163" s="2064"/>
      <c r="CW163" s="2067"/>
      <c r="CX163" s="2066"/>
      <c r="CZ163" s="2063"/>
      <c r="DA163" s="2064"/>
      <c r="DB163" s="2064"/>
      <c r="DC163" s="2064"/>
      <c r="DD163" s="2064"/>
      <c r="DE163" s="2067"/>
      <c r="DF163" s="2066"/>
      <c r="DH163" s="2063"/>
      <c r="DI163" s="2064"/>
      <c r="DJ163" s="2064"/>
      <c r="DK163" s="2064"/>
      <c r="DL163" s="2064"/>
      <c r="DM163" s="2067"/>
      <c r="DN163" s="2066"/>
      <c r="DP163" s="2063"/>
      <c r="DQ163" s="2064"/>
      <c r="DR163" s="2064"/>
      <c r="DS163" s="2064"/>
      <c r="DT163" s="2064"/>
      <c r="DU163" s="2067"/>
      <c r="DV163" s="2066"/>
      <c r="DX163" s="2063"/>
      <c r="DY163" s="2064"/>
      <c r="DZ163" s="2064"/>
      <c r="EA163" s="2064"/>
      <c r="EB163" s="2064"/>
      <c r="EC163" s="2067"/>
      <c r="ED163" s="2066"/>
      <c r="EF163" s="2063"/>
      <c r="EG163" s="2064"/>
      <c r="EH163" s="2064"/>
      <c r="EI163" s="2064"/>
      <c r="EJ163" s="2064"/>
      <c r="EK163" s="2067"/>
      <c r="EL163" s="2066"/>
      <c r="EN163" s="2063"/>
      <c r="EO163" s="2064"/>
      <c r="EP163" s="2064"/>
      <c r="EQ163" s="2064"/>
      <c r="ER163" s="2064"/>
      <c r="ES163" s="2067"/>
      <c r="ET163" s="2066"/>
      <c r="EV163" s="2063"/>
      <c r="EW163" s="2064"/>
      <c r="EX163" s="2064"/>
      <c r="EY163" s="2064"/>
      <c r="EZ163" s="2064"/>
      <c r="FA163" s="2067"/>
      <c r="FB163" s="2066"/>
      <c r="FD163" s="2063"/>
      <c r="FE163" s="2064"/>
      <c r="FF163" s="2064"/>
      <c r="FG163" s="2064"/>
      <c r="FH163" s="2064"/>
      <c r="FI163" s="2067"/>
      <c r="FJ163" s="2066"/>
      <c r="FL163" s="2063"/>
      <c r="FM163" s="2064"/>
      <c r="FN163" s="2064"/>
      <c r="FO163" s="2064"/>
      <c r="FP163" s="2064"/>
      <c r="FQ163" s="2067"/>
      <c r="FR163" s="2066"/>
      <c r="FT163" s="2063"/>
      <c r="FU163" s="2064"/>
      <c r="FV163" s="2064"/>
      <c r="FW163" s="2064"/>
      <c r="FX163" s="2064"/>
      <c r="FY163" s="2067"/>
      <c r="FZ163" s="2066"/>
      <c r="GB163" s="2063"/>
      <c r="GC163" s="2064"/>
      <c r="GD163" s="2064"/>
      <c r="GE163" s="2064"/>
      <c r="GF163" s="2064"/>
      <c r="GG163" s="2067"/>
      <c r="GH163" s="2066"/>
      <c r="GJ163" s="2063"/>
      <c r="GK163" s="2064"/>
      <c r="GL163" s="2064"/>
      <c r="GM163" s="2064"/>
      <c r="GN163" s="2064"/>
      <c r="GO163" s="2067"/>
      <c r="GP163" s="2066"/>
      <c r="GR163" s="2063"/>
      <c r="GS163" s="2064"/>
      <c r="GT163" s="2064"/>
      <c r="GU163" s="2064"/>
      <c r="GV163" s="2064"/>
      <c r="GW163" s="2067"/>
      <c r="GX163" s="2066"/>
      <c r="GZ163" s="2063"/>
      <c r="HA163" s="2064"/>
      <c r="HB163" s="2064"/>
      <c r="HC163" s="2064"/>
      <c r="HD163" s="2064"/>
      <c r="HE163" s="2067"/>
    </row>
    <row r="164" spans="1:213" ht="11.25" customHeight="1" thickBot="1" x14ac:dyDescent="0.35">
      <c r="A164" s="2066"/>
      <c r="I164" s="2067"/>
      <c r="K164" s="2064"/>
      <c r="L164" s="2064"/>
      <c r="M164" s="2064"/>
      <c r="P164" s="2063"/>
      <c r="Q164" s="2064"/>
      <c r="R164" s="2064"/>
      <c r="S164" s="2064"/>
      <c r="T164" s="2064"/>
      <c r="U164" s="2067"/>
      <c r="V164" s="2066"/>
      <c r="X164" s="2063"/>
      <c r="Y164" s="2064"/>
      <c r="Z164" s="2064"/>
      <c r="AA164" s="2064"/>
      <c r="AB164" s="2064"/>
      <c r="AC164" s="2067"/>
      <c r="AD164" s="2066"/>
      <c r="AF164" s="2063"/>
      <c r="AG164" s="2064"/>
      <c r="AH164" s="2064"/>
      <c r="AI164" s="2064"/>
      <c r="AJ164" s="2064"/>
      <c r="AK164" s="2067"/>
      <c r="AL164" s="2066"/>
      <c r="AN164" s="2063"/>
      <c r="AO164" s="2064"/>
      <c r="AP164" s="2064"/>
      <c r="AQ164" s="2064"/>
      <c r="AR164" s="2064"/>
      <c r="AS164" s="2067"/>
      <c r="AT164" s="2066"/>
      <c r="AV164" s="2063"/>
      <c r="AW164" s="2064"/>
      <c r="AX164" s="2064"/>
      <c r="AY164" s="2064"/>
      <c r="AZ164" s="2064"/>
      <c r="BA164" s="2067"/>
      <c r="BB164" s="2066"/>
      <c r="BD164" s="2063"/>
      <c r="BE164" s="2064"/>
      <c r="BF164" s="2064"/>
      <c r="BG164" s="2064"/>
      <c r="BH164" s="2064"/>
      <c r="BI164" s="2067"/>
      <c r="BJ164" s="2066"/>
      <c r="BL164" s="2063"/>
      <c r="BM164" s="2064"/>
      <c r="BN164" s="2064"/>
      <c r="BO164" s="2064"/>
      <c r="BP164" s="2064"/>
      <c r="BQ164" s="2067"/>
      <c r="BR164" s="2066"/>
      <c r="BT164" s="2063"/>
      <c r="BU164" s="2064"/>
      <c r="BV164" s="2064"/>
      <c r="BW164" s="2064"/>
      <c r="BX164" s="2064"/>
      <c r="BY164" s="2067"/>
      <c r="BZ164" s="2066"/>
      <c r="CB164" s="2063"/>
      <c r="CC164" s="2064"/>
      <c r="CD164" s="2064"/>
      <c r="CE164" s="2064"/>
      <c r="CF164" s="2064"/>
      <c r="CG164" s="2067"/>
      <c r="CH164" s="2066"/>
      <c r="CJ164" s="2063"/>
      <c r="CK164" s="2064"/>
      <c r="CL164" s="2064"/>
      <c r="CM164" s="2064"/>
      <c r="CN164" s="2064"/>
      <c r="CO164" s="2067"/>
      <c r="CP164" s="2066"/>
      <c r="CR164" s="2063"/>
      <c r="CS164" s="2064"/>
      <c r="CT164" s="2064"/>
      <c r="CU164" s="2064"/>
      <c r="CV164" s="2064"/>
      <c r="CW164" s="2067"/>
      <c r="CX164" s="2066"/>
      <c r="CZ164" s="2063"/>
      <c r="DA164" s="2064"/>
      <c r="DB164" s="2064"/>
      <c r="DC164" s="2064"/>
      <c r="DD164" s="2064"/>
      <c r="DE164" s="2067"/>
      <c r="DF164" s="2066"/>
      <c r="DH164" s="2063"/>
      <c r="DI164" s="2064"/>
      <c r="DJ164" s="2064"/>
      <c r="DK164" s="2064"/>
      <c r="DL164" s="2064"/>
      <c r="DM164" s="2067"/>
      <c r="DN164" s="2066"/>
      <c r="DP164" s="2063"/>
      <c r="DQ164" s="2064"/>
      <c r="DR164" s="2064"/>
      <c r="DS164" s="2064"/>
      <c r="DT164" s="2064"/>
      <c r="DU164" s="2067"/>
      <c r="DV164" s="2066"/>
      <c r="DX164" s="2063"/>
      <c r="DY164" s="2064"/>
      <c r="DZ164" s="2064"/>
      <c r="EA164" s="2064"/>
      <c r="EB164" s="2064"/>
      <c r="EC164" s="2067"/>
      <c r="ED164" s="2066"/>
      <c r="EF164" s="2063"/>
      <c r="EG164" s="2064"/>
      <c r="EH164" s="2064"/>
      <c r="EI164" s="2064"/>
      <c r="EJ164" s="2064"/>
      <c r="EK164" s="2067"/>
      <c r="EL164" s="2066"/>
      <c r="EN164" s="2063"/>
      <c r="EO164" s="2064"/>
      <c r="EP164" s="2064"/>
      <c r="EQ164" s="2064"/>
      <c r="ER164" s="2064"/>
      <c r="ES164" s="2067"/>
      <c r="ET164" s="2066"/>
      <c r="EV164" s="2063"/>
      <c r="EW164" s="2064"/>
      <c r="EX164" s="2064"/>
      <c r="EY164" s="2064"/>
      <c r="EZ164" s="2064"/>
      <c r="FA164" s="2067"/>
      <c r="FB164" s="2066"/>
      <c r="FD164" s="2063"/>
      <c r="FE164" s="2064"/>
      <c r="FF164" s="2064"/>
      <c r="FG164" s="2064"/>
      <c r="FH164" s="2064"/>
      <c r="FI164" s="2067"/>
      <c r="FJ164" s="2066"/>
      <c r="FL164" s="2063"/>
      <c r="FM164" s="2064"/>
      <c r="FN164" s="2064"/>
      <c r="FO164" s="2064"/>
      <c r="FP164" s="2064"/>
      <c r="FQ164" s="2067"/>
      <c r="FR164" s="2066"/>
      <c r="FT164" s="2063"/>
      <c r="FU164" s="2064"/>
      <c r="FV164" s="2064"/>
      <c r="FW164" s="2064"/>
      <c r="FX164" s="2064"/>
      <c r="FY164" s="2067"/>
      <c r="FZ164" s="2066"/>
      <c r="GB164" s="2063"/>
      <c r="GC164" s="2064"/>
      <c r="GD164" s="2064"/>
      <c r="GE164" s="2064"/>
      <c r="GF164" s="2064"/>
      <c r="GG164" s="2067"/>
      <c r="GH164" s="2066"/>
      <c r="GJ164" s="2063"/>
      <c r="GK164" s="2064"/>
      <c r="GL164" s="2064"/>
      <c r="GM164" s="2064"/>
      <c r="GN164" s="2064"/>
      <c r="GO164" s="2067"/>
      <c r="GP164" s="2066"/>
      <c r="GR164" s="2063"/>
      <c r="GS164" s="2064"/>
      <c r="GT164" s="2064"/>
      <c r="GU164" s="2064"/>
      <c r="GV164" s="2064"/>
      <c r="GW164" s="2067"/>
      <c r="GX164" s="2066"/>
      <c r="GZ164" s="2063"/>
      <c r="HA164" s="2064"/>
      <c r="HB164" s="2064"/>
      <c r="HC164" s="2064"/>
      <c r="HD164" s="2064"/>
      <c r="HE164" s="2067"/>
    </row>
    <row r="165" spans="1:213" ht="27" customHeight="1" thickBot="1" x14ac:dyDescent="0.35">
      <c r="A165" s="2080" t="s">
        <v>228</v>
      </c>
      <c r="B165" s="2081" t="s">
        <v>227</v>
      </c>
      <c r="C165" s="2081" t="s">
        <v>226</v>
      </c>
      <c r="D165" s="2081" t="s">
        <v>225</v>
      </c>
      <c r="E165" s="2082" t="s">
        <v>224</v>
      </c>
      <c r="F165" s="2082" t="s">
        <v>101</v>
      </c>
      <c r="G165" s="2082" t="s">
        <v>102</v>
      </c>
      <c r="H165" s="2082" t="s">
        <v>103</v>
      </c>
      <c r="I165" s="2083" t="s">
        <v>195</v>
      </c>
    </row>
    <row r="166" spans="1:213" ht="48" customHeight="1" x14ac:dyDescent="0.3">
      <c r="A166" s="2099" t="s">
        <v>242</v>
      </c>
      <c r="B166" s="2100">
        <v>11</v>
      </c>
      <c r="C166" s="2100" t="s">
        <v>148</v>
      </c>
      <c r="D166" s="2101" t="s">
        <v>155</v>
      </c>
      <c r="E166" s="2102">
        <v>212606904462</v>
      </c>
      <c r="F166" s="2102">
        <v>212606904462</v>
      </c>
      <c r="G166" s="2102">
        <v>212606904462</v>
      </c>
      <c r="H166" s="2102">
        <v>0</v>
      </c>
      <c r="I166" s="2103">
        <v>0</v>
      </c>
    </row>
    <row r="167" spans="1:213" ht="79.5" customHeight="1" x14ac:dyDescent="0.3">
      <c r="A167" s="2099" t="s">
        <v>241</v>
      </c>
      <c r="B167" s="2100">
        <v>10</v>
      </c>
      <c r="C167" s="2100" t="s">
        <v>148</v>
      </c>
      <c r="D167" s="2101" t="s">
        <v>156</v>
      </c>
      <c r="E167" s="2102">
        <v>33978918312</v>
      </c>
      <c r="F167" s="2102">
        <v>33978918312</v>
      </c>
      <c r="G167" s="2102">
        <v>33978918312</v>
      </c>
      <c r="H167" s="2102">
        <v>0</v>
      </c>
      <c r="I167" s="2103">
        <v>0</v>
      </c>
    </row>
    <row r="168" spans="1:213" ht="79.5" customHeight="1" x14ac:dyDescent="0.3">
      <c r="A168" s="2099" t="s">
        <v>241</v>
      </c>
      <c r="B168" s="2100">
        <v>11</v>
      </c>
      <c r="C168" s="2100" t="s">
        <v>148</v>
      </c>
      <c r="D168" s="2101" t="s">
        <v>156</v>
      </c>
      <c r="E168" s="2102">
        <v>53538055370</v>
      </c>
      <c r="F168" s="2102">
        <v>53538055370</v>
      </c>
      <c r="G168" s="2102">
        <v>53538055370</v>
      </c>
      <c r="H168" s="2102">
        <v>0</v>
      </c>
      <c r="I168" s="2103">
        <v>0</v>
      </c>
    </row>
    <row r="169" spans="1:213" ht="37.200000000000003" customHeight="1" x14ac:dyDescent="0.3">
      <c r="A169" s="2099" t="s">
        <v>240</v>
      </c>
      <c r="B169" s="2100">
        <v>11</v>
      </c>
      <c r="C169" s="2100" t="s">
        <v>148</v>
      </c>
      <c r="D169" s="2101" t="s">
        <v>76</v>
      </c>
      <c r="E169" s="2102">
        <v>36048722958</v>
      </c>
      <c r="F169" s="2102">
        <v>36048722958</v>
      </c>
      <c r="G169" s="2102">
        <v>0</v>
      </c>
      <c r="H169" s="2102">
        <v>0</v>
      </c>
      <c r="I169" s="2103">
        <v>0</v>
      </c>
      <c r="K169" s="2153"/>
      <c r="L169" s="2153"/>
      <c r="M169" s="2153"/>
      <c r="N169" s="2153"/>
    </row>
    <row r="170" spans="1:213" ht="63.6" customHeight="1" x14ac:dyDescent="0.3">
      <c r="A170" s="2099" t="s">
        <v>239</v>
      </c>
      <c r="B170" s="2100">
        <v>10</v>
      </c>
      <c r="C170" s="2100" t="s">
        <v>148</v>
      </c>
      <c r="D170" s="2101" t="s">
        <v>202</v>
      </c>
      <c r="E170" s="2104">
        <v>63211773697</v>
      </c>
      <c r="F170" s="2102">
        <v>63211773697</v>
      </c>
      <c r="G170" s="2102">
        <v>63211773697</v>
      </c>
      <c r="H170" s="2102">
        <v>0</v>
      </c>
      <c r="I170" s="2103">
        <v>0</v>
      </c>
      <c r="K170" s="2153"/>
      <c r="L170" s="2153"/>
      <c r="M170" s="2153"/>
      <c r="N170" s="2153"/>
    </row>
    <row r="171" spans="1:213" ht="49.2" customHeight="1" x14ac:dyDescent="0.3">
      <c r="A171" s="2099" t="s">
        <v>238</v>
      </c>
      <c r="B171" s="2100">
        <v>10</v>
      </c>
      <c r="C171" s="2100" t="s">
        <v>148</v>
      </c>
      <c r="D171" s="2101" t="s">
        <v>203</v>
      </c>
      <c r="E171" s="2104">
        <v>96414711092</v>
      </c>
      <c r="F171" s="2102">
        <v>96414711092</v>
      </c>
      <c r="G171" s="2102">
        <v>96414711092</v>
      </c>
      <c r="H171" s="2102">
        <v>0</v>
      </c>
      <c r="I171" s="2103">
        <v>0</v>
      </c>
      <c r="K171" s="2153"/>
      <c r="L171" s="2153"/>
      <c r="M171" s="2153"/>
      <c r="N171" s="2153"/>
    </row>
    <row r="172" spans="1:213" ht="82.5" customHeight="1" x14ac:dyDescent="0.3">
      <c r="A172" s="2099" t="s">
        <v>237</v>
      </c>
      <c r="B172" s="2100">
        <v>10</v>
      </c>
      <c r="C172" s="2100" t="s">
        <v>148</v>
      </c>
      <c r="D172" s="2101" t="s">
        <v>204</v>
      </c>
      <c r="E172" s="2104">
        <v>44822399836</v>
      </c>
      <c r="F172" s="2102">
        <v>44822399836</v>
      </c>
      <c r="G172" s="2102">
        <v>44822399836</v>
      </c>
      <c r="H172" s="2102">
        <v>0</v>
      </c>
      <c r="I172" s="2103">
        <v>0</v>
      </c>
      <c r="K172" s="2153"/>
      <c r="L172" s="2153"/>
      <c r="M172" s="2153"/>
      <c r="N172" s="2153"/>
    </row>
    <row r="173" spans="1:213" ht="48.75" customHeight="1" x14ac:dyDescent="0.3">
      <c r="A173" s="2099" t="s">
        <v>236</v>
      </c>
      <c r="B173" s="2100">
        <v>10</v>
      </c>
      <c r="C173" s="2100" t="s">
        <v>148</v>
      </c>
      <c r="D173" s="2101" t="s">
        <v>205</v>
      </c>
      <c r="E173" s="2104">
        <v>19917325962</v>
      </c>
      <c r="F173" s="2102">
        <v>19917325962</v>
      </c>
      <c r="G173" s="2102">
        <v>19917325962</v>
      </c>
      <c r="H173" s="2102">
        <v>0</v>
      </c>
      <c r="I173" s="2103">
        <v>0</v>
      </c>
      <c r="K173" s="2153"/>
      <c r="L173" s="2153"/>
      <c r="M173" s="2153"/>
      <c r="N173" s="2153"/>
    </row>
    <row r="174" spans="1:213" ht="61.2" customHeight="1" x14ac:dyDescent="0.3">
      <c r="A174" s="2099" t="s">
        <v>235</v>
      </c>
      <c r="B174" s="2100">
        <v>10</v>
      </c>
      <c r="C174" s="2100" t="s">
        <v>148</v>
      </c>
      <c r="D174" s="2101" t="s">
        <v>206</v>
      </c>
      <c r="E174" s="2104">
        <v>35168493659</v>
      </c>
      <c r="F174" s="2102">
        <v>35168493659</v>
      </c>
      <c r="G174" s="2102">
        <v>35168493659</v>
      </c>
      <c r="H174" s="2102">
        <v>0</v>
      </c>
      <c r="I174" s="2103">
        <v>0</v>
      </c>
      <c r="K174" s="2153"/>
      <c r="L174" s="2153"/>
      <c r="M174" s="2153"/>
      <c r="N174" s="2153"/>
    </row>
    <row r="175" spans="1:213" ht="63" customHeight="1" x14ac:dyDescent="0.3">
      <c r="A175" s="2099" t="s">
        <v>234</v>
      </c>
      <c r="B175" s="2100">
        <v>10</v>
      </c>
      <c r="C175" s="2100" t="s">
        <v>148</v>
      </c>
      <c r="D175" s="2101" t="s">
        <v>207</v>
      </c>
      <c r="E175" s="2104">
        <v>23977095422</v>
      </c>
      <c r="F175" s="2102">
        <v>23977095422</v>
      </c>
      <c r="G175" s="2102">
        <v>23977095422</v>
      </c>
      <c r="H175" s="2102">
        <v>0</v>
      </c>
      <c r="I175" s="2103">
        <v>0</v>
      </c>
      <c r="K175" s="2153"/>
      <c r="L175" s="2153"/>
      <c r="M175" s="2153"/>
      <c r="N175" s="2153"/>
    </row>
    <row r="176" spans="1:213" ht="36.6" customHeight="1" x14ac:dyDescent="0.3">
      <c r="A176" s="2099" t="s">
        <v>233</v>
      </c>
      <c r="B176" s="2100">
        <v>20</v>
      </c>
      <c r="C176" s="2100" t="s">
        <v>217</v>
      </c>
      <c r="D176" s="2101" t="s">
        <v>75</v>
      </c>
      <c r="E176" s="2104">
        <v>38046000000</v>
      </c>
      <c r="F176" s="2102">
        <v>0</v>
      </c>
      <c r="G176" s="2102">
        <v>0</v>
      </c>
      <c r="H176" s="2102">
        <v>0</v>
      </c>
      <c r="I176" s="2103">
        <v>0</v>
      </c>
    </row>
    <row r="177" spans="1:9" ht="64.2" customHeight="1" x14ac:dyDescent="0.3">
      <c r="A177" s="2099" t="s">
        <v>232</v>
      </c>
      <c r="B177" s="2100">
        <v>10</v>
      </c>
      <c r="C177" s="2100" t="s">
        <v>148</v>
      </c>
      <c r="D177" s="2101" t="s">
        <v>208</v>
      </c>
      <c r="E177" s="2104">
        <v>13016958191</v>
      </c>
      <c r="F177" s="2102">
        <v>13016958191</v>
      </c>
      <c r="G177" s="2102">
        <v>13016958191</v>
      </c>
      <c r="H177" s="2102">
        <v>0</v>
      </c>
      <c r="I177" s="2103">
        <v>0</v>
      </c>
    </row>
    <row r="178" spans="1:9" ht="13.5" customHeight="1" x14ac:dyDescent="0.3">
      <c r="A178" s="2094">
        <v>2404</v>
      </c>
      <c r="B178" s="2095"/>
      <c r="C178" s="2095"/>
      <c r="D178" s="2096" t="s">
        <v>157</v>
      </c>
      <c r="E178" s="2097">
        <f>+E179</f>
        <v>143833689253</v>
      </c>
      <c r="F178" s="2097">
        <f>+F179</f>
        <v>136332885360.77</v>
      </c>
      <c r="G178" s="2097">
        <f>+G179</f>
        <v>135656159217.77</v>
      </c>
      <c r="H178" s="2097">
        <f>+H179</f>
        <v>79464713503.770004</v>
      </c>
      <c r="I178" s="2098">
        <f>+I179</f>
        <v>79464713503.770004</v>
      </c>
    </row>
    <row r="179" spans="1:9" ht="13.5" customHeight="1" x14ac:dyDescent="0.3">
      <c r="A179" s="2155" t="s">
        <v>231</v>
      </c>
      <c r="B179" s="2095"/>
      <c r="C179" s="2095"/>
      <c r="D179" s="2096" t="s">
        <v>73</v>
      </c>
      <c r="E179" s="2097">
        <f>SUM(E180:E181)</f>
        <v>143833689253</v>
      </c>
      <c r="F179" s="2097">
        <f>SUM(F180:F181)</f>
        <v>136332885360.77</v>
      </c>
      <c r="G179" s="2097">
        <f>SUM(G180:G181)</f>
        <v>135656159217.77</v>
      </c>
      <c r="H179" s="2097">
        <f>SUM(H180:H181)</f>
        <v>79464713503.770004</v>
      </c>
      <c r="I179" s="2098">
        <f>SUM(I180:I181)</f>
        <v>79464713503.770004</v>
      </c>
    </row>
    <row r="180" spans="1:9" ht="47.25" customHeight="1" x14ac:dyDescent="0.3">
      <c r="A180" s="2099" t="s">
        <v>230</v>
      </c>
      <c r="B180" s="2100">
        <v>11</v>
      </c>
      <c r="C180" s="2156"/>
      <c r="D180" s="2101" t="s">
        <v>77</v>
      </c>
      <c r="E180" s="2102">
        <v>41383000000</v>
      </c>
      <c r="F180" s="2102">
        <v>37118172784</v>
      </c>
      <c r="G180" s="2102">
        <v>37118172784</v>
      </c>
      <c r="H180" s="2102">
        <v>0</v>
      </c>
      <c r="I180" s="2103">
        <v>0</v>
      </c>
    </row>
    <row r="181" spans="1:9" ht="45" customHeight="1" x14ac:dyDescent="0.3">
      <c r="A181" s="2099" t="s">
        <v>230</v>
      </c>
      <c r="B181" s="2100">
        <v>20</v>
      </c>
      <c r="C181" s="2156"/>
      <c r="D181" s="2101" t="s">
        <v>77</v>
      </c>
      <c r="E181" s="2102">
        <v>102450689253</v>
      </c>
      <c r="F181" s="2102">
        <v>99214712576.770004</v>
      </c>
      <c r="G181" s="2102">
        <v>98537986433.770004</v>
      </c>
      <c r="H181" s="2104">
        <v>79464713503.770004</v>
      </c>
      <c r="I181" s="2106">
        <v>79464713503.770004</v>
      </c>
    </row>
    <row r="182" spans="1:9" ht="15.6" x14ac:dyDescent="0.3">
      <c r="A182" s="2094">
        <v>2405</v>
      </c>
      <c r="B182" s="2156"/>
      <c r="C182" s="2156"/>
      <c r="D182" s="2096" t="s">
        <v>158</v>
      </c>
      <c r="E182" s="2097">
        <f>+E183</f>
        <v>1872000000</v>
      </c>
      <c r="F182" s="2097">
        <f>+F183</f>
        <v>1655847156</v>
      </c>
      <c r="G182" s="2097">
        <f>+G183</f>
        <v>1644190956</v>
      </c>
      <c r="H182" s="2097">
        <f>+H183</f>
        <v>920880121</v>
      </c>
      <c r="I182" s="2098">
        <f>+I183</f>
        <v>920880121</v>
      </c>
    </row>
    <row r="183" spans="1:9" ht="16.5" customHeight="1" thickBot="1" x14ac:dyDescent="0.35">
      <c r="A183" s="2130" t="s">
        <v>229</v>
      </c>
      <c r="B183" s="2157"/>
      <c r="C183" s="2157"/>
      <c r="D183" s="2132" t="s">
        <v>73</v>
      </c>
      <c r="E183" s="2133">
        <f>+E194</f>
        <v>1872000000</v>
      </c>
      <c r="F183" s="2133">
        <f>+F194</f>
        <v>1655847156</v>
      </c>
      <c r="G183" s="2133">
        <f>+G194</f>
        <v>1644190956</v>
      </c>
      <c r="H183" s="2133">
        <f>+H194</f>
        <v>920880121</v>
      </c>
      <c r="I183" s="2134">
        <f>+I194</f>
        <v>920880121</v>
      </c>
    </row>
    <row r="184" spans="1:9" ht="6" customHeight="1" thickBot="1" x14ac:dyDescent="0.35">
      <c r="A184" s="2158"/>
      <c r="B184" s="2158"/>
      <c r="C184" s="2158"/>
      <c r="D184" s="2159"/>
      <c r="E184" s="2160"/>
      <c r="F184" s="2160"/>
      <c r="G184" s="2160"/>
      <c r="H184" s="2160"/>
      <c r="I184" s="2160"/>
    </row>
    <row r="185" spans="1:9" s="2065" customFormat="1" x14ac:dyDescent="0.3">
      <c r="A185" s="3712" t="s">
        <v>1</v>
      </c>
      <c r="B185" s="3713"/>
      <c r="C185" s="3713"/>
      <c r="D185" s="3713"/>
      <c r="E185" s="3713"/>
      <c r="F185" s="3713"/>
      <c r="G185" s="3713"/>
      <c r="H185" s="3713"/>
      <c r="I185" s="3714"/>
    </row>
    <row r="186" spans="1:9" s="2065" customFormat="1" ht="12" customHeight="1" x14ac:dyDescent="0.3">
      <c r="A186" s="3715" t="s">
        <v>95</v>
      </c>
      <c r="B186" s="3716"/>
      <c r="C186" s="3716"/>
      <c r="D186" s="3716"/>
      <c r="E186" s="3716"/>
      <c r="F186" s="3716"/>
      <c r="G186" s="3716"/>
      <c r="H186" s="3716"/>
      <c r="I186" s="3717"/>
    </row>
    <row r="187" spans="1:9" ht="1.5" hidden="1" customHeight="1" x14ac:dyDescent="0.3">
      <c r="A187" s="2066"/>
      <c r="I187" s="2067"/>
    </row>
    <row r="188" spans="1:9" ht="12" customHeight="1" x14ac:dyDescent="0.3">
      <c r="A188" s="2068" t="s">
        <v>0</v>
      </c>
      <c r="I188" s="2067"/>
    </row>
    <row r="189" spans="1:9" ht="2.25" hidden="1" customHeight="1" x14ac:dyDescent="0.3">
      <c r="A189" s="2066"/>
      <c r="I189" s="2069"/>
    </row>
    <row r="190" spans="1:9" ht="15.75" customHeight="1" thickBot="1" x14ac:dyDescent="0.35">
      <c r="A190" s="2066" t="s">
        <v>96</v>
      </c>
      <c r="D190" s="2063" t="s">
        <v>4</v>
      </c>
      <c r="F190" s="2064" t="str">
        <f>F129</f>
        <v>MES:</v>
      </c>
      <c r="G190" s="2064" t="str">
        <f>G7</f>
        <v>AGOSTO</v>
      </c>
      <c r="H190" s="2064" t="str">
        <f>H163</f>
        <v xml:space="preserve">                                VIGENCIA FISCAL:      2018</v>
      </c>
      <c r="I190" s="2067"/>
    </row>
    <row r="191" spans="1:9" ht="3" hidden="1" customHeight="1" thickBot="1" x14ac:dyDescent="0.35">
      <c r="A191" s="2066"/>
      <c r="I191" s="2067"/>
    </row>
    <row r="192" spans="1:9" ht="15" customHeight="1" thickBot="1" x14ac:dyDescent="0.35">
      <c r="A192" s="2121"/>
      <c r="B192" s="2122"/>
      <c r="C192" s="2122"/>
      <c r="D192" s="2123"/>
      <c r="E192" s="2124"/>
      <c r="F192" s="2124"/>
      <c r="G192" s="2124"/>
      <c r="H192" s="2124"/>
      <c r="I192" s="2125"/>
    </row>
    <row r="193" spans="1:193" ht="27.75" customHeight="1" thickBot="1" x14ac:dyDescent="0.35">
      <c r="A193" s="2080" t="s">
        <v>228</v>
      </c>
      <c r="B193" s="2081" t="s">
        <v>227</v>
      </c>
      <c r="C193" s="2081" t="s">
        <v>226</v>
      </c>
      <c r="D193" s="2081" t="s">
        <v>225</v>
      </c>
      <c r="E193" s="2082" t="s">
        <v>224</v>
      </c>
      <c r="F193" s="2082" t="s">
        <v>101</v>
      </c>
      <c r="G193" s="2082" t="s">
        <v>102</v>
      </c>
      <c r="H193" s="2082" t="s">
        <v>103</v>
      </c>
      <c r="I193" s="2083" t="s">
        <v>195</v>
      </c>
    </row>
    <row r="194" spans="1:193" ht="29.4" customHeight="1" x14ac:dyDescent="0.3">
      <c r="A194" s="2099" t="s">
        <v>223</v>
      </c>
      <c r="B194" s="2100">
        <v>20</v>
      </c>
      <c r="C194" s="2100" t="s">
        <v>217</v>
      </c>
      <c r="D194" s="2161" t="s">
        <v>78</v>
      </c>
      <c r="E194" s="2102">
        <v>1872000000</v>
      </c>
      <c r="F194" s="2102">
        <v>1655847156</v>
      </c>
      <c r="G194" s="2102">
        <v>1644190956</v>
      </c>
      <c r="H194" s="2102">
        <v>920880121</v>
      </c>
      <c r="I194" s="2103">
        <v>920880121</v>
      </c>
    </row>
    <row r="195" spans="1:193" ht="29.25" customHeight="1" x14ac:dyDescent="0.3">
      <c r="A195" s="2094">
        <v>2499</v>
      </c>
      <c r="B195" s="2095"/>
      <c r="C195" s="2095"/>
      <c r="D195" s="2096" t="s">
        <v>159</v>
      </c>
      <c r="E195" s="2097">
        <f>+E196</f>
        <v>55498157998</v>
      </c>
      <c r="F195" s="2097">
        <f>+F196</f>
        <v>47558211259.770004</v>
      </c>
      <c r="G195" s="2097">
        <f>+G196</f>
        <v>46231123027.770004</v>
      </c>
      <c r="H195" s="2097">
        <f>+H196</f>
        <v>20832650752.369999</v>
      </c>
      <c r="I195" s="2098">
        <f>+I196</f>
        <v>20832650752.369999</v>
      </c>
    </row>
    <row r="196" spans="1:193" ht="16.5" customHeight="1" x14ac:dyDescent="0.3">
      <c r="A196" s="2155" t="s">
        <v>222</v>
      </c>
      <c r="B196" s="2095"/>
      <c r="C196" s="2095"/>
      <c r="D196" s="2096" t="s">
        <v>73</v>
      </c>
      <c r="E196" s="2097">
        <f>SUM(E197:E201)</f>
        <v>55498157998</v>
      </c>
      <c r="F196" s="2097">
        <f>SUM(F197:F201)</f>
        <v>47558211259.770004</v>
      </c>
      <c r="G196" s="2097">
        <f>SUM(G197:G201)</f>
        <v>46231123027.770004</v>
      </c>
      <c r="H196" s="2097">
        <f>SUM(H197:H201)</f>
        <v>20832650752.369999</v>
      </c>
      <c r="I196" s="2098">
        <f>SUM(I197:I201)</f>
        <v>20832650752.369999</v>
      </c>
    </row>
    <row r="197" spans="1:193" ht="30.75" customHeight="1" x14ac:dyDescent="0.3">
      <c r="A197" s="2099" t="s">
        <v>221</v>
      </c>
      <c r="B197" s="2100">
        <v>20</v>
      </c>
      <c r="C197" s="2100" t="s">
        <v>217</v>
      </c>
      <c r="D197" s="2101" t="s">
        <v>80</v>
      </c>
      <c r="E197" s="2102">
        <v>7072782774</v>
      </c>
      <c r="F197" s="2102">
        <v>6992221639</v>
      </c>
      <c r="G197" s="2102">
        <v>6657538418</v>
      </c>
      <c r="H197" s="2102">
        <v>3402353121</v>
      </c>
      <c r="I197" s="2103">
        <v>3402353121</v>
      </c>
    </row>
    <row r="198" spans="1:193" ht="33.75" customHeight="1" x14ac:dyDescent="0.3">
      <c r="A198" s="2099" t="s">
        <v>221</v>
      </c>
      <c r="B198" s="2100">
        <v>21</v>
      </c>
      <c r="C198" s="2100" t="s">
        <v>217</v>
      </c>
      <c r="D198" s="2101" t="s">
        <v>80</v>
      </c>
      <c r="E198" s="2102">
        <v>19800000000</v>
      </c>
      <c r="F198" s="2102">
        <v>17749024176</v>
      </c>
      <c r="G198" s="2102">
        <v>17749024176</v>
      </c>
      <c r="H198" s="2102">
        <v>1652081138</v>
      </c>
      <c r="I198" s="2103">
        <v>1652081138</v>
      </c>
    </row>
    <row r="199" spans="1:193" ht="47.4" customHeight="1" x14ac:dyDescent="0.3">
      <c r="A199" s="2099" t="s">
        <v>220</v>
      </c>
      <c r="B199" s="2100">
        <v>20</v>
      </c>
      <c r="C199" s="2100" t="s">
        <v>217</v>
      </c>
      <c r="D199" s="2101" t="s">
        <v>160</v>
      </c>
      <c r="E199" s="2102">
        <v>150000000</v>
      </c>
      <c r="F199" s="2102">
        <v>71868259</v>
      </c>
      <c r="G199" s="2102">
        <v>64961023</v>
      </c>
      <c r="H199" s="2102">
        <v>0</v>
      </c>
      <c r="I199" s="2103">
        <v>0</v>
      </c>
    </row>
    <row r="200" spans="1:193" ht="61.95" customHeight="1" x14ac:dyDescent="0.3">
      <c r="A200" s="2099" t="s">
        <v>219</v>
      </c>
      <c r="B200" s="2100">
        <v>21</v>
      </c>
      <c r="C200" s="2100" t="s">
        <v>217</v>
      </c>
      <c r="D200" s="2101" t="s">
        <v>79</v>
      </c>
      <c r="E200" s="2102">
        <v>3372038700</v>
      </c>
      <c r="F200" s="2102">
        <v>2620967674.77</v>
      </c>
      <c r="G200" s="2102">
        <v>2143747550.77</v>
      </c>
      <c r="H200" s="2102">
        <v>1418120551.3699999</v>
      </c>
      <c r="I200" s="2103">
        <v>1418120551.3699999</v>
      </c>
    </row>
    <row r="201" spans="1:193" ht="33.6" customHeight="1" thickBot="1" x14ac:dyDescent="0.35">
      <c r="A201" s="2099" t="s">
        <v>218</v>
      </c>
      <c r="B201" s="2100">
        <v>20</v>
      </c>
      <c r="C201" s="2100" t="s">
        <v>217</v>
      </c>
      <c r="D201" s="2101" t="s">
        <v>161</v>
      </c>
      <c r="E201" s="2102">
        <v>25103336524</v>
      </c>
      <c r="F201" s="2102">
        <v>20124129511</v>
      </c>
      <c r="G201" s="2102">
        <v>19615851860</v>
      </c>
      <c r="H201" s="2102">
        <v>14360095942</v>
      </c>
      <c r="I201" s="2103">
        <v>14360095942</v>
      </c>
    </row>
    <row r="202" spans="1:193" ht="15" customHeight="1" thickBot="1" x14ac:dyDescent="0.35">
      <c r="A202" s="3718" t="s">
        <v>162</v>
      </c>
      <c r="B202" s="3719"/>
      <c r="C202" s="3720"/>
      <c r="D202" s="3721"/>
      <c r="E202" s="2162">
        <f>+E144+E140+E11</f>
        <v>2157240643789</v>
      </c>
      <c r="F202" s="2162">
        <f>+F144+F140+F11</f>
        <v>1914584940190.8501</v>
      </c>
      <c r="G202" s="2162">
        <f>+G11+G140+G144</f>
        <v>1859974045580.9897</v>
      </c>
      <c r="H202" s="2162">
        <f>+H144+H140+H11</f>
        <v>643316202213.27002</v>
      </c>
      <c r="I202" s="2163">
        <f>+I144+I140+I11</f>
        <v>642668218813.27002</v>
      </c>
    </row>
    <row r="203" spans="1:193" s="719" customFormat="1" ht="12" customHeight="1" x14ac:dyDescent="0.3">
      <c r="A203" s="2377"/>
      <c r="B203" s="2378"/>
      <c r="C203" s="2378"/>
      <c r="D203" s="2379"/>
      <c r="E203" s="2380"/>
      <c r="F203" s="2381"/>
      <c r="G203" s="2382"/>
      <c r="H203" s="2382"/>
      <c r="I203" s="2383"/>
    </row>
    <row r="204" spans="1:193" s="719" customFormat="1" ht="18.600000000000001" customHeight="1" x14ac:dyDescent="0.3">
      <c r="A204" s="713"/>
      <c r="B204" s="714"/>
      <c r="C204" s="714"/>
      <c r="D204" s="715"/>
      <c r="E204" s="716"/>
      <c r="F204" s="2384"/>
      <c r="G204" s="717"/>
      <c r="H204" s="717"/>
      <c r="I204" s="718"/>
    </row>
    <row r="205" spans="1:193" s="719" customFormat="1" ht="18.600000000000001" customHeight="1" x14ac:dyDescent="0.3">
      <c r="A205" s="3693" t="s">
        <v>374</v>
      </c>
      <c r="B205" s="3694"/>
      <c r="C205" s="3694"/>
      <c r="D205" s="3694"/>
      <c r="E205" s="3694"/>
      <c r="F205" s="3694"/>
      <c r="G205" s="3694"/>
      <c r="H205" s="3694"/>
      <c r="I205" s="3695"/>
      <c r="J205" s="1392"/>
      <c r="K205" s="1392"/>
      <c r="L205" s="1392"/>
      <c r="M205" s="1392"/>
      <c r="N205" s="1392"/>
      <c r="O205" s="1392"/>
      <c r="P205" s="1392"/>
      <c r="Q205" s="1392"/>
      <c r="R205" s="1392"/>
      <c r="S205" s="1392"/>
      <c r="T205" s="1392"/>
      <c r="U205" s="1392"/>
      <c r="V205" s="1392"/>
      <c r="W205" s="1392"/>
      <c r="X205" s="1392"/>
      <c r="Y205" s="1392"/>
      <c r="Z205" s="1392"/>
      <c r="AA205" s="1392"/>
      <c r="AB205" s="1392"/>
      <c r="AC205" s="1392"/>
      <c r="AD205" s="1392"/>
      <c r="AE205" s="1392"/>
      <c r="AF205" s="1392"/>
      <c r="AG205" s="1392"/>
      <c r="AH205" s="1392"/>
      <c r="AI205" s="1392"/>
      <c r="AJ205" s="1392"/>
      <c r="AK205" s="1392"/>
      <c r="AL205" s="1392"/>
      <c r="AM205" s="1392"/>
      <c r="AN205" s="1392"/>
      <c r="AO205" s="1392"/>
      <c r="AP205" s="1392"/>
      <c r="AQ205" s="1392"/>
      <c r="AR205" s="1392"/>
      <c r="AS205" s="1392"/>
      <c r="AT205" s="1392"/>
      <c r="AU205" s="1392"/>
      <c r="AV205" s="1392"/>
      <c r="AW205" s="1392"/>
      <c r="AX205" s="1392"/>
      <c r="AY205" s="1392"/>
      <c r="AZ205" s="1392"/>
      <c r="BA205" s="1392"/>
      <c r="BB205" s="1392"/>
      <c r="BC205" s="1392"/>
      <c r="BD205" s="1392"/>
      <c r="BE205" s="1392"/>
      <c r="BF205" s="1392"/>
      <c r="BG205" s="1392"/>
      <c r="BH205" s="1392"/>
      <c r="BI205" s="1392"/>
      <c r="BJ205" s="1392"/>
      <c r="BK205" s="1392"/>
      <c r="BL205" s="1392"/>
      <c r="BM205" s="1392"/>
      <c r="BN205" s="1392"/>
      <c r="BO205" s="1392"/>
      <c r="BP205" s="1392"/>
      <c r="BQ205" s="1392"/>
      <c r="BR205" s="1392"/>
      <c r="BS205" s="1392"/>
      <c r="BT205" s="1392"/>
      <c r="BU205" s="1392"/>
      <c r="BV205" s="1392"/>
      <c r="BW205" s="1392"/>
      <c r="BX205" s="1392"/>
      <c r="BY205" s="1392"/>
      <c r="BZ205" s="1392"/>
      <c r="CA205" s="1392"/>
      <c r="CB205" s="1392"/>
      <c r="CC205" s="1392"/>
      <c r="CD205" s="1392"/>
      <c r="CE205" s="1392"/>
      <c r="CF205" s="1392"/>
      <c r="CG205" s="1392"/>
      <c r="CH205" s="1392"/>
      <c r="CI205" s="1392"/>
      <c r="CJ205" s="1392"/>
      <c r="CK205" s="1392"/>
      <c r="CL205" s="1392"/>
      <c r="CM205" s="1392"/>
      <c r="CN205" s="1392"/>
      <c r="CO205" s="1392"/>
      <c r="CP205" s="1392"/>
      <c r="CQ205" s="1392"/>
      <c r="CR205" s="1392"/>
      <c r="CS205" s="1392"/>
      <c r="CT205" s="1392"/>
      <c r="CU205" s="1392"/>
      <c r="CV205" s="1392"/>
      <c r="CW205" s="1392"/>
      <c r="CX205" s="1392"/>
      <c r="CY205" s="1392"/>
      <c r="CZ205" s="1392"/>
      <c r="DA205" s="1392"/>
      <c r="DB205" s="1392"/>
      <c r="DC205" s="1392"/>
      <c r="DD205" s="1392"/>
      <c r="DE205" s="1392"/>
      <c r="DF205" s="1392"/>
      <c r="DG205" s="1392"/>
      <c r="DH205" s="1392"/>
      <c r="DI205" s="1392"/>
      <c r="DJ205" s="1392"/>
      <c r="DK205" s="1392"/>
      <c r="DL205" s="1392"/>
      <c r="DM205" s="1392"/>
      <c r="DN205" s="1392"/>
      <c r="DO205" s="1392"/>
      <c r="DP205" s="1392"/>
      <c r="DQ205" s="1392"/>
      <c r="DR205" s="1392"/>
      <c r="DS205" s="1392"/>
      <c r="DT205" s="1392"/>
      <c r="DU205" s="1392"/>
      <c r="DV205" s="1392"/>
      <c r="DW205" s="1392"/>
      <c r="DX205" s="1392"/>
      <c r="DY205" s="1392"/>
      <c r="DZ205" s="1392"/>
      <c r="EA205" s="1392"/>
      <c r="EB205" s="1392"/>
      <c r="EC205" s="1392"/>
      <c r="ED205" s="1392"/>
      <c r="EE205" s="1392"/>
      <c r="EF205" s="1392"/>
      <c r="EG205" s="1392"/>
      <c r="EH205" s="1392"/>
      <c r="EI205" s="1392"/>
      <c r="EJ205" s="1392"/>
      <c r="EK205" s="1392"/>
      <c r="EL205" s="1392"/>
      <c r="EM205" s="1392"/>
      <c r="EN205" s="1392"/>
      <c r="EO205" s="1392"/>
      <c r="EP205" s="1392"/>
      <c r="EQ205" s="1392"/>
      <c r="ER205" s="1392"/>
      <c r="ES205" s="1392"/>
      <c r="ET205" s="1392"/>
      <c r="EU205" s="1392"/>
      <c r="EV205" s="1392"/>
      <c r="EW205" s="1392"/>
      <c r="EX205" s="1392"/>
      <c r="EY205" s="1392"/>
      <c r="EZ205" s="1392"/>
      <c r="FA205" s="1392"/>
      <c r="FB205" s="1392"/>
      <c r="FC205" s="1392"/>
      <c r="FD205" s="1392"/>
      <c r="FE205" s="1392"/>
      <c r="FF205" s="1392"/>
      <c r="FG205" s="1392"/>
      <c r="FH205" s="1392"/>
      <c r="FI205" s="1392"/>
      <c r="FJ205" s="1392"/>
      <c r="FK205" s="1392"/>
      <c r="FL205" s="1392"/>
      <c r="FM205" s="1392"/>
      <c r="FN205" s="1392"/>
      <c r="FO205" s="1392"/>
      <c r="FP205" s="1392"/>
      <c r="FQ205" s="1392"/>
      <c r="FR205" s="1392"/>
      <c r="FS205" s="1392"/>
      <c r="FT205" s="1392"/>
      <c r="FU205" s="1392"/>
      <c r="FV205" s="1392"/>
      <c r="FW205" s="1392"/>
      <c r="FX205" s="1392"/>
      <c r="FY205" s="1392"/>
      <c r="FZ205" s="1392"/>
      <c r="GA205" s="1392"/>
      <c r="GB205" s="1392"/>
      <c r="GC205" s="1392"/>
      <c r="GD205" s="1392"/>
      <c r="GE205" s="1392"/>
      <c r="GF205" s="1392"/>
      <c r="GG205" s="1392"/>
      <c r="GH205" s="1392"/>
      <c r="GI205" s="1392"/>
      <c r="GJ205" s="1392"/>
      <c r="GK205" s="1392"/>
    </row>
    <row r="206" spans="1:193" s="719" customFormat="1" ht="18.600000000000001" customHeight="1" x14ac:dyDescent="0.3">
      <c r="A206" s="3693"/>
      <c r="B206" s="3694"/>
      <c r="C206" s="3694"/>
      <c r="D206" s="3694"/>
      <c r="E206" s="3694"/>
      <c r="F206" s="3694"/>
      <c r="G206" s="3694"/>
      <c r="H206" s="3694"/>
      <c r="I206" s="3695"/>
      <c r="J206" s="1392"/>
      <c r="K206" s="1392"/>
      <c r="L206" s="1392"/>
      <c r="M206" s="1392"/>
      <c r="N206" s="1392"/>
      <c r="O206" s="1392"/>
      <c r="P206" s="1392"/>
      <c r="Q206" s="1392"/>
      <c r="R206" s="1392"/>
      <c r="S206" s="1392"/>
      <c r="T206" s="1392"/>
      <c r="U206" s="1392"/>
      <c r="V206" s="1392"/>
      <c r="W206" s="1392"/>
      <c r="X206" s="1392"/>
      <c r="Y206" s="1392"/>
      <c r="Z206" s="1392"/>
      <c r="AA206" s="1392"/>
      <c r="AB206" s="1392"/>
      <c r="AC206" s="1392"/>
      <c r="AD206" s="1392"/>
      <c r="AE206" s="1392"/>
      <c r="AF206" s="1392"/>
      <c r="AG206" s="1392"/>
      <c r="AH206" s="1392"/>
      <c r="AI206" s="1392"/>
      <c r="AJ206" s="1392"/>
      <c r="AK206" s="1392"/>
      <c r="AL206" s="1392"/>
      <c r="AM206" s="1392"/>
      <c r="AN206" s="1392"/>
      <c r="AO206" s="1392"/>
      <c r="AP206" s="1392"/>
      <c r="AQ206" s="1392"/>
      <c r="AR206" s="1392"/>
      <c r="AS206" s="1392"/>
      <c r="AT206" s="1392"/>
      <c r="AU206" s="1392"/>
      <c r="AV206" s="1392"/>
      <c r="AW206" s="1392"/>
      <c r="AX206" s="1392"/>
      <c r="AY206" s="1392"/>
      <c r="AZ206" s="1392"/>
      <c r="BA206" s="1392"/>
      <c r="BB206" s="1392"/>
      <c r="BC206" s="1392"/>
      <c r="BD206" s="1392"/>
      <c r="BE206" s="1392"/>
      <c r="BF206" s="1392"/>
      <c r="BG206" s="1392"/>
      <c r="BH206" s="1392"/>
      <c r="BI206" s="1392"/>
      <c r="BJ206" s="1392"/>
      <c r="BK206" s="1392"/>
      <c r="BL206" s="1392"/>
      <c r="BM206" s="1392"/>
      <c r="BN206" s="1392"/>
      <c r="BO206" s="1392"/>
      <c r="BP206" s="1392"/>
      <c r="BQ206" s="1392"/>
      <c r="BR206" s="1392"/>
      <c r="BS206" s="1392"/>
      <c r="BT206" s="1392"/>
      <c r="BU206" s="1392"/>
      <c r="BV206" s="1392"/>
      <c r="BW206" s="1392"/>
      <c r="BX206" s="1392"/>
      <c r="BY206" s="1392"/>
      <c r="BZ206" s="1392"/>
      <c r="CA206" s="1392"/>
      <c r="CB206" s="1392"/>
      <c r="CC206" s="1392"/>
      <c r="CD206" s="1392"/>
      <c r="CE206" s="1392"/>
      <c r="CF206" s="1392"/>
      <c r="CG206" s="1392"/>
      <c r="CH206" s="1392"/>
      <c r="CI206" s="1392"/>
      <c r="CJ206" s="1392"/>
      <c r="CK206" s="1392"/>
      <c r="CL206" s="1392"/>
      <c r="CM206" s="1392"/>
      <c r="CN206" s="1392"/>
      <c r="CO206" s="1392"/>
      <c r="CP206" s="1392"/>
      <c r="CQ206" s="1392"/>
      <c r="CR206" s="1392"/>
      <c r="CS206" s="1392"/>
      <c r="CT206" s="1392"/>
      <c r="CU206" s="1392"/>
      <c r="CV206" s="1392"/>
      <c r="CW206" s="1392"/>
      <c r="CX206" s="1392"/>
      <c r="CY206" s="1392"/>
      <c r="CZ206" s="1392"/>
      <c r="DA206" s="1392"/>
      <c r="DB206" s="1392"/>
      <c r="DC206" s="1392"/>
      <c r="DD206" s="1392"/>
      <c r="DE206" s="1392"/>
      <c r="DF206" s="1392"/>
      <c r="DG206" s="1392"/>
      <c r="DH206" s="1392"/>
      <c r="DI206" s="1392"/>
      <c r="DJ206" s="1392"/>
      <c r="DK206" s="1392"/>
      <c r="DL206" s="1392"/>
      <c r="DM206" s="1392"/>
      <c r="DN206" s="1392"/>
      <c r="DO206" s="1392"/>
      <c r="DP206" s="1392"/>
      <c r="DQ206" s="1392"/>
      <c r="DR206" s="1392"/>
      <c r="DS206" s="1392"/>
      <c r="DT206" s="1392"/>
      <c r="DU206" s="1392"/>
      <c r="DV206" s="1392"/>
      <c r="DW206" s="1392"/>
      <c r="DX206" s="1392"/>
      <c r="DY206" s="1392"/>
      <c r="DZ206" s="1392"/>
      <c r="EA206" s="1392"/>
      <c r="EB206" s="1392"/>
      <c r="EC206" s="1392"/>
      <c r="ED206" s="1392"/>
      <c r="EE206" s="1392"/>
      <c r="EF206" s="1392"/>
      <c r="EG206" s="1392"/>
      <c r="EH206" s="1392"/>
      <c r="EI206" s="1392"/>
      <c r="EJ206" s="1392"/>
      <c r="EK206" s="1392"/>
      <c r="EL206" s="1392"/>
      <c r="EM206" s="1392"/>
      <c r="EN206" s="1392"/>
      <c r="EO206" s="1392"/>
      <c r="EP206" s="1392"/>
      <c r="EQ206" s="1392"/>
      <c r="ER206" s="1392"/>
      <c r="ES206" s="1392"/>
      <c r="ET206" s="1392"/>
      <c r="EU206" s="1392"/>
      <c r="EV206" s="1392"/>
      <c r="EW206" s="1392"/>
      <c r="EX206" s="1392"/>
      <c r="EY206" s="1392"/>
      <c r="EZ206" s="1392"/>
      <c r="FA206" s="1392"/>
      <c r="FB206" s="1392"/>
      <c r="FC206" s="1392"/>
      <c r="FD206" s="1392"/>
      <c r="FE206" s="1392"/>
      <c r="FF206" s="1392"/>
      <c r="FG206" s="1392"/>
      <c r="FH206" s="1392"/>
      <c r="FI206" s="1392"/>
      <c r="FJ206" s="1392"/>
      <c r="FK206" s="1392"/>
      <c r="FL206" s="1392"/>
      <c r="FM206" s="1392"/>
      <c r="FN206" s="1392"/>
      <c r="FO206" s="1392"/>
      <c r="FP206" s="1392"/>
      <c r="FQ206" s="1392"/>
      <c r="FR206" s="1392"/>
      <c r="FS206" s="1392"/>
      <c r="FT206" s="1392"/>
      <c r="FU206" s="1392"/>
      <c r="FV206" s="1392"/>
      <c r="FW206" s="1392"/>
      <c r="FX206" s="1392"/>
      <c r="FY206" s="1392"/>
      <c r="FZ206" s="1392"/>
      <c r="GA206" s="1392"/>
      <c r="GB206" s="1392"/>
      <c r="GC206" s="1392"/>
      <c r="GD206" s="1392"/>
      <c r="GE206" s="1392"/>
      <c r="GF206" s="1392"/>
      <c r="GG206" s="1392"/>
      <c r="GH206" s="1392"/>
      <c r="GI206" s="1392"/>
      <c r="GJ206" s="1392"/>
      <c r="GK206" s="1392"/>
    </row>
    <row r="207" spans="1:193" s="719" customFormat="1" ht="18.600000000000001" customHeight="1" x14ac:dyDescent="0.3">
      <c r="A207" s="3693"/>
      <c r="B207" s="3694"/>
      <c r="C207" s="3694"/>
      <c r="D207" s="3694"/>
      <c r="E207" s="3694"/>
      <c r="F207" s="3694"/>
      <c r="G207" s="3694"/>
      <c r="H207" s="3694"/>
      <c r="I207" s="3695"/>
      <c r="J207" s="1392"/>
      <c r="K207" s="1392"/>
      <c r="L207" s="1392"/>
      <c r="M207" s="1392"/>
      <c r="N207" s="1392"/>
      <c r="O207" s="1392"/>
      <c r="P207" s="1392"/>
      <c r="Q207" s="1392"/>
      <c r="R207" s="1392"/>
      <c r="S207" s="1392"/>
      <c r="T207" s="1392"/>
      <c r="U207" s="1392"/>
      <c r="V207" s="1392"/>
      <c r="W207" s="1392"/>
      <c r="X207" s="1392"/>
      <c r="Y207" s="1392"/>
      <c r="Z207" s="1392"/>
      <c r="AA207" s="1392"/>
      <c r="AB207" s="1392"/>
      <c r="AC207" s="1392"/>
      <c r="AD207" s="1392"/>
      <c r="AE207" s="1392"/>
      <c r="AF207" s="1392"/>
      <c r="AG207" s="1392"/>
      <c r="AH207" s="1392"/>
      <c r="AI207" s="1392"/>
      <c r="AJ207" s="1392"/>
      <c r="AK207" s="1392"/>
      <c r="AL207" s="1392"/>
      <c r="AM207" s="1392"/>
      <c r="AN207" s="1392"/>
      <c r="AO207" s="1392"/>
      <c r="AP207" s="1392"/>
      <c r="AQ207" s="1392"/>
      <c r="AR207" s="1392"/>
      <c r="AS207" s="1392"/>
      <c r="AT207" s="1392"/>
      <c r="AU207" s="1392"/>
      <c r="AV207" s="1392"/>
      <c r="AW207" s="1392"/>
      <c r="AX207" s="1392"/>
      <c r="AY207" s="1392"/>
      <c r="AZ207" s="1392"/>
      <c r="BA207" s="1392"/>
      <c r="BB207" s="1392"/>
      <c r="BC207" s="1392"/>
      <c r="BD207" s="1392"/>
      <c r="BE207" s="1392"/>
      <c r="BF207" s="1392"/>
      <c r="BG207" s="1392"/>
      <c r="BH207" s="1392"/>
      <c r="BI207" s="1392"/>
      <c r="BJ207" s="1392"/>
      <c r="BK207" s="1392"/>
      <c r="BL207" s="1392"/>
      <c r="BM207" s="1392"/>
      <c r="BN207" s="1392"/>
      <c r="BO207" s="1392"/>
      <c r="BP207" s="1392"/>
      <c r="BQ207" s="1392"/>
      <c r="BR207" s="1392"/>
      <c r="BS207" s="1392"/>
      <c r="BT207" s="1392"/>
      <c r="BU207" s="1392"/>
      <c r="BV207" s="1392"/>
      <c r="BW207" s="1392"/>
      <c r="BX207" s="1392"/>
      <c r="BY207" s="1392"/>
      <c r="BZ207" s="1392"/>
      <c r="CA207" s="1392"/>
      <c r="CB207" s="1392"/>
      <c r="CC207" s="1392"/>
      <c r="CD207" s="1392"/>
      <c r="CE207" s="1392"/>
      <c r="CF207" s="1392"/>
      <c r="CG207" s="1392"/>
      <c r="CH207" s="1392"/>
      <c r="CI207" s="1392"/>
      <c r="CJ207" s="1392"/>
      <c r="CK207" s="1392"/>
      <c r="CL207" s="1392"/>
      <c r="CM207" s="1392"/>
      <c r="CN207" s="1392"/>
      <c r="CO207" s="1392"/>
      <c r="CP207" s="1392"/>
      <c r="CQ207" s="1392"/>
      <c r="CR207" s="1392"/>
      <c r="CS207" s="1392"/>
      <c r="CT207" s="1392"/>
      <c r="CU207" s="1392"/>
      <c r="CV207" s="1392"/>
      <c r="CW207" s="1392"/>
      <c r="CX207" s="1392"/>
      <c r="CY207" s="1392"/>
      <c r="CZ207" s="1392"/>
      <c r="DA207" s="1392"/>
      <c r="DB207" s="1392"/>
      <c r="DC207" s="1392"/>
      <c r="DD207" s="1392"/>
      <c r="DE207" s="1392"/>
      <c r="DF207" s="1392"/>
      <c r="DG207" s="1392"/>
      <c r="DH207" s="1392"/>
      <c r="DI207" s="1392"/>
      <c r="DJ207" s="1392"/>
      <c r="DK207" s="1392"/>
      <c r="DL207" s="1392"/>
      <c r="DM207" s="1392"/>
      <c r="DN207" s="1392"/>
      <c r="DO207" s="1392"/>
      <c r="DP207" s="1392"/>
      <c r="DQ207" s="1392"/>
      <c r="DR207" s="1392"/>
      <c r="DS207" s="1392"/>
      <c r="DT207" s="1392"/>
      <c r="DU207" s="1392"/>
      <c r="DV207" s="1392"/>
      <c r="DW207" s="1392"/>
      <c r="DX207" s="1392"/>
      <c r="DY207" s="1392"/>
      <c r="DZ207" s="1392"/>
      <c r="EA207" s="1392"/>
      <c r="EB207" s="1392"/>
      <c r="EC207" s="1392"/>
      <c r="ED207" s="1392"/>
      <c r="EE207" s="1392"/>
      <c r="EF207" s="1392"/>
      <c r="EG207" s="1392"/>
      <c r="EH207" s="1392"/>
      <c r="EI207" s="1392"/>
      <c r="EJ207" s="1392"/>
      <c r="EK207" s="1392"/>
      <c r="EL207" s="1392"/>
      <c r="EM207" s="1392"/>
      <c r="EN207" s="1392"/>
      <c r="EO207" s="1392"/>
      <c r="EP207" s="1392"/>
      <c r="EQ207" s="1392"/>
      <c r="ER207" s="1392"/>
      <c r="ES207" s="1392"/>
      <c r="ET207" s="1392"/>
      <c r="EU207" s="1392"/>
      <c r="EV207" s="1392"/>
      <c r="EW207" s="1392"/>
      <c r="EX207" s="1392"/>
      <c r="EY207" s="1392"/>
      <c r="EZ207" s="1392"/>
      <c r="FA207" s="1392"/>
      <c r="FB207" s="1392"/>
      <c r="FC207" s="1392"/>
      <c r="FD207" s="1392"/>
      <c r="FE207" s="1392"/>
      <c r="FF207" s="1392"/>
      <c r="FG207" s="1392"/>
      <c r="FH207" s="1392"/>
      <c r="FI207" s="1392"/>
      <c r="FJ207" s="1392"/>
      <c r="FK207" s="1392"/>
      <c r="FL207" s="1392"/>
      <c r="FM207" s="1392"/>
      <c r="FN207" s="1392"/>
      <c r="FO207" s="1392"/>
      <c r="FP207" s="1392"/>
      <c r="FQ207" s="1392"/>
      <c r="FR207" s="1392"/>
      <c r="FS207" s="1392"/>
      <c r="FT207" s="1392"/>
      <c r="FU207" s="1392"/>
      <c r="FV207" s="1392"/>
      <c r="FW207" s="1392"/>
      <c r="FX207" s="1392"/>
      <c r="FY207" s="1392"/>
      <c r="FZ207" s="1392"/>
      <c r="GA207" s="1392"/>
      <c r="GB207" s="1392"/>
      <c r="GC207" s="1392"/>
      <c r="GD207" s="1392"/>
      <c r="GE207" s="1392"/>
      <c r="GF207" s="1392"/>
      <c r="GG207" s="1392"/>
      <c r="GH207" s="1392"/>
      <c r="GI207" s="1392"/>
      <c r="GJ207" s="1392"/>
      <c r="GK207" s="1392"/>
    </row>
    <row r="208" spans="1:193" s="719" customFormat="1" ht="26.4" customHeight="1" x14ac:dyDescent="0.3">
      <c r="A208" s="3693"/>
      <c r="B208" s="3694"/>
      <c r="C208" s="3694"/>
      <c r="D208" s="3694"/>
      <c r="E208" s="3694"/>
      <c r="F208" s="3694"/>
      <c r="G208" s="3694"/>
      <c r="H208" s="3694"/>
      <c r="I208" s="3695"/>
      <c r="J208" s="1392"/>
      <c r="K208" s="1392"/>
      <c r="L208" s="1392"/>
      <c r="M208" s="1392"/>
      <c r="N208" s="1392"/>
      <c r="O208" s="1392"/>
      <c r="P208" s="1392"/>
      <c r="Q208" s="1392"/>
      <c r="R208" s="1392"/>
      <c r="S208" s="1392"/>
      <c r="T208" s="1392"/>
      <c r="U208" s="1392"/>
      <c r="V208" s="1392"/>
      <c r="W208" s="1392"/>
      <c r="X208" s="1392"/>
      <c r="Y208" s="1392"/>
      <c r="Z208" s="1392"/>
      <c r="AA208" s="1392"/>
      <c r="AB208" s="1392"/>
      <c r="AC208" s="1392"/>
      <c r="AD208" s="1392"/>
      <c r="AE208" s="1392"/>
      <c r="AF208" s="1392"/>
      <c r="AG208" s="1392"/>
      <c r="AH208" s="1392"/>
      <c r="AI208" s="1392"/>
      <c r="AJ208" s="1392"/>
      <c r="AK208" s="1392"/>
      <c r="AL208" s="1392"/>
      <c r="AM208" s="1392"/>
      <c r="AN208" s="1392"/>
      <c r="AO208" s="1392"/>
      <c r="AP208" s="1392"/>
      <c r="AQ208" s="1392"/>
      <c r="AR208" s="1392"/>
      <c r="AS208" s="1392"/>
      <c r="AT208" s="1392"/>
      <c r="AU208" s="1392"/>
      <c r="AV208" s="1392"/>
      <c r="AW208" s="1392"/>
      <c r="AX208" s="1392"/>
      <c r="AY208" s="1392"/>
      <c r="AZ208" s="1392"/>
      <c r="BA208" s="1392"/>
      <c r="BB208" s="1392"/>
      <c r="BC208" s="1392"/>
      <c r="BD208" s="1392"/>
      <c r="BE208" s="1392"/>
      <c r="BF208" s="1392"/>
      <c r="BG208" s="1392"/>
      <c r="BH208" s="1392"/>
      <c r="BI208" s="1392"/>
      <c r="BJ208" s="1392"/>
      <c r="BK208" s="1392"/>
      <c r="BL208" s="1392"/>
      <c r="BM208" s="1392"/>
      <c r="BN208" s="1392"/>
      <c r="BO208" s="1392"/>
      <c r="BP208" s="1392"/>
      <c r="BQ208" s="1392"/>
      <c r="BR208" s="1392"/>
      <c r="BS208" s="1392"/>
      <c r="BT208" s="1392"/>
      <c r="BU208" s="1392"/>
      <c r="BV208" s="1392"/>
      <c r="BW208" s="1392"/>
      <c r="BX208" s="1392"/>
      <c r="BY208" s="1392"/>
      <c r="BZ208" s="1392"/>
      <c r="CA208" s="1392"/>
      <c r="CB208" s="1392"/>
      <c r="CC208" s="1392"/>
      <c r="CD208" s="1392"/>
      <c r="CE208" s="1392"/>
      <c r="CF208" s="1392"/>
      <c r="CG208" s="1392"/>
      <c r="CH208" s="1392"/>
      <c r="CI208" s="1392"/>
      <c r="CJ208" s="1392"/>
      <c r="CK208" s="1392"/>
      <c r="CL208" s="1392"/>
      <c r="CM208" s="1392"/>
      <c r="CN208" s="1392"/>
      <c r="CO208" s="1392"/>
      <c r="CP208" s="1392"/>
      <c r="CQ208" s="1392"/>
      <c r="CR208" s="1392"/>
      <c r="CS208" s="1392"/>
      <c r="CT208" s="1392"/>
      <c r="CU208" s="1392"/>
      <c r="CV208" s="1392"/>
      <c r="CW208" s="1392"/>
      <c r="CX208" s="1392"/>
      <c r="CY208" s="1392"/>
      <c r="CZ208" s="1392"/>
      <c r="DA208" s="1392"/>
      <c r="DB208" s="1392"/>
      <c r="DC208" s="1392"/>
      <c r="DD208" s="1392"/>
      <c r="DE208" s="1392"/>
      <c r="DF208" s="1392"/>
      <c r="DG208" s="1392"/>
      <c r="DH208" s="1392"/>
      <c r="DI208" s="1392"/>
      <c r="DJ208" s="1392"/>
      <c r="DK208" s="1392"/>
      <c r="DL208" s="1392"/>
      <c r="DM208" s="1392"/>
      <c r="DN208" s="1392"/>
      <c r="DO208" s="1392"/>
      <c r="DP208" s="1392"/>
      <c r="DQ208" s="1392"/>
      <c r="DR208" s="1392"/>
      <c r="DS208" s="1392"/>
      <c r="DT208" s="1392"/>
      <c r="DU208" s="1392"/>
      <c r="DV208" s="1392"/>
      <c r="DW208" s="1392"/>
      <c r="DX208" s="1392"/>
      <c r="DY208" s="1392"/>
      <c r="DZ208" s="1392"/>
      <c r="EA208" s="1392"/>
      <c r="EB208" s="1392"/>
      <c r="EC208" s="1392"/>
      <c r="ED208" s="1392"/>
      <c r="EE208" s="1392"/>
      <c r="EF208" s="1392"/>
      <c r="EG208" s="1392"/>
      <c r="EH208" s="1392"/>
      <c r="EI208" s="1392"/>
      <c r="EJ208" s="1392"/>
      <c r="EK208" s="1392"/>
      <c r="EL208" s="1392"/>
      <c r="EM208" s="1392"/>
      <c r="EN208" s="1392"/>
      <c r="EO208" s="1392"/>
      <c r="EP208" s="1392"/>
      <c r="EQ208" s="1392"/>
      <c r="ER208" s="1392"/>
      <c r="ES208" s="1392"/>
      <c r="ET208" s="1392"/>
      <c r="EU208" s="1392"/>
      <c r="EV208" s="1392"/>
      <c r="EW208" s="1392"/>
      <c r="EX208" s="1392"/>
      <c r="EY208" s="1392"/>
      <c r="EZ208" s="1392"/>
      <c r="FA208" s="1392"/>
      <c r="FB208" s="1392"/>
      <c r="FC208" s="1392"/>
      <c r="FD208" s="1392"/>
      <c r="FE208" s="1392"/>
      <c r="FF208" s="1392"/>
      <c r="FG208" s="1392"/>
      <c r="FH208" s="1392"/>
      <c r="FI208" s="1392"/>
      <c r="FJ208" s="1392"/>
      <c r="FK208" s="1392"/>
      <c r="FL208" s="1392"/>
      <c r="FM208" s="1392"/>
      <c r="FN208" s="1392"/>
      <c r="FO208" s="1392"/>
      <c r="FP208" s="1392"/>
      <c r="FQ208" s="1392"/>
      <c r="FR208" s="1392"/>
      <c r="FS208" s="1392"/>
      <c r="FT208" s="1392"/>
      <c r="FU208" s="1392"/>
      <c r="FV208" s="1392"/>
      <c r="FW208" s="1392"/>
      <c r="FX208" s="1392"/>
      <c r="FY208" s="1392"/>
      <c r="FZ208" s="1392"/>
      <c r="GA208" s="1392"/>
      <c r="GB208" s="1392"/>
      <c r="GC208" s="1392"/>
      <c r="GD208" s="1392"/>
      <c r="GE208" s="1392"/>
      <c r="GF208" s="1392"/>
      <c r="GG208" s="1392"/>
      <c r="GH208" s="1392"/>
      <c r="GI208" s="1392"/>
      <c r="GJ208" s="1392"/>
      <c r="GK208" s="1392"/>
    </row>
    <row r="209" spans="1:193" s="719" customFormat="1" ht="18.600000000000001" customHeight="1" x14ac:dyDescent="0.3">
      <c r="A209" s="1505" t="s">
        <v>364</v>
      </c>
      <c r="B209" s="1506"/>
      <c r="C209" s="1506"/>
      <c r="D209" s="1507"/>
      <c r="E209" s="1508"/>
      <c r="F209" s="1508"/>
      <c r="G209" s="1508"/>
      <c r="H209" s="1508"/>
      <c r="I209" s="1509"/>
      <c r="J209" s="1392"/>
      <c r="K209" s="1392"/>
      <c r="L209" s="1392"/>
      <c r="M209" s="1392"/>
      <c r="N209" s="1392"/>
      <c r="O209" s="1392"/>
      <c r="P209" s="1392"/>
      <c r="Q209" s="1392"/>
      <c r="R209" s="1392"/>
      <c r="S209" s="1392"/>
      <c r="T209" s="1392"/>
      <c r="U209" s="1392"/>
      <c r="V209" s="1392"/>
      <c r="W209" s="1392"/>
      <c r="X209" s="1392"/>
      <c r="Y209" s="1392"/>
      <c r="Z209" s="1392"/>
      <c r="AA209" s="1392"/>
      <c r="AB209" s="1392"/>
      <c r="AC209" s="1392"/>
      <c r="AD209" s="1392"/>
      <c r="AE209" s="1392"/>
      <c r="AF209" s="1392"/>
      <c r="AG209" s="1392"/>
      <c r="AH209" s="1392"/>
      <c r="AI209" s="1392"/>
      <c r="AJ209" s="1392"/>
      <c r="AK209" s="1392"/>
      <c r="AL209" s="1392"/>
      <c r="AM209" s="1392"/>
      <c r="AN209" s="1392"/>
      <c r="AO209" s="1392"/>
      <c r="AP209" s="1392"/>
      <c r="AQ209" s="1392"/>
      <c r="AR209" s="1392"/>
      <c r="AS209" s="1392"/>
      <c r="AT209" s="1392"/>
      <c r="AU209" s="1392"/>
      <c r="AV209" s="1392"/>
      <c r="AW209" s="1392"/>
      <c r="AX209" s="1392"/>
      <c r="AY209" s="1392"/>
      <c r="AZ209" s="1392"/>
      <c r="BA209" s="1392"/>
      <c r="BB209" s="1392"/>
      <c r="BC209" s="1392"/>
      <c r="BD209" s="1392"/>
      <c r="BE209" s="1392"/>
      <c r="BF209" s="1392"/>
      <c r="BG209" s="1392"/>
      <c r="BH209" s="1392"/>
      <c r="BI209" s="1392"/>
      <c r="BJ209" s="1392"/>
      <c r="BK209" s="1392"/>
      <c r="BL209" s="1392"/>
      <c r="BM209" s="1392"/>
      <c r="BN209" s="1392"/>
      <c r="BO209" s="1392"/>
      <c r="BP209" s="1392"/>
      <c r="BQ209" s="1392"/>
      <c r="BR209" s="1392"/>
      <c r="BS209" s="1392"/>
      <c r="BT209" s="1392"/>
      <c r="BU209" s="1392"/>
      <c r="BV209" s="1392"/>
      <c r="BW209" s="1392"/>
      <c r="BX209" s="1392"/>
      <c r="BY209" s="1392"/>
      <c r="BZ209" s="1392"/>
      <c r="CA209" s="1392"/>
      <c r="CB209" s="1392"/>
      <c r="CC209" s="1392"/>
      <c r="CD209" s="1392"/>
      <c r="CE209" s="1392"/>
      <c r="CF209" s="1392"/>
      <c r="CG209" s="1392"/>
      <c r="CH209" s="1392"/>
      <c r="CI209" s="1392"/>
      <c r="CJ209" s="1392"/>
      <c r="CK209" s="1392"/>
      <c r="CL209" s="1392"/>
      <c r="CM209" s="1392"/>
      <c r="CN209" s="1392"/>
      <c r="CO209" s="1392"/>
      <c r="CP209" s="1392"/>
      <c r="CQ209" s="1392"/>
      <c r="CR209" s="1392"/>
      <c r="CS209" s="1392"/>
      <c r="CT209" s="1392"/>
      <c r="CU209" s="1392"/>
      <c r="CV209" s="1392"/>
      <c r="CW209" s="1392"/>
      <c r="CX209" s="1392"/>
      <c r="CY209" s="1392"/>
      <c r="CZ209" s="1392"/>
      <c r="DA209" s="1392"/>
      <c r="DB209" s="1392"/>
      <c r="DC209" s="1392"/>
      <c r="DD209" s="1392"/>
      <c r="DE209" s="1392"/>
      <c r="DF209" s="1392"/>
      <c r="DG209" s="1392"/>
      <c r="DH209" s="1392"/>
      <c r="DI209" s="1392"/>
      <c r="DJ209" s="1392"/>
      <c r="DK209" s="1392"/>
      <c r="DL209" s="1392"/>
      <c r="DM209" s="1392"/>
      <c r="DN209" s="1392"/>
      <c r="DO209" s="1392"/>
      <c r="DP209" s="1392"/>
      <c r="DQ209" s="1392"/>
      <c r="DR209" s="1392"/>
      <c r="DS209" s="1392"/>
      <c r="DT209" s="1392"/>
      <c r="DU209" s="1392"/>
      <c r="DV209" s="1392"/>
      <c r="DW209" s="1392"/>
      <c r="DX209" s="1392"/>
      <c r="DY209" s="1392"/>
      <c r="DZ209" s="1392"/>
      <c r="EA209" s="1392"/>
      <c r="EB209" s="1392"/>
      <c r="EC209" s="1392"/>
      <c r="ED209" s="1392"/>
      <c r="EE209" s="1392"/>
      <c r="EF209" s="1392"/>
      <c r="EG209" s="1392"/>
      <c r="EH209" s="1392"/>
      <c r="EI209" s="1392"/>
      <c r="EJ209" s="1392"/>
      <c r="EK209" s="1392"/>
      <c r="EL209" s="1392"/>
      <c r="EM209" s="1392"/>
      <c r="EN209" s="1392"/>
      <c r="EO209" s="1392"/>
      <c r="EP209" s="1392"/>
      <c r="EQ209" s="1392"/>
      <c r="ER209" s="1392"/>
      <c r="ES209" s="1392"/>
      <c r="ET209" s="1392"/>
      <c r="EU209" s="1392"/>
      <c r="EV209" s="1392"/>
      <c r="EW209" s="1392"/>
      <c r="EX209" s="1392"/>
      <c r="EY209" s="1392"/>
      <c r="EZ209" s="1392"/>
      <c r="FA209" s="1392"/>
      <c r="FB209" s="1392"/>
      <c r="FC209" s="1392"/>
      <c r="FD209" s="1392"/>
      <c r="FE209" s="1392"/>
      <c r="FF209" s="1392"/>
      <c r="FG209" s="1392"/>
      <c r="FH209" s="1392"/>
      <c r="FI209" s="1392"/>
      <c r="FJ209" s="1392"/>
      <c r="FK209" s="1392"/>
      <c r="FL209" s="1392"/>
      <c r="FM209" s="1392"/>
      <c r="FN209" s="1392"/>
      <c r="FO209" s="1392"/>
      <c r="FP209" s="1392"/>
      <c r="FQ209" s="1392"/>
      <c r="FR209" s="1392"/>
      <c r="FS209" s="1392"/>
      <c r="FT209" s="1392"/>
      <c r="FU209" s="1392"/>
      <c r="FV209" s="1392"/>
      <c r="FW209" s="1392"/>
      <c r="FX209" s="1392"/>
      <c r="FY209" s="1392"/>
      <c r="FZ209" s="1392"/>
      <c r="GA209" s="1392"/>
      <c r="GB209" s="1392"/>
      <c r="GC209" s="1392"/>
      <c r="GD209" s="1392"/>
      <c r="GE209" s="1392"/>
      <c r="GF209" s="1392"/>
      <c r="GG209" s="1392"/>
      <c r="GH209" s="1392"/>
      <c r="GI209" s="1392"/>
      <c r="GJ209" s="1392"/>
      <c r="GK209" s="1392"/>
    </row>
    <row r="210" spans="1:193" s="719" customFormat="1" ht="18.600000000000001" customHeight="1" x14ac:dyDescent="0.3">
      <c r="A210" s="1505" t="s">
        <v>375</v>
      </c>
      <c r="B210" s="1506"/>
      <c r="C210" s="1506"/>
      <c r="D210" s="1507"/>
      <c r="E210" s="1508"/>
      <c r="F210" s="1508"/>
      <c r="G210" s="1508"/>
      <c r="H210" s="1508"/>
      <c r="I210" s="1509"/>
      <c r="J210" s="1392"/>
      <c r="K210" s="1392"/>
      <c r="L210" s="1392"/>
      <c r="M210" s="1392"/>
      <c r="N210" s="1392"/>
      <c r="O210" s="1392"/>
      <c r="P210" s="1392"/>
      <c r="Q210" s="1392"/>
      <c r="R210" s="1392"/>
      <c r="S210" s="1392"/>
      <c r="T210" s="1392"/>
      <c r="U210" s="1392"/>
      <c r="V210" s="1392"/>
      <c r="W210" s="1392"/>
      <c r="X210" s="1392"/>
      <c r="Y210" s="1392"/>
      <c r="Z210" s="1392"/>
      <c r="AA210" s="1392"/>
      <c r="AB210" s="1392"/>
      <c r="AC210" s="1392"/>
      <c r="AD210" s="1392"/>
      <c r="AE210" s="1392"/>
      <c r="AF210" s="1392"/>
      <c r="AG210" s="1392"/>
      <c r="AH210" s="1392"/>
      <c r="AI210" s="1392"/>
      <c r="AJ210" s="1392"/>
      <c r="AK210" s="1392"/>
      <c r="AL210" s="1392"/>
      <c r="AM210" s="1392"/>
      <c r="AN210" s="1392"/>
      <c r="AO210" s="1392"/>
      <c r="AP210" s="1392"/>
      <c r="AQ210" s="1392"/>
      <c r="AR210" s="1392"/>
      <c r="AS210" s="1392"/>
      <c r="AT210" s="1392"/>
      <c r="AU210" s="1392"/>
      <c r="AV210" s="1392"/>
      <c r="AW210" s="1392"/>
      <c r="AX210" s="1392"/>
      <c r="AY210" s="1392"/>
      <c r="AZ210" s="1392"/>
      <c r="BA210" s="1392"/>
      <c r="BB210" s="1392"/>
      <c r="BC210" s="1392"/>
      <c r="BD210" s="1392"/>
      <c r="BE210" s="1392"/>
      <c r="BF210" s="1392"/>
      <c r="BG210" s="1392"/>
      <c r="BH210" s="1392"/>
      <c r="BI210" s="1392"/>
      <c r="BJ210" s="1392"/>
      <c r="BK210" s="1392"/>
      <c r="BL210" s="1392"/>
      <c r="BM210" s="1392"/>
      <c r="BN210" s="1392"/>
      <c r="BO210" s="1392"/>
      <c r="BP210" s="1392"/>
      <c r="BQ210" s="1392"/>
      <c r="BR210" s="1392"/>
      <c r="BS210" s="1392"/>
      <c r="BT210" s="1392"/>
      <c r="BU210" s="1392"/>
      <c r="BV210" s="1392"/>
      <c r="BW210" s="1392"/>
      <c r="BX210" s="1392"/>
      <c r="BY210" s="1392"/>
      <c r="BZ210" s="1392"/>
      <c r="CA210" s="1392"/>
      <c r="CB210" s="1392"/>
      <c r="CC210" s="1392"/>
      <c r="CD210" s="1392"/>
      <c r="CE210" s="1392"/>
      <c r="CF210" s="1392"/>
      <c r="CG210" s="1392"/>
      <c r="CH210" s="1392"/>
      <c r="CI210" s="1392"/>
      <c r="CJ210" s="1392"/>
      <c r="CK210" s="1392"/>
      <c r="CL210" s="1392"/>
      <c r="CM210" s="1392"/>
      <c r="CN210" s="1392"/>
      <c r="CO210" s="1392"/>
      <c r="CP210" s="1392"/>
      <c r="CQ210" s="1392"/>
      <c r="CR210" s="1392"/>
      <c r="CS210" s="1392"/>
      <c r="CT210" s="1392"/>
      <c r="CU210" s="1392"/>
      <c r="CV210" s="1392"/>
      <c r="CW210" s="1392"/>
      <c r="CX210" s="1392"/>
      <c r="CY210" s="1392"/>
      <c r="CZ210" s="1392"/>
      <c r="DA210" s="1392"/>
      <c r="DB210" s="1392"/>
      <c r="DC210" s="1392"/>
      <c r="DD210" s="1392"/>
      <c r="DE210" s="1392"/>
      <c r="DF210" s="1392"/>
      <c r="DG210" s="1392"/>
      <c r="DH210" s="1392"/>
      <c r="DI210" s="1392"/>
      <c r="DJ210" s="1392"/>
      <c r="DK210" s="1392"/>
      <c r="DL210" s="1392"/>
      <c r="DM210" s="1392"/>
      <c r="DN210" s="1392"/>
      <c r="DO210" s="1392"/>
      <c r="DP210" s="1392"/>
      <c r="DQ210" s="1392"/>
      <c r="DR210" s="1392"/>
      <c r="DS210" s="1392"/>
      <c r="DT210" s="1392"/>
      <c r="DU210" s="1392"/>
      <c r="DV210" s="1392"/>
      <c r="DW210" s="1392"/>
      <c r="DX210" s="1392"/>
      <c r="DY210" s="1392"/>
      <c r="DZ210" s="1392"/>
      <c r="EA210" s="1392"/>
      <c r="EB210" s="1392"/>
      <c r="EC210" s="1392"/>
      <c r="ED210" s="1392"/>
      <c r="EE210" s="1392"/>
      <c r="EF210" s="1392"/>
      <c r="EG210" s="1392"/>
      <c r="EH210" s="1392"/>
      <c r="EI210" s="1392"/>
      <c r="EJ210" s="1392"/>
      <c r="EK210" s="1392"/>
      <c r="EL210" s="1392"/>
      <c r="EM210" s="1392"/>
      <c r="EN210" s="1392"/>
      <c r="EO210" s="1392"/>
      <c r="EP210" s="1392"/>
      <c r="EQ210" s="1392"/>
      <c r="ER210" s="1392"/>
      <c r="ES210" s="1392"/>
      <c r="ET210" s="1392"/>
      <c r="EU210" s="1392"/>
      <c r="EV210" s="1392"/>
      <c r="EW210" s="1392"/>
      <c r="EX210" s="1392"/>
      <c r="EY210" s="1392"/>
      <c r="EZ210" s="1392"/>
      <c r="FA210" s="1392"/>
      <c r="FB210" s="1392"/>
      <c r="FC210" s="1392"/>
      <c r="FD210" s="1392"/>
      <c r="FE210" s="1392"/>
      <c r="FF210" s="1392"/>
      <c r="FG210" s="1392"/>
      <c r="FH210" s="1392"/>
      <c r="FI210" s="1392"/>
      <c r="FJ210" s="1392"/>
      <c r="FK210" s="1392"/>
      <c r="FL210" s="1392"/>
      <c r="FM210" s="1392"/>
      <c r="FN210" s="1392"/>
      <c r="FO210" s="1392"/>
      <c r="FP210" s="1392"/>
      <c r="FQ210" s="1392"/>
      <c r="FR210" s="1392"/>
      <c r="FS210" s="1392"/>
      <c r="FT210" s="1392"/>
      <c r="FU210" s="1392"/>
      <c r="FV210" s="1392"/>
      <c r="FW210" s="1392"/>
      <c r="FX210" s="1392"/>
      <c r="FY210" s="1392"/>
      <c r="FZ210" s="1392"/>
      <c r="GA210" s="1392"/>
      <c r="GB210" s="1392"/>
      <c r="GC210" s="1392"/>
      <c r="GD210" s="1392"/>
      <c r="GE210" s="1392"/>
      <c r="GF210" s="1392"/>
      <c r="GG210" s="1392"/>
      <c r="GH210" s="1392"/>
      <c r="GI210" s="1392"/>
      <c r="GJ210" s="1392"/>
      <c r="GK210" s="1392"/>
    </row>
    <row r="211" spans="1:193" s="719" customFormat="1" ht="18.600000000000001" customHeight="1" x14ac:dyDescent="0.3">
      <c r="A211" s="1505" t="s">
        <v>376</v>
      </c>
      <c r="B211" s="1506"/>
      <c r="C211" s="1506"/>
      <c r="D211" s="1507"/>
      <c r="E211" s="1508"/>
      <c r="F211" s="1508"/>
      <c r="G211" s="1508"/>
      <c r="H211" s="1508"/>
      <c r="I211" s="1509"/>
      <c r="J211" s="1392"/>
      <c r="K211" s="1392"/>
      <c r="L211" s="1392"/>
      <c r="M211" s="1392"/>
      <c r="N211" s="1392"/>
      <c r="O211" s="1392"/>
      <c r="P211" s="1392"/>
      <c r="Q211" s="1392"/>
      <c r="R211" s="1392"/>
      <c r="S211" s="1392"/>
      <c r="T211" s="1392"/>
      <c r="U211" s="1392"/>
      <c r="V211" s="1392"/>
      <c r="W211" s="1392"/>
      <c r="X211" s="1392"/>
      <c r="Y211" s="1392"/>
      <c r="Z211" s="1392"/>
      <c r="AA211" s="1392"/>
      <c r="AB211" s="1392"/>
      <c r="AC211" s="1392"/>
      <c r="AD211" s="1392"/>
      <c r="AE211" s="1392"/>
      <c r="AF211" s="1392"/>
      <c r="AG211" s="1392"/>
      <c r="AH211" s="1392"/>
      <c r="AI211" s="1392"/>
      <c r="AJ211" s="1392"/>
      <c r="AK211" s="1392"/>
      <c r="AL211" s="1392"/>
      <c r="AM211" s="1392"/>
      <c r="AN211" s="1392"/>
      <c r="AO211" s="1392"/>
      <c r="AP211" s="1392"/>
      <c r="AQ211" s="1392"/>
      <c r="AR211" s="1392"/>
      <c r="AS211" s="1392"/>
      <c r="AT211" s="1392"/>
      <c r="AU211" s="1392"/>
      <c r="AV211" s="1392"/>
      <c r="AW211" s="1392"/>
      <c r="AX211" s="1392"/>
      <c r="AY211" s="1392"/>
      <c r="AZ211" s="1392"/>
      <c r="BA211" s="1392"/>
      <c r="BB211" s="1392"/>
      <c r="BC211" s="1392"/>
      <c r="BD211" s="1392"/>
      <c r="BE211" s="1392"/>
      <c r="BF211" s="1392"/>
      <c r="BG211" s="1392"/>
      <c r="BH211" s="1392"/>
      <c r="BI211" s="1392"/>
      <c r="BJ211" s="1392"/>
      <c r="BK211" s="1392"/>
      <c r="BL211" s="1392"/>
      <c r="BM211" s="1392"/>
      <c r="BN211" s="1392"/>
      <c r="BO211" s="1392"/>
      <c r="BP211" s="1392"/>
      <c r="BQ211" s="1392"/>
      <c r="BR211" s="1392"/>
      <c r="BS211" s="1392"/>
      <c r="BT211" s="1392"/>
      <c r="BU211" s="1392"/>
      <c r="BV211" s="1392"/>
      <c r="BW211" s="1392"/>
      <c r="BX211" s="1392"/>
      <c r="BY211" s="1392"/>
      <c r="BZ211" s="1392"/>
      <c r="CA211" s="1392"/>
      <c r="CB211" s="1392"/>
      <c r="CC211" s="1392"/>
      <c r="CD211" s="1392"/>
      <c r="CE211" s="1392"/>
      <c r="CF211" s="1392"/>
      <c r="CG211" s="1392"/>
      <c r="CH211" s="1392"/>
      <c r="CI211" s="1392"/>
      <c r="CJ211" s="1392"/>
      <c r="CK211" s="1392"/>
      <c r="CL211" s="1392"/>
      <c r="CM211" s="1392"/>
      <c r="CN211" s="1392"/>
      <c r="CO211" s="1392"/>
      <c r="CP211" s="1392"/>
      <c r="CQ211" s="1392"/>
      <c r="CR211" s="1392"/>
      <c r="CS211" s="1392"/>
      <c r="CT211" s="1392"/>
      <c r="CU211" s="1392"/>
      <c r="CV211" s="1392"/>
      <c r="CW211" s="1392"/>
      <c r="CX211" s="1392"/>
      <c r="CY211" s="1392"/>
      <c r="CZ211" s="1392"/>
      <c r="DA211" s="1392"/>
      <c r="DB211" s="1392"/>
      <c r="DC211" s="1392"/>
      <c r="DD211" s="1392"/>
      <c r="DE211" s="1392"/>
      <c r="DF211" s="1392"/>
      <c r="DG211" s="1392"/>
      <c r="DH211" s="1392"/>
      <c r="DI211" s="1392"/>
      <c r="DJ211" s="1392"/>
      <c r="DK211" s="1392"/>
      <c r="DL211" s="1392"/>
      <c r="DM211" s="1392"/>
      <c r="DN211" s="1392"/>
      <c r="DO211" s="1392"/>
      <c r="DP211" s="1392"/>
      <c r="DQ211" s="1392"/>
      <c r="DR211" s="1392"/>
      <c r="DS211" s="1392"/>
      <c r="DT211" s="1392"/>
      <c r="DU211" s="1392"/>
      <c r="DV211" s="1392"/>
      <c r="DW211" s="1392"/>
      <c r="DX211" s="1392"/>
      <c r="DY211" s="1392"/>
      <c r="DZ211" s="1392"/>
      <c r="EA211" s="1392"/>
      <c r="EB211" s="1392"/>
      <c r="EC211" s="1392"/>
      <c r="ED211" s="1392"/>
      <c r="EE211" s="1392"/>
      <c r="EF211" s="1392"/>
      <c r="EG211" s="1392"/>
      <c r="EH211" s="1392"/>
      <c r="EI211" s="1392"/>
      <c r="EJ211" s="1392"/>
      <c r="EK211" s="1392"/>
      <c r="EL211" s="1392"/>
      <c r="EM211" s="1392"/>
      <c r="EN211" s="1392"/>
      <c r="EO211" s="1392"/>
      <c r="EP211" s="1392"/>
      <c r="EQ211" s="1392"/>
      <c r="ER211" s="1392"/>
      <c r="ES211" s="1392"/>
      <c r="ET211" s="1392"/>
      <c r="EU211" s="1392"/>
      <c r="EV211" s="1392"/>
      <c r="EW211" s="1392"/>
      <c r="EX211" s="1392"/>
      <c r="EY211" s="1392"/>
      <c r="EZ211" s="1392"/>
      <c r="FA211" s="1392"/>
      <c r="FB211" s="1392"/>
      <c r="FC211" s="1392"/>
      <c r="FD211" s="1392"/>
      <c r="FE211" s="1392"/>
      <c r="FF211" s="1392"/>
      <c r="FG211" s="1392"/>
      <c r="FH211" s="1392"/>
      <c r="FI211" s="1392"/>
      <c r="FJ211" s="1392"/>
      <c r="FK211" s="1392"/>
      <c r="FL211" s="1392"/>
      <c r="FM211" s="1392"/>
      <c r="FN211" s="1392"/>
      <c r="FO211" s="1392"/>
      <c r="FP211" s="1392"/>
      <c r="FQ211" s="1392"/>
      <c r="FR211" s="1392"/>
      <c r="FS211" s="1392"/>
      <c r="FT211" s="1392"/>
      <c r="FU211" s="1392"/>
      <c r="FV211" s="1392"/>
      <c r="FW211" s="1392"/>
      <c r="FX211" s="1392"/>
      <c r="FY211" s="1392"/>
      <c r="FZ211" s="1392"/>
      <c r="GA211" s="1392"/>
      <c r="GB211" s="1392"/>
      <c r="GC211" s="1392"/>
      <c r="GD211" s="1392"/>
      <c r="GE211" s="1392"/>
      <c r="GF211" s="1392"/>
      <c r="GG211" s="1392"/>
      <c r="GH211" s="1392"/>
      <c r="GI211" s="1392"/>
      <c r="GJ211" s="1392"/>
      <c r="GK211" s="1392"/>
    </row>
    <row r="212" spans="1:193" s="719" customFormat="1" ht="18.600000000000001" customHeight="1" x14ac:dyDescent="0.3">
      <c r="A212" s="713" t="s">
        <v>377</v>
      </c>
      <c r="B212" s="714"/>
      <c r="C212" s="714"/>
      <c r="D212" s="715"/>
      <c r="E212" s="716"/>
      <c r="F212" s="716"/>
      <c r="G212" s="717"/>
      <c r="H212" s="717"/>
      <c r="I212" s="718"/>
    </row>
    <row r="213" spans="1:193" ht="18.600000000000001" customHeight="1" x14ac:dyDescent="0.3">
      <c r="A213" s="2164"/>
      <c r="B213" s="2165"/>
      <c r="C213" s="2165"/>
      <c r="D213" s="2166"/>
      <c r="E213" s="2167"/>
      <c r="F213" s="2167"/>
      <c r="G213" s="2168"/>
      <c r="H213" s="2168"/>
      <c r="I213" s="2169"/>
    </row>
    <row r="214" spans="1:193" ht="18.600000000000001" customHeight="1" x14ac:dyDescent="0.3">
      <c r="A214" s="2164"/>
      <c r="B214" s="2165"/>
      <c r="C214" s="2165"/>
      <c r="D214" s="2166"/>
      <c r="E214" s="2167"/>
      <c r="F214" s="2167"/>
      <c r="G214" s="2168"/>
      <c r="H214" s="2168"/>
      <c r="I214" s="2169"/>
    </row>
    <row r="215" spans="1:193" ht="30.6" customHeight="1" x14ac:dyDescent="0.3">
      <c r="A215" s="2066"/>
      <c r="D215" s="2063" t="s">
        <v>163</v>
      </c>
      <c r="E215" s="2170"/>
      <c r="F215" s="2062"/>
      <c r="G215" s="2160" t="s">
        <v>164</v>
      </c>
      <c r="H215" s="2160"/>
      <c r="I215" s="2067"/>
    </row>
    <row r="216" spans="1:193" x14ac:dyDescent="0.3">
      <c r="A216" s="2068"/>
      <c r="D216" s="2171" t="s">
        <v>192</v>
      </c>
      <c r="E216" s="2062"/>
      <c r="F216" s="2170"/>
      <c r="G216" s="2172" t="s">
        <v>165</v>
      </c>
      <c r="I216" s="2067"/>
    </row>
    <row r="217" spans="1:193" x14ac:dyDescent="0.3">
      <c r="A217" s="2068"/>
      <c r="D217" s="2171" t="s">
        <v>166</v>
      </c>
      <c r="E217" s="2170"/>
      <c r="F217" s="2062"/>
      <c r="G217" s="2172" t="s">
        <v>167</v>
      </c>
      <c r="I217" s="2173"/>
    </row>
    <row r="218" spans="1:193" x14ac:dyDescent="0.3">
      <c r="A218" s="2068"/>
      <c r="D218" s="2171"/>
      <c r="E218" s="2062"/>
      <c r="F218" s="2170"/>
      <c r="G218" s="2172"/>
      <c r="I218" s="2067"/>
    </row>
    <row r="219" spans="1:193" ht="16.5" customHeight="1" x14ac:dyDescent="0.3">
      <c r="A219" s="2066"/>
      <c r="E219" s="2172"/>
      <c r="F219" s="2062"/>
      <c r="I219" s="2067"/>
    </row>
    <row r="220" spans="1:193" x14ac:dyDescent="0.3">
      <c r="A220" s="2066"/>
      <c r="E220" s="2172"/>
      <c r="F220" s="2062"/>
      <c r="I220" s="2067"/>
    </row>
    <row r="221" spans="1:193" ht="2.25" customHeight="1" x14ac:dyDescent="0.3">
      <c r="A221" s="2066"/>
      <c r="E221" s="2172"/>
      <c r="F221" s="2062"/>
      <c r="I221" s="2067"/>
    </row>
    <row r="222" spans="1:193" x14ac:dyDescent="0.3">
      <c r="A222" s="2066"/>
      <c r="D222" s="2174" t="s">
        <v>164</v>
      </c>
      <c r="E222" s="2172" t="s">
        <v>164</v>
      </c>
      <c r="F222" s="2062"/>
      <c r="G222" s="2172" t="s">
        <v>164</v>
      </c>
      <c r="I222" s="2067"/>
    </row>
    <row r="223" spans="1:193" ht="12.75" customHeight="1" x14ac:dyDescent="0.3">
      <c r="A223" s="2066"/>
      <c r="D223" s="2171" t="s">
        <v>168</v>
      </c>
      <c r="E223" s="2172" t="s">
        <v>169</v>
      </c>
      <c r="F223" s="2062"/>
      <c r="G223" s="2172" t="s">
        <v>91</v>
      </c>
      <c r="I223" s="2067"/>
    </row>
    <row r="224" spans="1:193" ht="17.25" customHeight="1" thickBot="1" x14ac:dyDescent="0.35">
      <c r="A224" s="2070"/>
      <c r="B224" s="2071"/>
      <c r="C224" s="2071"/>
      <c r="D224" s="2175" t="s">
        <v>170</v>
      </c>
      <c r="E224" s="2176" t="s">
        <v>171</v>
      </c>
      <c r="F224" s="2071"/>
      <c r="G224" s="2176" t="s">
        <v>172</v>
      </c>
      <c r="H224" s="2073"/>
      <c r="I224" s="2074"/>
    </row>
  </sheetData>
  <mergeCells count="40">
    <mergeCell ref="N159:U159"/>
    <mergeCell ref="A2:I2"/>
    <mergeCell ref="A3:I3"/>
    <mergeCell ref="A49:I49"/>
    <mergeCell ref="A50:I50"/>
    <mergeCell ref="A84:I84"/>
    <mergeCell ref="A85:I85"/>
    <mergeCell ref="A124:I124"/>
    <mergeCell ref="A125:I125"/>
    <mergeCell ref="A158:I158"/>
    <mergeCell ref="A159:I159"/>
    <mergeCell ref="J159:M159"/>
    <mergeCell ref="DF159:DM159"/>
    <mergeCell ref="V159:AC159"/>
    <mergeCell ref="AD159:AK159"/>
    <mergeCell ref="AL159:AS159"/>
    <mergeCell ref="AT159:BA159"/>
    <mergeCell ref="BB159:BI159"/>
    <mergeCell ref="BJ159:BQ159"/>
    <mergeCell ref="FR159:FY159"/>
    <mergeCell ref="FZ159:GG159"/>
    <mergeCell ref="GH159:GO159"/>
    <mergeCell ref="GP159:GW159"/>
    <mergeCell ref="GX159:HE159"/>
    <mergeCell ref="A185:I185"/>
    <mergeCell ref="A186:I186"/>
    <mergeCell ref="A202:D202"/>
    <mergeCell ref="A205:I208"/>
    <mergeCell ref="FJ159:FQ159"/>
    <mergeCell ref="DN159:DU159"/>
    <mergeCell ref="DV159:EC159"/>
    <mergeCell ref="ED159:EK159"/>
    <mergeCell ref="EL159:ES159"/>
    <mergeCell ref="ET159:FA159"/>
    <mergeCell ref="FB159:FI159"/>
    <mergeCell ref="BR159:BY159"/>
    <mergeCell ref="BZ159:CG159"/>
    <mergeCell ref="CH159:CO159"/>
    <mergeCell ref="CP159:CW159"/>
    <mergeCell ref="CX159:DE159"/>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3" max="8" man="1"/>
    <brk id="123" max="16383" man="1"/>
    <brk id="156" max="8" man="1"/>
    <brk id="18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EF6E-249C-4812-B9F7-D90E1CD93861}">
  <sheetPr>
    <tabColor theme="0"/>
  </sheetPr>
  <dimension ref="A1:GW226"/>
  <sheetViews>
    <sheetView zoomScale="95" zoomScaleNormal="95" workbookViewId="0">
      <selection activeCell="G9" sqref="G9"/>
    </sheetView>
  </sheetViews>
  <sheetFormatPr baseColWidth="10" defaultColWidth="11.44140625" defaultRowHeight="14.4" x14ac:dyDescent="0.3"/>
  <cols>
    <col min="1" max="1" width="15.44140625" style="2385" customWidth="1"/>
    <col min="2" max="2" width="9.5546875" style="2385" customWidth="1"/>
    <col min="3" max="3" width="14.44140625" style="2385" customWidth="1"/>
    <col min="4" max="4" width="49.88671875" style="2386" customWidth="1"/>
    <col min="5" max="5" width="22.5546875" style="2387" customWidth="1"/>
    <col min="6" max="6" width="23" style="2387" customWidth="1"/>
    <col min="7" max="7" width="22.88671875" style="2387" customWidth="1"/>
    <col min="8" max="8" width="23.44140625" style="2387" customWidth="1"/>
    <col min="9" max="9" width="22.44140625" style="2387" customWidth="1"/>
    <col min="10" max="10" width="13.88671875" style="2385" customWidth="1"/>
    <col min="11" max="256" width="11.44140625" style="2385"/>
    <col min="257" max="257" width="15.44140625" style="2385" customWidth="1"/>
    <col min="258" max="258" width="9.5546875" style="2385" customWidth="1"/>
    <col min="259" max="259" width="14.44140625" style="2385" customWidth="1"/>
    <col min="260" max="260" width="49.88671875" style="2385" customWidth="1"/>
    <col min="261" max="261" width="22.5546875" style="2385" customWidth="1"/>
    <col min="262" max="262" width="23" style="2385" customWidth="1"/>
    <col min="263" max="263" width="22.88671875" style="2385" customWidth="1"/>
    <col min="264" max="264" width="23.44140625" style="2385" customWidth="1"/>
    <col min="265" max="265" width="22.44140625" style="2385" customWidth="1"/>
    <col min="266" max="266" width="13.88671875" style="2385" customWidth="1"/>
    <col min="267" max="512" width="11.44140625" style="2385"/>
    <col min="513" max="513" width="15.44140625" style="2385" customWidth="1"/>
    <col min="514" max="514" width="9.5546875" style="2385" customWidth="1"/>
    <col min="515" max="515" width="14.44140625" style="2385" customWidth="1"/>
    <col min="516" max="516" width="49.88671875" style="2385" customWidth="1"/>
    <col min="517" max="517" width="22.5546875" style="2385" customWidth="1"/>
    <col min="518" max="518" width="23" style="2385" customWidth="1"/>
    <col min="519" max="519" width="22.88671875" style="2385" customWidth="1"/>
    <col min="520" max="520" width="23.44140625" style="2385" customWidth="1"/>
    <col min="521" max="521" width="22.44140625" style="2385" customWidth="1"/>
    <col min="522" max="522" width="13.88671875" style="2385" customWidth="1"/>
    <col min="523" max="768" width="11.44140625" style="2385"/>
    <col min="769" max="769" width="15.44140625" style="2385" customWidth="1"/>
    <col min="770" max="770" width="9.5546875" style="2385" customWidth="1"/>
    <col min="771" max="771" width="14.44140625" style="2385" customWidth="1"/>
    <col min="772" max="772" width="49.88671875" style="2385" customWidth="1"/>
    <col min="773" max="773" width="22.5546875" style="2385" customWidth="1"/>
    <col min="774" max="774" width="23" style="2385" customWidth="1"/>
    <col min="775" max="775" width="22.88671875" style="2385" customWidth="1"/>
    <col min="776" max="776" width="23.44140625" style="2385" customWidth="1"/>
    <col min="777" max="777" width="22.44140625" style="2385" customWidth="1"/>
    <col min="778" max="778" width="13.88671875" style="2385" customWidth="1"/>
    <col min="779" max="1024" width="11.44140625" style="2385"/>
    <col min="1025" max="1025" width="15.44140625" style="2385" customWidth="1"/>
    <col min="1026" max="1026" width="9.5546875" style="2385" customWidth="1"/>
    <col min="1027" max="1027" width="14.44140625" style="2385" customWidth="1"/>
    <col min="1028" max="1028" width="49.88671875" style="2385" customWidth="1"/>
    <col min="1029" max="1029" width="22.5546875" style="2385" customWidth="1"/>
    <col min="1030" max="1030" width="23" style="2385" customWidth="1"/>
    <col min="1031" max="1031" width="22.88671875" style="2385" customWidth="1"/>
    <col min="1032" max="1032" width="23.44140625" style="2385" customWidth="1"/>
    <col min="1033" max="1033" width="22.44140625" style="2385" customWidth="1"/>
    <col min="1034" max="1034" width="13.88671875" style="2385" customWidth="1"/>
    <col min="1035" max="1280" width="11.44140625" style="2385"/>
    <col min="1281" max="1281" width="15.44140625" style="2385" customWidth="1"/>
    <col min="1282" max="1282" width="9.5546875" style="2385" customWidth="1"/>
    <col min="1283" max="1283" width="14.44140625" style="2385" customWidth="1"/>
    <col min="1284" max="1284" width="49.88671875" style="2385" customWidth="1"/>
    <col min="1285" max="1285" width="22.5546875" style="2385" customWidth="1"/>
    <col min="1286" max="1286" width="23" style="2385" customWidth="1"/>
    <col min="1287" max="1287" width="22.88671875" style="2385" customWidth="1"/>
    <col min="1288" max="1288" width="23.44140625" style="2385" customWidth="1"/>
    <col min="1289" max="1289" width="22.44140625" style="2385" customWidth="1"/>
    <col min="1290" max="1290" width="13.88671875" style="2385" customWidth="1"/>
    <col min="1291" max="1536" width="11.44140625" style="2385"/>
    <col min="1537" max="1537" width="15.44140625" style="2385" customWidth="1"/>
    <col min="1538" max="1538" width="9.5546875" style="2385" customWidth="1"/>
    <col min="1539" max="1539" width="14.44140625" style="2385" customWidth="1"/>
    <col min="1540" max="1540" width="49.88671875" style="2385" customWidth="1"/>
    <col min="1541" max="1541" width="22.5546875" style="2385" customWidth="1"/>
    <col min="1542" max="1542" width="23" style="2385" customWidth="1"/>
    <col min="1543" max="1543" width="22.88671875" style="2385" customWidth="1"/>
    <col min="1544" max="1544" width="23.44140625" style="2385" customWidth="1"/>
    <col min="1545" max="1545" width="22.44140625" style="2385" customWidth="1"/>
    <col min="1546" max="1546" width="13.88671875" style="2385" customWidth="1"/>
    <col min="1547" max="1792" width="11.44140625" style="2385"/>
    <col min="1793" max="1793" width="15.44140625" style="2385" customWidth="1"/>
    <col min="1794" max="1794" width="9.5546875" style="2385" customWidth="1"/>
    <col min="1795" max="1795" width="14.44140625" style="2385" customWidth="1"/>
    <col min="1796" max="1796" width="49.88671875" style="2385" customWidth="1"/>
    <col min="1797" max="1797" width="22.5546875" style="2385" customWidth="1"/>
    <col min="1798" max="1798" width="23" style="2385" customWidth="1"/>
    <col min="1799" max="1799" width="22.88671875" style="2385" customWidth="1"/>
    <col min="1800" max="1800" width="23.44140625" style="2385" customWidth="1"/>
    <col min="1801" max="1801" width="22.44140625" style="2385" customWidth="1"/>
    <col min="1802" max="1802" width="13.88671875" style="2385" customWidth="1"/>
    <col min="1803" max="2048" width="11.44140625" style="2385"/>
    <col min="2049" max="2049" width="15.44140625" style="2385" customWidth="1"/>
    <col min="2050" max="2050" width="9.5546875" style="2385" customWidth="1"/>
    <col min="2051" max="2051" width="14.44140625" style="2385" customWidth="1"/>
    <col min="2052" max="2052" width="49.88671875" style="2385" customWidth="1"/>
    <col min="2053" max="2053" width="22.5546875" style="2385" customWidth="1"/>
    <col min="2054" max="2054" width="23" style="2385" customWidth="1"/>
    <col min="2055" max="2055" width="22.88671875" style="2385" customWidth="1"/>
    <col min="2056" max="2056" width="23.44140625" style="2385" customWidth="1"/>
    <col min="2057" max="2057" width="22.44140625" style="2385" customWidth="1"/>
    <col min="2058" max="2058" width="13.88671875" style="2385" customWidth="1"/>
    <col min="2059" max="2304" width="11.44140625" style="2385"/>
    <col min="2305" max="2305" width="15.44140625" style="2385" customWidth="1"/>
    <col min="2306" max="2306" width="9.5546875" style="2385" customWidth="1"/>
    <col min="2307" max="2307" width="14.44140625" style="2385" customWidth="1"/>
    <col min="2308" max="2308" width="49.88671875" style="2385" customWidth="1"/>
    <col min="2309" max="2309" width="22.5546875" style="2385" customWidth="1"/>
    <col min="2310" max="2310" width="23" style="2385" customWidth="1"/>
    <col min="2311" max="2311" width="22.88671875" style="2385" customWidth="1"/>
    <col min="2312" max="2312" width="23.44140625" style="2385" customWidth="1"/>
    <col min="2313" max="2313" width="22.44140625" style="2385" customWidth="1"/>
    <col min="2314" max="2314" width="13.88671875" style="2385" customWidth="1"/>
    <col min="2315" max="2560" width="11.44140625" style="2385"/>
    <col min="2561" max="2561" width="15.44140625" style="2385" customWidth="1"/>
    <col min="2562" max="2562" width="9.5546875" style="2385" customWidth="1"/>
    <col min="2563" max="2563" width="14.44140625" style="2385" customWidth="1"/>
    <col min="2564" max="2564" width="49.88671875" style="2385" customWidth="1"/>
    <col min="2565" max="2565" width="22.5546875" style="2385" customWidth="1"/>
    <col min="2566" max="2566" width="23" style="2385" customWidth="1"/>
    <col min="2567" max="2567" width="22.88671875" style="2385" customWidth="1"/>
    <col min="2568" max="2568" width="23.44140625" style="2385" customWidth="1"/>
    <col min="2569" max="2569" width="22.44140625" style="2385" customWidth="1"/>
    <col min="2570" max="2570" width="13.88671875" style="2385" customWidth="1"/>
    <col min="2571" max="2816" width="11.44140625" style="2385"/>
    <col min="2817" max="2817" width="15.44140625" style="2385" customWidth="1"/>
    <col min="2818" max="2818" width="9.5546875" style="2385" customWidth="1"/>
    <col min="2819" max="2819" width="14.44140625" style="2385" customWidth="1"/>
    <col min="2820" max="2820" width="49.88671875" style="2385" customWidth="1"/>
    <col min="2821" max="2821" width="22.5546875" style="2385" customWidth="1"/>
    <col min="2822" max="2822" width="23" style="2385" customWidth="1"/>
    <col min="2823" max="2823" width="22.88671875" style="2385" customWidth="1"/>
    <col min="2824" max="2824" width="23.44140625" style="2385" customWidth="1"/>
    <col min="2825" max="2825" width="22.44140625" style="2385" customWidth="1"/>
    <col min="2826" max="2826" width="13.88671875" style="2385" customWidth="1"/>
    <col min="2827" max="3072" width="11.44140625" style="2385"/>
    <col min="3073" max="3073" width="15.44140625" style="2385" customWidth="1"/>
    <col min="3074" max="3074" width="9.5546875" style="2385" customWidth="1"/>
    <col min="3075" max="3075" width="14.44140625" style="2385" customWidth="1"/>
    <col min="3076" max="3076" width="49.88671875" style="2385" customWidth="1"/>
    <col min="3077" max="3077" width="22.5546875" style="2385" customWidth="1"/>
    <col min="3078" max="3078" width="23" style="2385" customWidth="1"/>
    <col min="3079" max="3079" width="22.88671875" style="2385" customWidth="1"/>
    <col min="3080" max="3080" width="23.44140625" style="2385" customWidth="1"/>
    <col min="3081" max="3081" width="22.44140625" style="2385" customWidth="1"/>
    <col min="3082" max="3082" width="13.88671875" style="2385" customWidth="1"/>
    <col min="3083" max="3328" width="11.44140625" style="2385"/>
    <col min="3329" max="3329" width="15.44140625" style="2385" customWidth="1"/>
    <col min="3330" max="3330" width="9.5546875" style="2385" customWidth="1"/>
    <col min="3331" max="3331" width="14.44140625" style="2385" customWidth="1"/>
    <col min="3332" max="3332" width="49.88671875" style="2385" customWidth="1"/>
    <col min="3333" max="3333" width="22.5546875" style="2385" customWidth="1"/>
    <col min="3334" max="3334" width="23" style="2385" customWidth="1"/>
    <col min="3335" max="3335" width="22.88671875" style="2385" customWidth="1"/>
    <col min="3336" max="3336" width="23.44140625" style="2385" customWidth="1"/>
    <col min="3337" max="3337" width="22.44140625" style="2385" customWidth="1"/>
    <col min="3338" max="3338" width="13.88671875" style="2385" customWidth="1"/>
    <col min="3339" max="3584" width="11.44140625" style="2385"/>
    <col min="3585" max="3585" width="15.44140625" style="2385" customWidth="1"/>
    <col min="3586" max="3586" width="9.5546875" style="2385" customWidth="1"/>
    <col min="3587" max="3587" width="14.44140625" style="2385" customWidth="1"/>
    <col min="3588" max="3588" width="49.88671875" style="2385" customWidth="1"/>
    <col min="3589" max="3589" width="22.5546875" style="2385" customWidth="1"/>
    <col min="3590" max="3590" width="23" style="2385" customWidth="1"/>
    <col min="3591" max="3591" width="22.88671875" style="2385" customWidth="1"/>
    <col min="3592" max="3592" width="23.44140625" style="2385" customWidth="1"/>
    <col min="3593" max="3593" width="22.44140625" style="2385" customWidth="1"/>
    <col min="3594" max="3594" width="13.88671875" style="2385" customWidth="1"/>
    <col min="3595" max="3840" width="11.44140625" style="2385"/>
    <col min="3841" max="3841" width="15.44140625" style="2385" customWidth="1"/>
    <col min="3842" max="3842" width="9.5546875" style="2385" customWidth="1"/>
    <col min="3843" max="3843" width="14.44140625" style="2385" customWidth="1"/>
    <col min="3844" max="3844" width="49.88671875" style="2385" customWidth="1"/>
    <col min="3845" max="3845" width="22.5546875" style="2385" customWidth="1"/>
    <col min="3846" max="3846" width="23" style="2385" customWidth="1"/>
    <col min="3847" max="3847" width="22.88671875" style="2385" customWidth="1"/>
    <col min="3848" max="3848" width="23.44140625" style="2385" customWidth="1"/>
    <col min="3849" max="3849" width="22.44140625" style="2385" customWidth="1"/>
    <col min="3850" max="3850" width="13.88671875" style="2385" customWidth="1"/>
    <col min="3851" max="4096" width="11.44140625" style="2385"/>
    <col min="4097" max="4097" width="15.44140625" style="2385" customWidth="1"/>
    <col min="4098" max="4098" width="9.5546875" style="2385" customWidth="1"/>
    <col min="4099" max="4099" width="14.44140625" style="2385" customWidth="1"/>
    <col min="4100" max="4100" width="49.88671875" style="2385" customWidth="1"/>
    <col min="4101" max="4101" width="22.5546875" style="2385" customWidth="1"/>
    <col min="4102" max="4102" width="23" style="2385" customWidth="1"/>
    <col min="4103" max="4103" width="22.88671875" style="2385" customWidth="1"/>
    <col min="4104" max="4104" width="23.44140625" style="2385" customWidth="1"/>
    <col min="4105" max="4105" width="22.44140625" style="2385" customWidth="1"/>
    <col min="4106" max="4106" width="13.88671875" style="2385" customWidth="1"/>
    <col min="4107" max="4352" width="11.44140625" style="2385"/>
    <col min="4353" max="4353" width="15.44140625" style="2385" customWidth="1"/>
    <col min="4354" max="4354" width="9.5546875" style="2385" customWidth="1"/>
    <col min="4355" max="4355" width="14.44140625" style="2385" customWidth="1"/>
    <col min="4356" max="4356" width="49.88671875" style="2385" customWidth="1"/>
    <col min="4357" max="4357" width="22.5546875" style="2385" customWidth="1"/>
    <col min="4358" max="4358" width="23" style="2385" customWidth="1"/>
    <col min="4359" max="4359" width="22.88671875" style="2385" customWidth="1"/>
    <col min="4360" max="4360" width="23.44140625" style="2385" customWidth="1"/>
    <col min="4361" max="4361" width="22.44140625" style="2385" customWidth="1"/>
    <col min="4362" max="4362" width="13.88671875" style="2385" customWidth="1"/>
    <col min="4363" max="4608" width="11.44140625" style="2385"/>
    <col min="4609" max="4609" width="15.44140625" style="2385" customWidth="1"/>
    <col min="4610" max="4610" width="9.5546875" style="2385" customWidth="1"/>
    <col min="4611" max="4611" width="14.44140625" style="2385" customWidth="1"/>
    <col min="4612" max="4612" width="49.88671875" style="2385" customWidth="1"/>
    <col min="4613" max="4613" width="22.5546875" style="2385" customWidth="1"/>
    <col min="4614" max="4614" width="23" style="2385" customWidth="1"/>
    <col min="4615" max="4615" width="22.88671875" style="2385" customWidth="1"/>
    <col min="4616" max="4616" width="23.44140625" style="2385" customWidth="1"/>
    <col min="4617" max="4617" width="22.44140625" style="2385" customWidth="1"/>
    <col min="4618" max="4618" width="13.88671875" style="2385" customWidth="1"/>
    <col min="4619" max="4864" width="11.44140625" style="2385"/>
    <col min="4865" max="4865" width="15.44140625" style="2385" customWidth="1"/>
    <col min="4866" max="4866" width="9.5546875" style="2385" customWidth="1"/>
    <col min="4867" max="4867" width="14.44140625" style="2385" customWidth="1"/>
    <col min="4868" max="4868" width="49.88671875" style="2385" customWidth="1"/>
    <col min="4869" max="4869" width="22.5546875" style="2385" customWidth="1"/>
    <col min="4870" max="4870" width="23" style="2385" customWidth="1"/>
    <col min="4871" max="4871" width="22.88671875" style="2385" customWidth="1"/>
    <col min="4872" max="4872" width="23.44140625" style="2385" customWidth="1"/>
    <col min="4873" max="4873" width="22.44140625" style="2385" customWidth="1"/>
    <col min="4874" max="4874" width="13.88671875" style="2385" customWidth="1"/>
    <col min="4875" max="5120" width="11.44140625" style="2385"/>
    <col min="5121" max="5121" width="15.44140625" style="2385" customWidth="1"/>
    <col min="5122" max="5122" width="9.5546875" style="2385" customWidth="1"/>
    <col min="5123" max="5123" width="14.44140625" style="2385" customWidth="1"/>
    <col min="5124" max="5124" width="49.88671875" style="2385" customWidth="1"/>
    <col min="5125" max="5125" width="22.5546875" style="2385" customWidth="1"/>
    <col min="5126" max="5126" width="23" style="2385" customWidth="1"/>
    <col min="5127" max="5127" width="22.88671875" style="2385" customWidth="1"/>
    <col min="5128" max="5128" width="23.44140625" style="2385" customWidth="1"/>
    <col min="5129" max="5129" width="22.44140625" style="2385" customWidth="1"/>
    <col min="5130" max="5130" width="13.88671875" style="2385" customWidth="1"/>
    <col min="5131" max="5376" width="11.44140625" style="2385"/>
    <col min="5377" max="5377" width="15.44140625" style="2385" customWidth="1"/>
    <col min="5378" max="5378" width="9.5546875" style="2385" customWidth="1"/>
    <col min="5379" max="5379" width="14.44140625" style="2385" customWidth="1"/>
    <col min="5380" max="5380" width="49.88671875" style="2385" customWidth="1"/>
    <col min="5381" max="5381" width="22.5546875" style="2385" customWidth="1"/>
    <col min="5382" max="5382" width="23" style="2385" customWidth="1"/>
    <col min="5383" max="5383" width="22.88671875" style="2385" customWidth="1"/>
    <col min="5384" max="5384" width="23.44140625" style="2385" customWidth="1"/>
    <col min="5385" max="5385" width="22.44140625" style="2385" customWidth="1"/>
    <col min="5386" max="5386" width="13.88671875" style="2385" customWidth="1"/>
    <col min="5387" max="5632" width="11.44140625" style="2385"/>
    <col min="5633" max="5633" width="15.44140625" style="2385" customWidth="1"/>
    <col min="5634" max="5634" width="9.5546875" style="2385" customWidth="1"/>
    <col min="5635" max="5635" width="14.44140625" style="2385" customWidth="1"/>
    <col min="5636" max="5636" width="49.88671875" style="2385" customWidth="1"/>
    <col min="5637" max="5637" width="22.5546875" style="2385" customWidth="1"/>
    <col min="5638" max="5638" width="23" style="2385" customWidth="1"/>
    <col min="5639" max="5639" width="22.88671875" style="2385" customWidth="1"/>
    <col min="5640" max="5640" width="23.44140625" style="2385" customWidth="1"/>
    <col min="5641" max="5641" width="22.44140625" style="2385" customWidth="1"/>
    <col min="5642" max="5642" width="13.88671875" style="2385" customWidth="1"/>
    <col min="5643" max="5888" width="11.44140625" style="2385"/>
    <col min="5889" max="5889" width="15.44140625" style="2385" customWidth="1"/>
    <col min="5890" max="5890" width="9.5546875" style="2385" customWidth="1"/>
    <col min="5891" max="5891" width="14.44140625" style="2385" customWidth="1"/>
    <col min="5892" max="5892" width="49.88671875" style="2385" customWidth="1"/>
    <col min="5893" max="5893" width="22.5546875" style="2385" customWidth="1"/>
    <col min="5894" max="5894" width="23" style="2385" customWidth="1"/>
    <col min="5895" max="5895" width="22.88671875" style="2385" customWidth="1"/>
    <col min="5896" max="5896" width="23.44140625" style="2385" customWidth="1"/>
    <col min="5897" max="5897" width="22.44140625" style="2385" customWidth="1"/>
    <col min="5898" max="5898" width="13.88671875" style="2385" customWidth="1"/>
    <col min="5899" max="6144" width="11.44140625" style="2385"/>
    <col min="6145" max="6145" width="15.44140625" style="2385" customWidth="1"/>
    <col min="6146" max="6146" width="9.5546875" style="2385" customWidth="1"/>
    <col min="6147" max="6147" width="14.44140625" style="2385" customWidth="1"/>
    <col min="6148" max="6148" width="49.88671875" style="2385" customWidth="1"/>
    <col min="6149" max="6149" width="22.5546875" style="2385" customWidth="1"/>
    <col min="6150" max="6150" width="23" style="2385" customWidth="1"/>
    <col min="6151" max="6151" width="22.88671875" style="2385" customWidth="1"/>
    <col min="6152" max="6152" width="23.44140625" style="2385" customWidth="1"/>
    <col min="6153" max="6153" width="22.44140625" style="2385" customWidth="1"/>
    <col min="6154" max="6154" width="13.88671875" style="2385" customWidth="1"/>
    <col min="6155" max="6400" width="11.44140625" style="2385"/>
    <col min="6401" max="6401" width="15.44140625" style="2385" customWidth="1"/>
    <col min="6402" max="6402" width="9.5546875" style="2385" customWidth="1"/>
    <col min="6403" max="6403" width="14.44140625" style="2385" customWidth="1"/>
    <col min="6404" max="6404" width="49.88671875" style="2385" customWidth="1"/>
    <col min="6405" max="6405" width="22.5546875" style="2385" customWidth="1"/>
    <col min="6406" max="6406" width="23" style="2385" customWidth="1"/>
    <col min="6407" max="6407" width="22.88671875" style="2385" customWidth="1"/>
    <col min="6408" max="6408" width="23.44140625" style="2385" customWidth="1"/>
    <col min="6409" max="6409" width="22.44140625" style="2385" customWidth="1"/>
    <col min="6410" max="6410" width="13.88671875" style="2385" customWidth="1"/>
    <col min="6411" max="6656" width="11.44140625" style="2385"/>
    <col min="6657" max="6657" width="15.44140625" style="2385" customWidth="1"/>
    <col min="6658" max="6658" width="9.5546875" style="2385" customWidth="1"/>
    <col min="6659" max="6659" width="14.44140625" style="2385" customWidth="1"/>
    <col min="6660" max="6660" width="49.88671875" style="2385" customWidth="1"/>
    <col min="6661" max="6661" width="22.5546875" style="2385" customWidth="1"/>
    <col min="6662" max="6662" width="23" style="2385" customWidth="1"/>
    <col min="6663" max="6663" width="22.88671875" style="2385" customWidth="1"/>
    <col min="6664" max="6664" width="23.44140625" style="2385" customWidth="1"/>
    <col min="6665" max="6665" width="22.44140625" style="2385" customWidth="1"/>
    <col min="6666" max="6666" width="13.88671875" style="2385" customWidth="1"/>
    <col min="6667" max="6912" width="11.44140625" style="2385"/>
    <col min="6913" max="6913" width="15.44140625" style="2385" customWidth="1"/>
    <col min="6914" max="6914" width="9.5546875" style="2385" customWidth="1"/>
    <col min="6915" max="6915" width="14.44140625" style="2385" customWidth="1"/>
    <col min="6916" max="6916" width="49.88671875" style="2385" customWidth="1"/>
    <col min="6917" max="6917" width="22.5546875" style="2385" customWidth="1"/>
    <col min="6918" max="6918" width="23" style="2385" customWidth="1"/>
    <col min="6919" max="6919" width="22.88671875" style="2385" customWidth="1"/>
    <col min="6920" max="6920" width="23.44140625" style="2385" customWidth="1"/>
    <col min="6921" max="6921" width="22.44140625" style="2385" customWidth="1"/>
    <col min="6922" max="6922" width="13.88671875" style="2385" customWidth="1"/>
    <col min="6923" max="7168" width="11.44140625" style="2385"/>
    <col min="7169" max="7169" width="15.44140625" style="2385" customWidth="1"/>
    <col min="7170" max="7170" width="9.5546875" style="2385" customWidth="1"/>
    <col min="7171" max="7171" width="14.44140625" style="2385" customWidth="1"/>
    <col min="7172" max="7172" width="49.88671875" style="2385" customWidth="1"/>
    <col min="7173" max="7173" width="22.5546875" style="2385" customWidth="1"/>
    <col min="7174" max="7174" width="23" style="2385" customWidth="1"/>
    <col min="7175" max="7175" width="22.88671875" style="2385" customWidth="1"/>
    <col min="7176" max="7176" width="23.44140625" style="2385" customWidth="1"/>
    <col min="7177" max="7177" width="22.44140625" style="2385" customWidth="1"/>
    <col min="7178" max="7178" width="13.88671875" style="2385" customWidth="1"/>
    <col min="7179" max="7424" width="11.44140625" style="2385"/>
    <col min="7425" max="7425" width="15.44140625" style="2385" customWidth="1"/>
    <col min="7426" max="7426" width="9.5546875" style="2385" customWidth="1"/>
    <col min="7427" max="7427" width="14.44140625" style="2385" customWidth="1"/>
    <col min="7428" max="7428" width="49.88671875" style="2385" customWidth="1"/>
    <col min="7429" max="7429" width="22.5546875" style="2385" customWidth="1"/>
    <col min="7430" max="7430" width="23" style="2385" customWidth="1"/>
    <col min="7431" max="7431" width="22.88671875" style="2385" customWidth="1"/>
    <col min="7432" max="7432" width="23.44140625" style="2385" customWidth="1"/>
    <col min="7433" max="7433" width="22.44140625" style="2385" customWidth="1"/>
    <col min="7434" max="7434" width="13.88671875" style="2385" customWidth="1"/>
    <col min="7435" max="7680" width="11.44140625" style="2385"/>
    <col min="7681" max="7681" width="15.44140625" style="2385" customWidth="1"/>
    <col min="7682" max="7682" width="9.5546875" style="2385" customWidth="1"/>
    <col min="7683" max="7683" width="14.44140625" style="2385" customWidth="1"/>
    <col min="7684" max="7684" width="49.88671875" style="2385" customWidth="1"/>
    <col min="7685" max="7685" width="22.5546875" style="2385" customWidth="1"/>
    <col min="7686" max="7686" width="23" style="2385" customWidth="1"/>
    <col min="7687" max="7687" width="22.88671875" style="2385" customWidth="1"/>
    <col min="7688" max="7688" width="23.44140625" style="2385" customWidth="1"/>
    <col min="7689" max="7689" width="22.44140625" style="2385" customWidth="1"/>
    <col min="7690" max="7690" width="13.88671875" style="2385" customWidth="1"/>
    <col min="7691" max="7936" width="11.44140625" style="2385"/>
    <col min="7937" max="7937" width="15.44140625" style="2385" customWidth="1"/>
    <col min="7938" max="7938" width="9.5546875" style="2385" customWidth="1"/>
    <col min="7939" max="7939" width="14.44140625" style="2385" customWidth="1"/>
    <col min="7940" max="7940" width="49.88671875" style="2385" customWidth="1"/>
    <col min="7941" max="7941" width="22.5546875" style="2385" customWidth="1"/>
    <col min="7942" max="7942" width="23" style="2385" customWidth="1"/>
    <col min="7943" max="7943" width="22.88671875" style="2385" customWidth="1"/>
    <col min="7944" max="7944" width="23.44140625" style="2385" customWidth="1"/>
    <col min="7945" max="7945" width="22.44140625" style="2385" customWidth="1"/>
    <col min="7946" max="7946" width="13.88671875" style="2385" customWidth="1"/>
    <col min="7947" max="8192" width="11.44140625" style="2385"/>
    <col min="8193" max="8193" width="15.44140625" style="2385" customWidth="1"/>
    <col min="8194" max="8194" width="9.5546875" style="2385" customWidth="1"/>
    <col min="8195" max="8195" width="14.44140625" style="2385" customWidth="1"/>
    <col min="8196" max="8196" width="49.88671875" style="2385" customWidth="1"/>
    <col min="8197" max="8197" width="22.5546875" style="2385" customWidth="1"/>
    <col min="8198" max="8198" width="23" style="2385" customWidth="1"/>
    <col min="8199" max="8199" width="22.88671875" style="2385" customWidth="1"/>
    <col min="8200" max="8200" width="23.44140625" style="2385" customWidth="1"/>
    <col min="8201" max="8201" width="22.44140625" style="2385" customWidth="1"/>
    <col min="8202" max="8202" width="13.88671875" style="2385" customWidth="1"/>
    <col min="8203" max="8448" width="11.44140625" style="2385"/>
    <col min="8449" max="8449" width="15.44140625" style="2385" customWidth="1"/>
    <col min="8450" max="8450" width="9.5546875" style="2385" customWidth="1"/>
    <col min="8451" max="8451" width="14.44140625" style="2385" customWidth="1"/>
    <col min="8452" max="8452" width="49.88671875" style="2385" customWidth="1"/>
    <col min="8453" max="8453" width="22.5546875" style="2385" customWidth="1"/>
    <col min="8454" max="8454" width="23" style="2385" customWidth="1"/>
    <col min="8455" max="8455" width="22.88671875" style="2385" customWidth="1"/>
    <col min="8456" max="8456" width="23.44140625" style="2385" customWidth="1"/>
    <col min="8457" max="8457" width="22.44140625" style="2385" customWidth="1"/>
    <col min="8458" max="8458" width="13.88671875" style="2385" customWidth="1"/>
    <col min="8459" max="8704" width="11.44140625" style="2385"/>
    <col min="8705" max="8705" width="15.44140625" style="2385" customWidth="1"/>
    <col min="8706" max="8706" width="9.5546875" style="2385" customWidth="1"/>
    <col min="8707" max="8707" width="14.44140625" style="2385" customWidth="1"/>
    <col min="8708" max="8708" width="49.88671875" style="2385" customWidth="1"/>
    <col min="8709" max="8709" width="22.5546875" style="2385" customWidth="1"/>
    <col min="8710" max="8710" width="23" style="2385" customWidth="1"/>
    <col min="8711" max="8711" width="22.88671875" style="2385" customWidth="1"/>
    <col min="8712" max="8712" width="23.44140625" style="2385" customWidth="1"/>
    <col min="8713" max="8713" width="22.44140625" style="2385" customWidth="1"/>
    <col min="8714" max="8714" width="13.88671875" style="2385" customWidth="1"/>
    <col min="8715" max="8960" width="11.44140625" style="2385"/>
    <col min="8961" max="8961" width="15.44140625" style="2385" customWidth="1"/>
    <col min="8962" max="8962" width="9.5546875" style="2385" customWidth="1"/>
    <col min="8963" max="8963" width="14.44140625" style="2385" customWidth="1"/>
    <col min="8964" max="8964" width="49.88671875" style="2385" customWidth="1"/>
    <col min="8965" max="8965" width="22.5546875" style="2385" customWidth="1"/>
    <col min="8966" max="8966" width="23" style="2385" customWidth="1"/>
    <col min="8967" max="8967" width="22.88671875" style="2385" customWidth="1"/>
    <col min="8968" max="8968" width="23.44140625" style="2385" customWidth="1"/>
    <col min="8969" max="8969" width="22.44140625" style="2385" customWidth="1"/>
    <col min="8970" max="8970" width="13.88671875" style="2385" customWidth="1"/>
    <col min="8971" max="9216" width="11.44140625" style="2385"/>
    <col min="9217" max="9217" width="15.44140625" style="2385" customWidth="1"/>
    <col min="9218" max="9218" width="9.5546875" style="2385" customWidth="1"/>
    <col min="9219" max="9219" width="14.44140625" style="2385" customWidth="1"/>
    <col min="9220" max="9220" width="49.88671875" style="2385" customWidth="1"/>
    <col min="9221" max="9221" width="22.5546875" style="2385" customWidth="1"/>
    <col min="9222" max="9222" width="23" style="2385" customWidth="1"/>
    <col min="9223" max="9223" width="22.88671875" style="2385" customWidth="1"/>
    <col min="9224" max="9224" width="23.44140625" style="2385" customWidth="1"/>
    <col min="9225" max="9225" width="22.44140625" style="2385" customWidth="1"/>
    <col min="9226" max="9226" width="13.88671875" style="2385" customWidth="1"/>
    <col min="9227" max="9472" width="11.44140625" style="2385"/>
    <col min="9473" max="9473" width="15.44140625" style="2385" customWidth="1"/>
    <col min="9474" max="9474" width="9.5546875" style="2385" customWidth="1"/>
    <col min="9475" max="9475" width="14.44140625" style="2385" customWidth="1"/>
    <col min="9476" max="9476" width="49.88671875" style="2385" customWidth="1"/>
    <col min="9477" max="9477" width="22.5546875" style="2385" customWidth="1"/>
    <col min="9478" max="9478" width="23" style="2385" customWidth="1"/>
    <col min="9479" max="9479" width="22.88671875" style="2385" customWidth="1"/>
    <col min="9480" max="9480" width="23.44140625" style="2385" customWidth="1"/>
    <col min="9481" max="9481" width="22.44140625" style="2385" customWidth="1"/>
    <col min="9482" max="9482" width="13.88671875" style="2385" customWidth="1"/>
    <col min="9483" max="9728" width="11.44140625" style="2385"/>
    <col min="9729" max="9729" width="15.44140625" style="2385" customWidth="1"/>
    <col min="9730" max="9730" width="9.5546875" style="2385" customWidth="1"/>
    <col min="9731" max="9731" width="14.44140625" style="2385" customWidth="1"/>
    <col min="9732" max="9732" width="49.88671875" style="2385" customWidth="1"/>
    <col min="9733" max="9733" width="22.5546875" style="2385" customWidth="1"/>
    <col min="9734" max="9734" width="23" style="2385" customWidth="1"/>
    <col min="9735" max="9735" width="22.88671875" style="2385" customWidth="1"/>
    <col min="9736" max="9736" width="23.44140625" style="2385" customWidth="1"/>
    <col min="9737" max="9737" width="22.44140625" style="2385" customWidth="1"/>
    <col min="9738" max="9738" width="13.88671875" style="2385" customWidth="1"/>
    <col min="9739" max="9984" width="11.44140625" style="2385"/>
    <col min="9985" max="9985" width="15.44140625" style="2385" customWidth="1"/>
    <col min="9986" max="9986" width="9.5546875" style="2385" customWidth="1"/>
    <col min="9987" max="9987" width="14.44140625" style="2385" customWidth="1"/>
    <col min="9988" max="9988" width="49.88671875" style="2385" customWidth="1"/>
    <col min="9989" max="9989" width="22.5546875" style="2385" customWidth="1"/>
    <col min="9990" max="9990" width="23" style="2385" customWidth="1"/>
    <col min="9991" max="9991" width="22.88671875" style="2385" customWidth="1"/>
    <col min="9992" max="9992" width="23.44140625" style="2385" customWidth="1"/>
    <col min="9993" max="9993" width="22.44140625" style="2385" customWidth="1"/>
    <col min="9994" max="9994" width="13.88671875" style="2385" customWidth="1"/>
    <col min="9995" max="10240" width="11.44140625" style="2385"/>
    <col min="10241" max="10241" width="15.44140625" style="2385" customWidth="1"/>
    <col min="10242" max="10242" width="9.5546875" style="2385" customWidth="1"/>
    <col min="10243" max="10243" width="14.44140625" style="2385" customWidth="1"/>
    <col min="10244" max="10244" width="49.88671875" style="2385" customWidth="1"/>
    <col min="10245" max="10245" width="22.5546875" style="2385" customWidth="1"/>
    <col min="10246" max="10246" width="23" style="2385" customWidth="1"/>
    <col min="10247" max="10247" width="22.88671875" style="2385" customWidth="1"/>
    <col min="10248" max="10248" width="23.44140625" style="2385" customWidth="1"/>
    <col min="10249" max="10249" width="22.44140625" style="2385" customWidth="1"/>
    <col min="10250" max="10250" width="13.88671875" style="2385" customWidth="1"/>
    <col min="10251" max="10496" width="11.44140625" style="2385"/>
    <col min="10497" max="10497" width="15.44140625" style="2385" customWidth="1"/>
    <col min="10498" max="10498" width="9.5546875" style="2385" customWidth="1"/>
    <col min="10499" max="10499" width="14.44140625" style="2385" customWidth="1"/>
    <col min="10500" max="10500" width="49.88671875" style="2385" customWidth="1"/>
    <col min="10501" max="10501" width="22.5546875" style="2385" customWidth="1"/>
    <col min="10502" max="10502" width="23" style="2385" customWidth="1"/>
    <col min="10503" max="10503" width="22.88671875" style="2385" customWidth="1"/>
    <col min="10504" max="10504" width="23.44140625" style="2385" customWidth="1"/>
    <col min="10505" max="10505" width="22.44140625" style="2385" customWidth="1"/>
    <col min="10506" max="10506" width="13.88671875" style="2385" customWidth="1"/>
    <col min="10507" max="10752" width="11.44140625" style="2385"/>
    <col min="10753" max="10753" width="15.44140625" style="2385" customWidth="1"/>
    <col min="10754" max="10754" width="9.5546875" style="2385" customWidth="1"/>
    <col min="10755" max="10755" width="14.44140625" style="2385" customWidth="1"/>
    <col min="10756" max="10756" width="49.88671875" style="2385" customWidth="1"/>
    <col min="10757" max="10757" width="22.5546875" style="2385" customWidth="1"/>
    <col min="10758" max="10758" width="23" style="2385" customWidth="1"/>
    <col min="10759" max="10759" width="22.88671875" style="2385" customWidth="1"/>
    <col min="10760" max="10760" width="23.44140625" style="2385" customWidth="1"/>
    <col min="10761" max="10761" width="22.44140625" style="2385" customWidth="1"/>
    <col min="10762" max="10762" width="13.88671875" style="2385" customWidth="1"/>
    <col min="10763" max="11008" width="11.44140625" style="2385"/>
    <col min="11009" max="11009" width="15.44140625" style="2385" customWidth="1"/>
    <col min="11010" max="11010" width="9.5546875" style="2385" customWidth="1"/>
    <col min="11011" max="11011" width="14.44140625" style="2385" customWidth="1"/>
    <col min="11012" max="11012" width="49.88671875" style="2385" customWidth="1"/>
    <col min="11013" max="11013" width="22.5546875" style="2385" customWidth="1"/>
    <col min="11014" max="11014" width="23" style="2385" customWidth="1"/>
    <col min="11015" max="11015" width="22.88671875" style="2385" customWidth="1"/>
    <col min="11016" max="11016" width="23.44140625" style="2385" customWidth="1"/>
    <col min="11017" max="11017" width="22.44140625" style="2385" customWidth="1"/>
    <col min="11018" max="11018" width="13.88671875" style="2385" customWidth="1"/>
    <col min="11019" max="11264" width="11.44140625" style="2385"/>
    <col min="11265" max="11265" width="15.44140625" style="2385" customWidth="1"/>
    <col min="11266" max="11266" width="9.5546875" style="2385" customWidth="1"/>
    <col min="11267" max="11267" width="14.44140625" style="2385" customWidth="1"/>
    <col min="11268" max="11268" width="49.88671875" style="2385" customWidth="1"/>
    <col min="11269" max="11269" width="22.5546875" style="2385" customWidth="1"/>
    <col min="11270" max="11270" width="23" style="2385" customWidth="1"/>
    <col min="11271" max="11271" width="22.88671875" style="2385" customWidth="1"/>
    <col min="11272" max="11272" width="23.44140625" style="2385" customWidth="1"/>
    <col min="11273" max="11273" width="22.44140625" style="2385" customWidth="1"/>
    <col min="11274" max="11274" width="13.88671875" style="2385" customWidth="1"/>
    <col min="11275" max="11520" width="11.44140625" style="2385"/>
    <col min="11521" max="11521" width="15.44140625" style="2385" customWidth="1"/>
    <col min="11522" max="11522" width="9.5546875" style="2385" customWidth="1"/>
    <col min="11523" max="11523" width="14.44140625" style="2385" customWidth="1"/>
    <col min="11524" max="11524" width="49.88671875" style="2385" customWidth="1"/>
    <col min="11525" max="11525" width="22.5546875" style="2385" customWidth="1"/>
    <col min="11526" max="11526" width="23" style="2385" customWidth="1"/>
    <col min="11527" max="11527" width="22.88671875" style="2385" customWidth="1"/>
    <col min="11528" max="11528" width="23.44140625" style="2385" customWidth="1"/>
    <col min="11529" max="11529" width="22.44140625" style="2385" customWidth="1"/>
    <col min="11530" max="11530" width="13.88671875" style="2385" customWidth="1"/>
    <col min="11531" max="11776" width="11.44140625" style="2385"/>
    <col min="11777" max="11777" width="15.44140625" style="2385" customWidth="1"/>
    <col min="11778" max="11778" width="9.5546875" style="2385" customWidth="1"/>
    <col min="11779" max="11779" width="14.44140625" style="2385" customWidth="1"/>
    <col min="11780" max="11780" width="49.88671875" style="2385" customWidth="1"/>
    <col min="11781" max="11781" width="22.5546875" style="2385" customWidth="1"/>
    <col min="11782" max="11782" width="23" style="2385" customWidth="1"/>
    <col min="11783" max="11783" width="22.88671875" style="2385" customWidth="1"/>
    <col min="11784" max="11784" width="23.44140625" style="2385" customWidth="1"/>
    <col min="11785" max="11785" width="22.44140625" style="2385" customWidth="1"/>
    <col min="11786" max="11786" width="13.88671875" style="2385" customWidth="1"/>
    <col min="11787" max="12032" width="11.44140625" style="2385"/>
    <col min="12033" max="12033" width="15.44140625" style="2385" customWidth="1"/>
    <col min="12034" max="12034" width="9.5546875" style="2385" customWidth="1"/>
    <col min="12035" max="12035" width="14.44140625" style="2385" customWidth="1"/>
    <col min="12036" max="12036" width="49.88671875" style="2385" customWidth="1"/>
    <col min="12037" max="12037" width="22.5546875" style="2385" customWidth="1"/>
    <col min="12038" max="12038" width="23" style="2385" customWidth="1"/>
    <col min="12039" max="12039" width="22.88671875" style="2385" customWidth="1"/>
    <col min="12040" max="12040" width="23.44140625" style="2385" customWidth="1"/>
    <col min="12041" max="12041" width="22.44140625" style="2385" customWidth="1"/>
    <col min="12042" max="12042" width="13.88671875" style="2385" customWidth="1"/>
    <col min="12043" max="12288" width="11.44140625" style="2385"/>
    <col min="12289" max="12289" width="15.44140625" style="2385" customWidth="1"/>
    <col min="12290" max="12290" width="9.5546875" style="2385" customWidth="1"/>
    <col min="12291" max="12291" width="14.44140625" style="2385" customWidth="1"/>
    <col min="12292" max="12292" width="49.88671875" style="2385" customWidth="1"/>
    <col min="12293" max="12293" width="22.5546875" style="2385" customWidth="1"/>
    <col min="12294" max="12294" width="23" style="2385" customWidth="1"/>
    <col min="12295" max="12295" width="22.88671875" style="2385" customWidth="1"/>
    <col min="12296" max="12296" width="23.44140625" style="2385" customWidth="1"/>
    <col min="12297" max="12297" width="22.44140625" style="2385" customWidth="1"/>
    <col min="12298" max="12298" width="13.88671875" style="2385" customWidth="1"/>
    <col min="12299" max="12544" width="11.44140625" style="2385"/>
    <col min="12545" max="12545" width="15.44140625" style="2385" customWidth="1"/>
    <col min="12546" max="12546" width="9.5546875" style="2385" customWidth="1"/>
    <col min="12547" max="12547" width="14.44140625" style="2385" customWidth="1"/>
    <col min="12548" max="12548" width="49.88671875" style="2385" customWidth="1"/>
    <col min="12549" max="12549" width="22.5546875" style="2385" customWidth="1"/>
    <col min="12550" max="12550" width="23" style="2385" customWidth="1"/>
    <col min="12551" max="12551" width="22.88671875" style="2385" customWidth="1"/>
    <col min="12552" max="12552" width="23.44140625" style="2385" customWidth="1"/>
    <col min="12553" max="12553" width="22.44140625" style="2385" customWidth="1"/>
    <col min="12554" max="12554" width="13.88671875" style="2385" customWidth="1"/>
    <col min="12555" max="12800" width="11.44140625" style="2385"/>
    <col min="12801" max="12801" width="15.44140625" style="2385" customWidth="1"/>
    <col min="12802" max="12802" width="9.5546875" style="2385" customWidth="1"/>
    <col min="12803" max="12803" width="14.44140625" style="2385" customWidth="1"/>
    <col min="12804" max="12804" width="49.88671875" style="2385" customWidth="1"/>
    <col min="12805" max="12805" width="22.5546875" style="2385" customWidth="1"/>
    <col min="12806" max="12806" width="23" style="2385" customWidth="1"/>
    <col min="12807" max="12807" width="22.88671875" style="2385" customWidth="1"/>
    <col min="12808" max="12808" width="23.44140625" style="2385" customWidth="1"/>
    <col min="12809" max="12809" width="22.44140625" style="2385" customWidth="1"/>
    <col min="12810" max="12810" width="13.88671875" style="2385" customWidth="1"/>
    <col min="12811" max="13056" width="11.44140625" style="2385"/>
    <col min="13057" max="13057" width="15.44140625" style="2385" customWidth="1"/>
    <col min="13058" max="13058" width="9.5546875" style="2385" customWidth="1"/>
    <col min="13059" max="13059" width="14.44140625" style="2385" customWidth="1"/>
    <col min="13060" max="13060" width="49.88671875" style="2385" customWidth="1"/>
    <col min="13061" max="13061" width="22.5546875" style="2385" customWidth="1"/>
    <col min="13062" max="13062" width="23" style="2385" customWidth="1"/>
    <col min="13063" max="13063" width="22.88671875" style="2385" customWidth="1"/>
    <col min="13064" max="13064" width="23.44140625" style="2385" customWidth="1"/>
    <col min="13065" max="13065" width="22.44140625" style="2385" customWidth="1"/>
    <col min="13066" max="13066" width="13.88671875" style="2385" customWidth="1"/>
    <col min="13067" max="13312" width="11.44140625" style="2385"/>
    <col min="13313" max="13313" width="15.44140625" style="2385" customWidth="1"/>
    <col min="13314" max="13314" width="9.5546875" style="2385" customWidth="1"/>
    <col min="13315" max="13315" width="14.44140625" style="2385" customWidth="1"/>
    <col min="13316" max="13316" width="49.88671875" style="2385" customWidth="1"/>
    <col min="13317" max="13317" width="22.5546875" style="2385" customWidth="1"/>
    <col min="13318" max="13318" width="23" style="2385" customWidth="1"/>
    <col min="13319" max="13319" width="22.88671875" style="2385" customWidth="1"/>
    <col min="13320" max="13320" width="23.44140625" style="2385" customWidth="1"/>
    <col min="13321" max="13321" width="22.44140625" style="2385" customWidth="1"/>
    <col min="13322" max="13322" width="13.88671875" style="2385" customWidth="1"/>
    <col min="13323" max="13568" width="11.44140625" style="2385"/>
    <col min="13569" max="13569" width="15.44140625" style="2385" customWidth="1"/>
    <col min="13570" max="13570" width="9.5546875" style="2385" customWidth="1"/>
    <col min="13571" max="13571" width="14.44140625" style="2385" customWidth="1"/>
    <col min="13572" max="13572" width="49.88671875" style="2385" customWidth="1"/>
    <col min="13573" max="13573" width="22.5546875" style="2385" customWidth="1"/>
    <col min="13574" max="13574" width="23" style="2385" customWidth="1"/>
    <col min="13575" max="13575" width="22.88671875" style="2385" customWidth="1"/>
    <col min="13576" max="13576" width="23.44140625" style="2385" customWidth="1"/>
    <col min="13577" max="13577" width="22.44140625" style="2385" customWidth="1"/>
    <col min="13578" max="13578" width="13.88671875" style="2385" customWidth="1"/>
    <col min="13579" max="13824" width="11.44140625" style="2385"/>
    <col min="13825" max="13825" width="15.44140625" style="2385" customWidth="1"/>
    <col min="13826" max="13826" width="9.5546875" style="2385" customWidth="1"/>
    <col min="13827" max="13827" width="14.44140625" style="2385" customWidth="1"/>
    <col min="13828" max="13828" width="49.88671875" style="2385" customWidth="1"/>
    <col min="13829" max="13829" width="22.5546875" style="2385" customWidth="1"/>
    <col min="13830" max="13830" width="23" style="2385" customWidth="1"/>
    <col min="13831" max="13831" width="22.88671875" style="2385" customWidth="1"/>
    <col min="13832" max="13832" width="23.44140625" style="2385" customWidth="1"/>
    <col min="13833" max="13833" width="22.44140625" style="2385" customWidth="1"/>
    <col min="13834" max="13834" width="13.88671875" style="2385" customWidth="1"/>
    <col min="13835" max="14080" width="11.44140625" style="2385"/>
    <col min="14081" max="14081" width="15.44140625" style="2385" customWidth="1"/>
    <col min="14082" max="14082" width="9.5546875" style="2385" customWidth="1"/>
    <col min="14083" max="14083" width="14.44140625" style="2385" customWidth="1"/>
    <col min="14084" max="14084" width="49.88671875" style="2385" customWidth="1"/>
    <col min="14085" max="14085" width="22.5546875" style="2385" customWidth="1"/>
    <col min="14086" max="14086" width="23" style="2385" customWidth="1"/>
    <col min="14087" max="14087" width="22.88671875" style="2385" customWidth="1"/>
    <col min="14088" max="14088" width="23.44140625" style="2385" customWidth="1"/>
    <col min="14089" max="14089" width="22.44140625" style="2385" customWidth="1"/>
    <col min="14090" max="14090" width="13.88671875" style="2385" customWidth="1"/>
    <col min="14091" max="14336" width="11.44140625" style="2385"/>
    <col min="14337" max="14337" width="15.44140625" style="2385" customWidth="1"/>
    <col min="14338" max="14338" width="9.5546875" style="2385" customWidth="1"/>
    <col min="14339" max="14339" width="14.44140625" style="2385" customWidth="1"/>
    <col min="14340" max="14340" width="49.88671875" style="2385" customWidth="1"/>
    <col min="14341" max="14341" width="22.5546875" style="2385" customWidth="1"/>
    <col min="14342" max="14342" width="23" style="2385" customWidth="1"/>
    <col min="14343" max="14343" width="22.88671875" style="2385" customWidth="1"/>
    <col min="14344" max="14344" width="23.44140625" style="2385" customWidth="1"/>
    <col min="14345" max="14345" width="22.44140625" style="2385" customWidth="1"/>
    <col min="14346" max="14346" width="13.88671875" style="2385" customWidth="1"/>
    <col min="14347" max="14592" width="11.44140625" style="2385"/>
    <col min="14593" max="14593" width="15.44140625" style="2385" customWidth="1"/>
    <col min="14594" max="14594" width="9.5546875" style="2385" customWidth="1"/>
    <col min="14595" max="14595" width="14.44140625" style="2385" customWidth="1"/>
    <col min="14596" max="14596" width="49.88671875" style="2385" customWidth="1"/>
    <col min="14597" max="14597" width="22.5546875" style="2385" customWidth="1"/>
    <col min="14598" max="14598" width="23" style="2385" customWidth="1"/>
    <col min="14599" max="14599" width="22.88671875" style="2385" customWidth="1"/>
    <col min="14600" max="14600" width="23.44140625" style="2385" customWidth="1"/>
    <col min="14601" max="14601" width="22.44140625" style="2385" customWidth="1"/>
    <col min="14602" max="14602" width="13.88671875" style="2385" customWidth="1"/>
    <col min="14603" max="14848" width="11.44140625" style="2385"/>
    <col min="14849" max="14849" width="15.44140625" style="2385" customWidth="1"/>
    <col min="14850" max="14850" width="9.5546875" style="2385" customWidth="1"/>
    <col min="14851" max="14851" width="14.44140625" style="2385" customWidth="1"/>
    <col min="14852" max="14852" width="49.88671875" style="2385" customWidth="1"/>
    <col min="14853" max="14853" width="22.5546875" style="2385" customWidth="1"/>
    <col min="14854" max="14854" width="23" style="2385" customWidth="1"/>
    <col min="14855" max="14855" width="22.88671875" style="2385" customWidth="1"/>
    <col min="14856" max="14856" width="23.44140625" style="2385" customWidth="1"/>
    <col min="14857" max="14857" width="22.44140625" style="2385" customWidth="1"/>
    <col min="14858" max="14858" width="13.88671875" style="2385" customWidth="1"/>
    <col min="14859" max="15104" width="11.44140625" style="2385"/>
    <col min="15105" max="15105" width="15.44140625" style="2385" customWidth="1"/>
    <col min="15106" max="15106" width="9.5546875" style="2385" customWidth="1"/>
    <col min="15107" max="15107" width="14.44140625" style="2385" customWidth="1"/>
    <col min="15108" max="15108" width="49.88671875" style="2385" customWidth="1"/>
    <col min="15109" max="15109" width="22.5546875" style="2385" customWidth="1"/>
    <col min="15110" max="15110" width="23" style="2385" customWidth="1"/>
    <col min="15111" max="15111" width="22.88671875" style="2385" customWidth="1"/>
    <col min="15112" max="15112" width="23.44140625" style="2385" customWidth="1"/>
    <col min="15113" max="15113" width="22.44140625" style="2385" customWidth="1"/>
    <col min="15114" max="15114" width="13.88671875" style="2385" customWidth="1"/>
    <col min="15115" max="15360" width="11.44140625" style="2385"/>
    <col min="15361" max="15361" width="15.44140625" style="2385" customWidth="1"/>
    <col min="15362" max="15362" width="9.5546875" style="2385" customWidth="1"/>
    <col min="15363" max="15363" width="14.44140625" style="2385" customWidth="1"/>
    <col min="15364" max="15364" width="49.88671875" style="2385" customWidth="1"/>
    <col min="15365" max="15365" width="22.5546875" style="2385" customWidth="1"/>
    <col min="15366" max="15366" width="23" style="2385" customWidth="1"/>
    <col min="15367" max="15367" width="22.88671875" style="2385" customWidth="1"/>
    <col min="15368" max="15368" width="23.44140625" style="2385" customWidth="1"/>
    <col min="15369" max="15369" width="22.44140625" style="2385" customWidth="1"/>
    <col min="15370" max="15370" width="13.88671875" style="2385" customWidth="1"/>
    <col min="15371" max="15616" width="11.44140625" style="2385"/>
    <col min="15617" max="15617" width="15.44140625" style="2385" customWidth="1"/>
    <col min="15618" max="15618" width="9.5546875" style="2385" customWidth="1"/>
    <col min="15619" max="15619" width="14.44140625" style="2385" customWidth="1"/>
    <col min="15620" max="15620" width="49.88671875" style="2385" customWidth="1"/>
    <col min="15621" max="15621" width="22.5546875" style="2385" customWidth="1"/>
    <col min="15622" max="15622" width="23" style="2385" customWidth="1"/>
    <col min="15623" max="15623" width="22.88671875" style="2385" customWidth="1"/>
    <col min="15624" max="15624" width="23.44140625" style="2385" customWidth="1"/>
    <col min="15625" max="15625" width="22.44140625" style="2385" customWidth="1"/>
    <col min="15626" max="15626" width="13.88671875" style="2385" customWidth="1"/>
    <col min="15627" max="15872" width="11.44140625" style="2385"/>
    <col min="15873" max="15873" width="15.44140625" style="2385" customWidth="1"/>
    <col min="15874" max="15874" width="9.5546875" style="2385" customWidth="1"/>
    <col min="15875" max="15875" width="14.44140625" style="2385" customWidth="1"/>
    <col min="15876" max="15876" width="49.88671875" style="2385" customWidth="1"/>
    <col min="15877" max="15877" width="22.5546875" style="2385" customWidth="1"/>
    <col min="15878" max="15878" width="23" style="2385" customWidth="1"/>
    <col min="15879" max="15879" width="22.88671875" style="2385" customWidth="1"/>
    <col min="15880" max="15880" width="23.44140625" style="2385" customWidth="1"/>
    <col min="15881" max="15881" width="22.44140625" style="2385" customWidth="1"/>
    <col min="15882" max="15882" width="13.88671875" style="2385" customWidth="1"/>
    <col min="15883" max="16128" width="11.44140625" style="2385"/>
    <col min="16129" max="16129" width="15.44140625" style="2385" customWidth="1"/>
    <col min="16130" max="16130" width="9.5546875" style="2385" customWidth="1"/>
    <col min="16131" max="16131" width="14.44140625" style="2385" customWidth="1"/>
    <col min="16132" max="16132" width="49.88671875" style="2385" customWidth="1"/>
    <col min="16133" max="16133" width="22.5546875" style="2385" customWidth="1"/>
    <col min="16134" max="16134" width="23" style="2385" customWidth="1"/>
    <col min="16135" max="16135" width="22.88671875" style="2385" customWidth="1"/>
    <col min="16136" max="16136" width="23.44140625" style="2385" customWidth="1"/>
    <col min="16137" max="16137" width="22.44140625" style="2385" customWidth="1"/>
    <col min="16138" max="16138" width="13.88671875" style="2385" customWidth="1"/>
    <col min="16139" max="16384" width="11.44140625" style="2385"/>
  </cols>
  <sheetData>
    <row r="1" spans="1:9" ht="15" thickBot="1" x14ac:dyDescent="0.35"/>
    <row r="2" spans="1:9" s="2388" customFormat="1" x14ac:dyDescent="0.3">
      <c r="A2" s="3732" t="s">
        <v>1</v>
      </c>
      <c r="B2" s="3733"/>
      <c r="C2" s="3733"/>
      <c r="D2" s="3733"/>
      <c r="E2" s="3733"/>
      <c r="F2" s="3733"/>
      <c r="G2" s="3733"/>
      <c r="H2" s="3733"/>
      <c r="I2" s="3734"/>
    </row>
    <row r="3" spans="1:9" s="2388" customFormat="1" ht="12.6" customHeight="1" x14ac:dyDescent="0.3">
      <c r="A3" s="3722" t="s">
        <v>95</v>
      </c>
      <c r="B3" s="3723"/>
      <c r="C3" s="3723"/>
      <c r="D3" s="3723"/>
      <c r="E3" s="3723"/>
      <c r="F3" s="3723"/>
      <c r="G3" s="3723"/>
      <c r="H3" s="3723"/>
      <c r="I3" s="3724"/>
    </row>
    <row r="4" spans="1:9" ht="0.75" customHeight="1" x14ac:dyDescent="0.3">
      <c r="A4" s="2389"/>
      <c r="I4" s="2390"/>
    </row>
    <row r="5" spans="1:9" ht="21.75" customHeight="1" x14ac:dyDescent="0.3">
      <c r="A5" s="2391" t="s">
        <v>0</v>
      </c>
      <c r="I5" s="2390"/>
    </row>
    <row r="6" spans="1:9" ht="16.5" hidden="1" customHeight="1" x14ac:dyDescent="0.3">
      <c r="A6" s="2389"/>
      <c r="I6" s="2392"/>
    </row>
    <row r="7" spans="1:9" ht="21.75" customHeight="1" thickBot="1" x14ac:dyDescent="0.35">
      <c r="A7" s="2389" t="s">
        <v>96</v>
      </c>
      <c r="D7" s="2386" t="s">
        <v>4</v>
      </c>
      <c r="F7" s="2387" t="s">
        <v>97</v>
      </c>
      <c r="G7" s="2387" t="s">
        <v>378</v>
      </c>
      <c r="H7" s="2387" t="s">
        <v>200</v>
      </c>
      <c r="I7" s="2390"/>
    </row>
    <row r="8" spans="1:9" ht="9.75" hidden="1" customHeight="1" thickBot="1" x14ac:dyDescent="0.35">
      <c r="A8" s="2393"/>
      <c r="B8" s="2394"/>
      <c r="C8" s="2394"/>
      <c r="D8" s="2395"/>
      <c r="E8" s="2396"/>
      <c r="F8" s="2396"/>
      <c r="G8" s="2396"/>
      <c r="H8" s="2396"/>
      <c r="I8" s="2397"/>
    </row>
    <row r="9" spans="1:9" ht="15" thickBot="1" x14ac:dyDescent="0.35">
      <c r="A9" s="2398"/>
      <c r="B9" s="2399"/>
      <c r="C9" s="2399"/>
      <c r="D9" s="2400"/>
      <c r="E9" s="2401"/>
      <c r="F9" s="2401"/>
      <c r="G9" s="2401"/>
      <c r="H9" s="2401"/>
      <c r="I9" s="2402"/>
    </row>
    <row r="10" spans="1:9" ht="39" customHeight="1" thickBot="1" x14ac:dyDescent="0.35">
      <c r="A10" s="2403" t="s">
        <v>228</v>
      </c>
      <c r="B10" s="2404" t="s">
        <v>227</v>
      </c>
      <c r="C10" s="2404" t="s">
        <v>226</v>
      </c>
      <c r="D10" s="2404" t="s">
        <v>225</v>
      </c>
      <c r="E10" s="2405" t="s">
        <v>224</v>
      </c>
      <c r="F10" s="2405" t="s">
        <v>101</v>
      </c>
      <c r="G10" s="2405" t="s">
        <v>102</v>
      </c>
      <c r="H10" s="2405" t="s">
        <v>103</v>
      </c>
      <c r="I10" s="2406" t="s">
        <v>195</v>
      </c>
    </row>
    <row r="11" spans="1:9" s="2388" customFormat="1" ht="16.2" thickBot="1" x14ac:dyDescent="0.35">
      <c r="A11" s="2407" t="s">
        <v>12</v>
      </c>
      <c r="B11" s="2408"/>
      <c r="C11" s="2408"/>
      <c r="D11" s="2409" t="s">
        <v>13</v>
      </c>
      <c r="E11" s="2410">
        <f>+E12+E58+E118</f>
        <v>73583023604</v>
      </c>
      <c r="F11" s="2410">
        <f>+F12+F58+F118</f>
        <v>63158687588.779999</v>
      </c>
      <c r="G11" s="2410">
        <f>+G12+G58+G118</f>
        <v>51049683245.360001</v>
      </c>
      <c r="H11" s="2410">
        <f>+H12+H58+H118</f>
        <v>46759634205.789993</v>
      </c>
      <c r="I11" s="2411">
        <f>+I12+I58+I118</f>
        <v>46126098824.789993</v>
      </c>
    </row>
    <row r="12" spans="1:9" ht="15.6" x14ac:dyDescent="0.3">
      <c r="A12" s="2412" t="s">
        <v>349</v>
      </c>
      <c r="B12" s="2413"/>
      <c r="C12" s="2413"/>
      <c r="D12" s="2414" t="s">
        <v>14</v>
      </c>
      <c r="E12" s="2415">
        <f>+E13</f>
        <v>51485706132</v>
      </c>
      <c r="F12" s="2415">
        <f>+F13</f>
        <v>47456278263</v>
      </c>
      <c r="G12" s="2415">
        <f>+G13</f>
        <v>36378640420</v>
      </c>
      <c r="H12" s="2415">
        <f>+H13</f>
        <v>34848761983</v>
      </c>
      <c r="I12" s="2416">
        <f>+I13</f>
        <v>34215226602</v>
      </c>
    </row>
    <row r="13" spans="1:9" ht="15.6" x14ac:dyDescent="0.3">
      <c r="A13" s="2417" t="s">
        <v>348</v>
      </c>
      <c r="B13" s="2418"/>
      <c r="C13" s="2418"/>
      <c r="D13" s="2419" t="s">
        <v>14</v>
      </c>
      <c r="E13" s="2420">
        <f>+E14+E34+E37</f>
        <v>51485706132</v>
      </c>
      <c r="F13" s="2420">
        <f>+F14+F34+F37</f>
        <v>47456278263</v>
      </c>
      <c r="G13" s="2420">
        <f>+G14+G34+G37</f>
        <v>36378640420</v>
      </c>
      <c r="H13" s="2420">
        <f>+H14+H34+H37</f>
        <v>34848761983</v>
      </c>
      <c r="I13" s="2421">
        <f>+I14+I34+I37</f>
        <v>34215226602</v>
      </c>
    </row>
    <row r="14" spans="1:9" ht="14.25" customHeight="1" x14ac:dyDescent="0.3">
      <c r="A14" s="2417" t="s">
        <v>347</v>
      </c>
      <c r="B14" s="2418"/>
      <c r="C14" s="2418"/>
      <c r="D14" s="2419" t="s">
        <v>15</v>
      </c>
      <c r="E14" s="2420">
        <f>+E15+E19+E22+E30+E33</f>
        <v>34140398291</v>
      </c>
      <c r="F14" s="2420">
        <f>+F15+F19+F22+F30+F33</f>
        <v>31823315969</v>
      </c>
      <c r="G14" s="2420">
        <f>+G15+G19+G22+G30+G33</f>
        <v>23068240397</v>
      </c>
      <c r="H14" s="2420">
        <f>+H15+H19+H22+H30+H33</f>
        <v>23042240155</v>
      </c>
      <c r="I14" s="2421">
        <f>+I15+I19+I22+I30+I33</f>
        <v>23042240155</v>
      </c>
    </row>
    <row r="15" spans="1:9" ht="15.6" x14ac:dyDescent="0.3">
      <c r="A15" s="2417" t="s">
        <v>346</v>
      </c>
      <c r="B15" s="2418"/>
      <c r="C15" s="2418"/>
      <c r="D15" s="2419" t="s">
        <v>104</v>
      </c>
      <c r="E15" s="2420">
        <f>SUM(E16:E18)</f>
        <v>22594663000</v>
      </c>
      <c r="F15" s="2420">
        <f>SUM(F16:F18)</f>
        <v>22594663000</v>
      </c>
      <c r="G15" s="2420">
        <f>SUM(G16:G18)</f>
        <v>17779446030</v>
      </c>
      <c r="H15" s="2420">
        <f>SUM(H16:H18)</f>
        <v>17753445788</v>
      </c>
      <c r="I15" s="2421">
        <f>SUM(I16:I18)</f>
        <v>17753445788</v>
      </c>
    </row>
    <row r="16" spans="1:9" ht="15.6" x14ac:dyDescent="0.3">
      <c r="A16" s="2422" t="s">
        <v>345</v>
      </c>
      <c r="B16" s="2423">
        <v>20</v>
      </c>
      <c r="C16" s="2423" t="s">
        <v>217</v>
      </c>
      <c r="D16" s="2424" t="s">
        <v>17</v>
      </c>
      <c r="E16" s="2425">
        <v>21143479321</v>
      </c>
      <c r="F16" s="2425">
        <v>21143479321</v>
      </c>
      <c r="G16" s="2425">
        <v>16691088599</v>
      </c>
      <c r="H16" s="2425">
        <v>16691088599</v>
      </c>
      <c r="I16" s="2426">
        <v>16691088599</v>
      </c>
    </row>
    <row r="17" spans="1:9" ht="15.6" x14ac:dyDescent="0.3">
      <c r="A17" s="2422" t="s">
        <v>344</v>
      </c>
      <c r="B17" s="2423">
        <v>20</v>
      </c>
      <c r="C17" s="2423" t="s">
        <v>217</v>
      </c>
      <c r="D17" s="2424" t="s">
        <v>18</v>
      </c>
      <c r="E17" s="2425">
        <v>1268319272</v>
      </c>
      <c r="F17" s="2425">
        <v>1268319272</v>
      </c>
      <c r="G17" s="2425">
        <v>909155922</v>
      </c>
      <c r="H17" s="2425">
        <v>909155922</v>
      </c>
      <c r="I17" s="2426">
        <v>909155922</v>
      </c>
    </row>
    <row r="18" spans="1:9" ht="20.25" customHeight="1" x14ac:dyDescent="0.3">
      <c r="A18" s="2422" t="s">
        <v>343</v>
      </c>
      <c r="B18" s="2423">
        <v>20</v>
      </c>
      <c r="C18" s="2423" t="s">
        <v>217</v>
      </c>
      <c r="D18" s="2424" t="s">
        <v>19</v>
      </c>
      <c r="E18" s="2427">
        <v>182864407</v>
      </c>
      <c r="F18" s="2427">
        <v>182864407</v>
      </c>
      <c r="G18" s="2427">
        <v>179201509</v>
      </c>
      <c r="H18" s="2425">
        <v>153201267</v>
      </c>
      <c r="I18" s="2426">
        <v>153201267</v>
      </c>
    </row>
    <row r="19" spans="1:9" ht="15.6" x14ac:dyDescent="0.3">
      <c r="A19" s="2417" t="s">
        <v>342</v>
      </c>
      <c r="B19" s="2418"/>
      <c r="C19" s="2418"/>
      <c r="D19" s="2419" t="s">
        <v>20</v>
      </c>
      <c r="E19" s="2428">
        <f>SUM(E20:E21)</f>
        <v>4304408326</v>
      </c>
      <c r="F19" s="2428">
        <f>SUM(F20:F21)</f>
        <v>4304408326</v>
      </c>
      <c r="G19" s="2428">
        <f>SUM(G20:G21)</f>
        <v>2877602702</v>
      </c>
      <c r="H19" s="2420">
        <f>SUM(H20:H21)</f>
        <v>2877602702</v>
      </c>
      <c r="I19" s="2421">
        <f>SUM(I20:I21)</f>
        <v>2877602702</v>
      </c>
    </row>
    <row r="20" spans="1:9" ht="15.6" x14ac:dyDescent="0.3">
      <c r="A20" s="2422" t="s">
        <v>341</v>
      </c>
      <c r="B20" s="2423">
        <v>20</v>
      </c>
      <c r="C20" s="2423" t="s">
        <v>217</v>
      </c>
      <c r="D20" s="2424" t="s">
        <v>21</v>
      </c>
      <c r="E20" s="2427">
        <v>1075186180</v>
      </c>
      <c r="F20" s="2427">
        <v>1075186180</v>
      </c>
      <c r="G20" s="2427">
        <v>935734670</v>
      </c>
      <c r="H20" s="2425">
        <v>935734670</v>
      </c>
      <c r="I20" s="2426">
        <v>935734670</v>
      </c>
    </row>
    <row r="21" spans="1:9" ht="15.6" x14ac:dyDescent="0.3">
      <c r="A21" s="2422" t="s">
        <v>340</v>
      </c>
      <c r="B21" s="2423">
        <v>20</v>
      </c>
      <c r="C21" s="2423" t="s">
        <v>217</v>
      </c>
      <c r="D21" s="2424" t="s">
        <v>22</v>
      </c>
      <c r="E21" s="2427">
        <v>3229222146</v>
      </c>
      <c r="F21" s="2427">
        <v>3229222146</v>
      </c>
      <c r="G21" s="2427">
        <v>1941868032</v>
      </c>
      <c r="H21" s="2425">
        <v>1941868032</v>
      </c>
      <c r="I21" s="2426">
        <v>1941868032</v>
      </c>
    </row>
    <row r="22" spans="1:9" ht="15.75" customHeight="1" x14ac:dyDescent="0.3">
      <c r="A22" s="2417" t="s">
        <v>339</v>
      </c>
      <c r="B22" s="2418"/>
      <c r="C22" s="2418"/>
      <c r="D22" s="2419" t="s">
        <v>23</v>
      </c>
      <c r="E22" s="2428">
        <f>SUM(E23:E29)</f>
        <v>4721278363</v>
      </c>
      <c r="F22" s="2428">
        <f>SUM(F23:F29)</f>
        <v>4721278363</v>
      </c>
      <c r="G22" s="2428">
        <f>SUM(G23:G29)</f>
        <v>2232522555</v>
      </c>
      <c r="H22" s="2420">
        <f>SUM(H23:H29)</f>
        <v>2232522555</v>
      </c>
      <c r="I22" s="2421">
        <f>SUM(I23:I29)</f>
        <v>2232522555</v>
      </c>
    </row>
    <row r="23" spans="1:9" ht="15.6" x14ac:dyDescent="0.3">
      <c r="A23" s="2422" t="s">
        <v>338</v>
      </c>
      <c r="B23" s="2423">
        <v>20</v>
      </c>
      <c r="C23" s="2423" t="s">
        <v>217</v>
      </c>
      <c r="D23" s="2424" t="s">
        <v>24</v>
      </c>
      <c r="E23" s="2427">
        <v>790730085</v>
      </c>
      <c r="F23" s="2427">
        <v>790730085</v>
      </c>
      <c r="G23" s="2427">
        <v>372278367</v>
      </c>
      <c r="H23" s="2425">
        <v>372278367</v>
      </c>
      <c r="I23" s="2426">
        <v>372278367</v>
      </c>
    </row>
    <row r="24" spans="1:9" ht="15.6" x14ac:dyDescent="0.3">
      <c r="A24" s="2422" t="s">
        <v>337</v>
      </c>
      <c r="B24" s="2423">
        <v>20</v>
      </c>
      <c r="C24" s="2423" t="s">
        <v>217</v>
      </c>
      <c r="D24" s="2424" t="s">
        <v>25</v>
      </c>
      <c r="E24" s="2427">
        <v>193757002</v>
      </c>
      <c r="F24" s="2427">
        <v>193757002</v>
      </c>
      <c r="G24" s="2427">
        <v>83233574</v>
      </c>
      <c r="H24" s="2425">
        <v>83233574</v>
      </c>
      <c r="I24" s="2426">
        <v>83233574</v>
      </c>
    </row>
    <row r="25" spans="1:9" ht="15.6" x14ac:dyDescent="0.3">
      <c r="A25" s="2422" t="s">
        <v>336</v>
      </c>
      <c r="B25" s="2423">
        <v>20</v>
      </c>
      <c r="C25" s="2423" t="s">
        <v>217</v>
      </c>
      <c r="D25" s="2424" t="s">
        <v>105</v>
      </c>
      <c r="E25" s="2427">
        <v>2980139</v>
      </c>
      <c r="F25" s="2427">
        <v>2980139</v>
      </c>
      <c r="G25" s="2427">
        <v>1490211</v>
      </c>
      <c r="H25" s="2425">
        <v>1490211</v>
      </c>
      <c r="I25" s="2426">
        <v>1490211</v>
      </c>
    </row>
    <row r="26" spans="1:9" ht="15.6" x14ac:dyDescent="0.3">
      <c r="A26" s="2422" t="s">
        <v>335</v>
      </c>
      <c r="B26" s="2423">
        <v>20</v>
      </c>
      <c r="C26" s="2423" t="s">
        <v>217</v>
      </c>
      <c r="D26" s="2424" t="s">
        <v>106</v>
      </c>
      <c r="E26" s="2425">
        <v>1260827200</v>
      </c>
      <c r="F26" s="2425">
        <v>1260827200</v>
      </c>
      <c r="G26" s="2427">
        <v>1039121125</v>
      </c>
      <c r="H26" s="2427">
        <v>1039121125</v>
      </c>
      <c r="I26" s="2429">
        <v>1039121125</v>
      </c>
    </row>
    <row r="27" spans="1:9" ht="15.6" x14ac:dyDescent="0.3">
      <c r="A27" s="2422" t="s">
        <v>334</v>
      </c>
      <c r="B27" s="2423">
        <v>20</v>
      </c>
      <c r="C27" s="2423" t="s">
        <v>217</v>
      </c>
      <c r="D27" s="2424" t="s">
        <v>26</v>
      </c>
      <c r="E27" s="2425">
        <v>1618820500</v>
      </c>
      <c r="F27" s="2425">
        <v>1618820500</v>
      </c>
      <c r="G27" s="2425">
        <v>682762252</v>
      </c>
      <c r="H27" s="2425">
        <v>682762252</v>
      </c>
      <c r="I27" s="2426">
        <v>682762252</v>
      </c>
    </row>
    <row r="28" spans="1:9" ht="15.6" x14ac:dyDescent="0.3">
      <c r="A28" s="2422" t="s">
        <v>333</v>
      </c>
      <c r="B28" s="2423">
        <v>20</v>
      </c>
      <c r="C28" s="2423" t="s">
        <v>217</v>
      </c>
      <c r="D28" s="2424" t="s">
        <v>27</v>
      </c>
      <c r="E28" s="2425">
        <v>778296108</v>
      </c>
      <c r="F28" s="2425">
        <v>778296108</v>
      </c>
      <c r="G28" s="2425">
        <v>18654556</v>
      </c>
      <c r="H28" s="2425">
        <v>18654556</v>
      </c>
      <c r="I28" s="2426">
        <v>18654556</v>
      </c>
    </row>
    <row r="29" spans="1:9" ht="15.6" x14ac:dyDescent="0.3">
      <c r="A29" s="2422" t="s">
        <v>332</v>
      </c>
      <c r="B29" s="2423">
        <v>20</v>
      </c>
      <c r="C29" s="2423" t="s">
        <v>217</v>
      </c>
      <c r="D29" s="2424" t="s">
        <v>107</v>
      </c>
      <c r="E29" s="2425">
        <v>75867329</v>
      </c>
      <c r="F29" s="2425">
        <v>75867329</v>
      </c>
      <c r="G29" s="2425">
        <v>34982470</v>
      </c>
      <c r="H29" s="2425">
        <v>34982470</v>
      </c>
      <c r="I29" s="2426">
        <v>34982470</v>
      </c>
    </row>
    <row r="30" spans="1:9" ht="31.2" x14ac:dyDescent="0.3">
      <c r="A30" s="2417" t="s">
        <v>331</v>
      </c>
      <c r="B30" s="2418"/>
      <c r="C30" s="2418"/>
      <c r="D30" s="2419" t="s">
        <v>28</v>
      </c>
      <c r="E30" s="2420">
        <f>+E31+E32</f>
        <v>202966280</v>
      </c>
      <c r="F30" s="2420">
        <f>+F31+F32</f>
        <v>202966280</v>
      </c>
      <c r="G30" s="2420">
        <f>+G31+G32</f>
        <v>178669110</v>
      </c>
      <c r="H30" s="2420">
        <f>+H31+H32</f>
        <v>178669110</v>
      </c>
      <c r="I30" s="2421">
        <f>+I31+I32</f>
        <v>178669110</v>
      </c>
    </row>
    <row r="31" spans="1:9" ht="15.6" x14ac:dyDescent="0.3">
      <c r="A31" s="2422" t="s">
        <v>330</v>
      </c>
      <c r="B31" s="2423">
        <v>20</v>
      </c>
      <c r="C31" s="2423" t="s">
        <v>217</v>
      </c>
      <c r="D31" s="2424" t="s">
        <v>29</v>
      </c>
      <c r="E31" s="2425">
        <v>68766280</v>
      </c>
      <c r="F31" s="2425">
        <v>68766280</v>
      </c>
      <c r="G31" s="2425">
        <v>65667441</v>
      </c>
      <c r="H31" s="2425">
        <v>65667441</v>
      </c>
      <c r="I31" s="2426">
        <v>65667441</v>
      </c>
    </row>
    <row r="32" spans="1:9" ht="15.6" x14ac:dyDescent="0.3">
      <c r="A32" s="2422" t="s">
        <v>329</v>
      </c>
      <c r="B32" s="2423">
        <v>20</v>
      </c>
      <c r="C32" s="2423" t="s">
        <v>217</v>
      </c>
      <c r="D32" s="2424" t="s">
        <v>30</v>
      </c>
      <c r="E32" s="2425">
        <v>134200000</v>
      </c>
      <c r="F32" s="2425">
        <v>134200000</v>
      </c>
      <c r="G32" s="2425">
        <v>113001669</v>
      </c>
      <c r="H32" s="2425">
        <v>113001669</v>
      </c>
      <c r="I32" s="2426">
        <v>113001669</v>
      </c>
    </row>
    <row r="33" spans="1:9" ht="30.75" customHeight="1" x14ac:dyDescent="0.3">
      <c r="A33" s="2417" t="s">
        <v>328</v>
      </c>
      <c r="B33" s="2418">
        <v>20</v>
      </c>
      <c r="C33" s="2423" t="s">
        <v>217</v>
      </c>
      <c r="D33" s="2419" t="s">
        <v>108</v>
      </c>
      <c r="E33" s="2428">
        <v>2317082322</v>
      </c>
      <c r="F33" s="2425">
        <v>0</v>
      </c>
      <c r="G33" s="2425">
        <v>0</v>
      </c>
      <c r="H33" s="2425">
        <v>0</v>
      </c>
      <c r="I33" s="2426">
        <v>0</v>
      </c>
    </row>
    <row r="34" spans="1:9" ht="15.6" x14ac:dyDescent="0.3">
      <c r="A34" s="2417" t="s">
        <v>327</v>
      </c>
      <c r="B34" s="2418"/>
      <c r="C34" s="2418"/>
      <c r="D34" s="2419" t="s">
        <v>31</v>
      </c>
      <c r="E34" s="2428">
        <f>SUM(E35:E36)</f>
        <v>7405061141</v>
      </c>
      <c r="F34" s="2428">
        <f>SUM(F35:F36)</f>
        <v>5692715594</v>
      </c>
      <c r="G34" s="2428">
        <f>SUM(G35:G36)</f>
        <v>5300614955</v>
      </c>
      <c r="H34" s="2428">
        <f>SUM(H35:H36)</f>
        <v>3796737760</v>
      </c>
      <c r="I34" s="2430">
        <f>SUM(I35:I36)</f>
        <v>3796737760</v>
      </c>
    </row>
    <row r="35" spans="1:9" ht="15.6" x14ac:dyDescent="0.3">
      <c r="A35" s="2422" t="s">
        <v>326</v>
      </c>
      <c r="B35" s="2423">
        <v>20</v>
      </c>
      <c r="C35" s="2423" t="s">
        <v>217</v>
      </c>
      <c r="D35" s="2424" t="s">
        <v>32</v>
      </c>
      <c r="E35" s="2425">
        <v>305000000</v>
      </c>
      <c r="F35" s="2425">
        <v>296530764</v>
      </c>
      <c r="G35" s="2425">
        <v>153366846</v>
      </c>
      <c r="H35" s="2425">
        <v>89899674</v>
      </c>
      <c r="I35" s="2426">
        <v>89899674</v>
      </c>
    </row>
    <row r="36" spans="1:9" ht="15.6" x14ac:dyDescent="0.3">
      <c r="A36" s="2422" t="s">
        <v>325</v>
      </c>
      <c r="B36" s="2423">
        <v>20</v>
      </c>
      <c r="C36" s="2423" t="s">
        <v>217</v>
      </c>
      <c r="D36" s="2424" t="s">
        <v>33</v>
      </c>
      <c r="E36" s="2425">
        <v>7100061141</v>
      </c>
      <c r="F36" s="2425">
        <v>5396184830</v>
      </c>
      <c r="G36" s="2425">
        <v>5147248109</v>
      </c>
      <c r="H36" s="2425">
        <v>3706838086</v>
      </c>
      <c r="I36" s="2426">
        <v>3706838086</v>
      </c>
    </row>
    <row r="37" spans="1:9" ht="31.5" customHeight="1" x14ac:dyDescent="0.3">
      <c r="A37" s="2417" t="s">
        <v>324</v>
      </c>
      <c r="B37" s="2418"/>
      <c r="C37" s="2418"/>
      <c r="D37" s="2419" t="s">
        <v>109</v>
      </c>
      <c r="E37" s="2420">
        <f>+E38+E42+E46+E47</f>
        <v>9940246700</v>
      </c>
      <c r="F37" s="2420">
        <f>+F38+F42+F46+F47</f>
        <v>9940246700</v>
      </c>
      <c r="G37" s="2420">
        <f>+G38+G42+G46+G47</f>
        <v>8009785068</v>
      </c>
      <c r="H37" s="2420">
        <f>+H38+H42+H46+H47</f>
        <v>8009784068</v>
      </c>
      <c r="I37" s="2421">
        <f>+I38+I42+I46+I47</f>
        <v>7376248687</v>
      </c>
    </row>
    <row r="38" spans="1:9" ht="15.6" x14ac:dyDescent="0.3">
      <c r="A38" s="2417" t="s">
        <v>323</v>
      </c>
      <c r="B38" s="2418"/>
      <c r="C38" s="2418"/>
      <c r="D38" s="2419" t="s">
        <v>35</v>
      </c>
      <c r="E38" s="2420">
        <f>SUM(E39:E41)</f>
        <v>5264556926</v>
      </c>
      <c r="F38" s="2420">
        <f>SUM(F39:F41)</f>
        <v>5264556926</v>
      </c>
      <c r="G38" s="2420">
        <f>SUM(G39:G41)</f>
        <v>3658764500</v>
      </c>
      <c r="H38" s="2420">
        <f>SUM(H39:H41)</f>
        <v>3658763500</v>
      </c>
      <c r="I38" s="2421">
        <f>SUM(I39:I41)</f>
        <v>3267872100</v>
      </c>
    </row>
    <row r="39" spans="1:9" ht="15.6" x14ac:dyDescent="0.3">
      <c r="A39" s="2422" t="s">
        <v>322</v>
      </c>
      <c r="B39" s="2423">
        <v>20</v>
      </c>
      <c r="C39" s="2423" t="s">
        <v>217</v>
      </c>
      <c r="D39" s="2424" t="s">
        <v>36</v>
      </c>
      <c r="E39" s="2425">
        <v>1297907238</v>
      </c>
      <c r="F39" s="2425">
        <v>1297907238</v>
      </c>
      <c r="G39" s="2425">
        <v>812541400</v>
      </c>
      <c r="H39" s="2425">
        <v>812541400</v>
      </c>
      <c r="I39" s="2426">
        <v>725282100</v>
      </c>
    </row>
    <row r="40" spans="1:9" ht="31.2" x14ac:dyDescent="0.3">
      <c r="A40" s="2422" t="s">
        <v>321</v>
      </c>
      <c r="B40" s="2423">
        <v>20</v>
      </c>
      <c r="C40" s="2423" t="s">
        <v>217</v>
      </c>
      <c r="D40" s="2424" t="s">
        <v>110</v>
      </c>
      <c r="E40" s="2425">
        <v>1985792898</v>
      </c>
      <c r="F40" s="2425">
        <v>1985792898</v>
      </c>
      <c r="G40" s="2425">
        <v>1206953600</v>
      </c>
      <c r="H40" s="2425">
        <v>1206953600</v>
      </c>
      <c r="I40" s="2426">
        <v>1079889700</v>
      </c>
    </row>
    <row r="41" spans="1:9" ht="15.6" x14ac:dyDescent="0.3">
      <c r="A41" s="2422" t="s">
        <v>320</v>
      </c>
      <c r="B41" s="2423">
        <v>20</v>
      </c>
      <c r="C41" s="2423" t="s">
        <v>217</v>
      </c>
      <c r="D41" s="2424" t="s">
        <v>38</v>
      </c>
      <c r="E41" s="2425">
        <v>1980856790</v>
      </c>
      <c r="F41" s="2425">
        <v>1980856790</v>
      </c>
      <c r="G41" s="2425">
        <v>1639269500</v>
      </c>
      <c r="H41" s="2425">
        <v>1639268500</v>
      </c>
      <c r="I41" s="2426">
        <v>1462700300</v>
      </c>
    </row>
    <row r="42" spans="1:9" ht="15.6" x14ac:dyDescent="0.3">
      <c r="A42" s="2417" t="s">
        <v>319</v>
      </c>
      <c r="B42" s="2418"/>
      <c r="C42" s="2418"/>
      <c r="D42" s="2419" t="s">
        <v>111</v>
      </c>
      <c r="E42" s="2420">
        <f>+E43+E44+E45</f>
        <v>3515854160</v>
      </c>
      <c r="F42" s="2420">
        <f>+F43+F44+F45</f>
        <v>3515854160</v>
      </c>
      <c r="G42" s="2420">
        <f>+G43+G44+G45</f>
        <v>3335253468</v>
      </c>
      <c r="H42" s="2420">
        <f>+H43+H44+H45</f>
        <v>3335253468</v>
      </c>
      <c r="I42" s="2421">
        <f>+I43+I44+I45</f>
        <v>3201693787</v>
      </c>
    </row>
    <row r="43" spans="1:9" ht="15.6" x14ac:dyDescent="0.3">
      <c r="A43" s="2422" t="s">
        <v>318</v>
      </c>
      <c r="B43" s="2423">
        <v>20</v>
      </c>
      <c r="C43" s="2423" t="s">
        <v>217</v>
      </c>
      <c r="D43" s="2424" t="s">
        <v>40</v>
      </c>
      <c r="E43" s="2425">
        <v>2185759880</v>
      </c>
      <c r="F43" s="2425">
        <v>2185759880</v>
      </c>
      <c r="G43" s="2425">
        <v>2134034568</v>
      </c>
      <c r="H43" s="2425">
        <v>2134034568</v>
      </c>
      <c r="I43" s="2426">
        <v>2132963987</v>
      </c>
    </row>
    <row r="44" spans="1:9" ht="31.2" x14ac:dyDescent="0.3">
      <c r="A44" s="2422" t="s">
        <v>317</v>
      </c>
      <c r="B44" s="2423">
        <v>20</v>
      </c>
      <c r="C44" s="2423" t="s">
        <v>217</v>
      </c>
      <c r="D44" s="2424" t="s">
        <v>41</v>
      </c>
      <c r="E44" s="2425">
        <v>1204707636</v>
      </c>
      <c r="F44" s="2425">
        <v>1204707636</v>
      </c>
      <c r="G44" s="2425">
        <v>1107361600</v>
      </c>
      <c r="H44" s="2425">
        <v>1107361600</v>
      </c>
      <c r="I44" s="2426">
        <v>985147300</v>
      </c>
    </row>
    <row r="45" spans="1:9" ht="46.8" x14ac:dyDescent="0.3">
      <c r="A45" s="2422" t="s">
        <v>316</v>
      </c>
      <c r="B45" s="2423">
        <v>20</v>
      </c>
      <c r="C45" s="2423" t="s">
        <v>217</v>
      </c>
      <c r="D45" s="2424" t="s">
        <v>112</v>
      </c>
      <c r="E45" s="2425">
        <v>125386644</v>
      </c>
      <c r="F45" s="2425">
        <v>125386644</v>
      </c>
      <c r="G45" s="2425">
        <v>93857300</v>
      </c>
      <c r="H45" s="2425">
        <v>93857300</v>
      </c>
      <c r="I45" s="2426">
        <v>83582500</v>
      </c>
    </row>
    <row r="46" spans="1:9" ht="15.6" x14ac:dyDescent="0.3">
      <c r="A46" s="2422" t="s">
        <v>315</v>
      </c>
      <c r="B46" s="2423">
        <v>20</v>
      </c>
      <c r="C46" s="2423" t="s">
        <v>217</v>
      </c>
      <c r="D46" s="2424" t="s">
        <v>43</v>
      </c>
      <c r="E46" s="2425">
        <v>635448970</v>
      </c>
      <c r="F46" s="2425">
        <v>635448970</v>
      </c>
      <c r="G46" s="2425">
        <v>609432900</v>
      </c>
      <c r="H46" s="2425">
        <v>609432900</v>
      </c>
      <c r="I46" s="2426">
        <v>543985500</v>
      </c>
    </row>
    <row r="47" spans="1:9" ht="16.2" thickBot="1" x14ac:dyDescent="0.35">
      <c r="A47" s="2431" t="s">
        <v>314</v>
      </c>
      <c r="B47" s="2432">
        <v>20</v>
      </c>
      <c r="C47" s="2432" t="s">
        <v>217</v>
      </c>
      <c r="D47" s="2433" t="s">
        <v>44</v>
      </c>
      <c r="E47" s="2434">
        <v>524386644</v>
      </c>
      <c r="F47" s="2434">
        <v>524386644</v>
      </c>
      <c r="G47" s="2434">
        <v>406334200</v>
      </c>
      <c r="H47" s="2434">
        <v>406334200</v>
      </c>
      <c r="I47" s="2435">
        <v>362697300</v>
      </c>
    </row>
    <row r="48" spans="1:9" ht="6" customHeight="1" thickBot="1" x14ac:dyDescent="0.35">
      <c r="A48" s="2436"/>
      <c r="B48" s="2437"/>
      <c r="C48" s="2437"/>
      <c r="D48" s="2438"/>
      <c r="E48" s="2439"/>
      <c r="F48" s="2439"/>
      <c r="G48" s="2440"/>
      <c r="H48" s="2439"/>
      <c r="I48" s="2441"/>
    </row>
    <row r="49" spans="1:9" s="2388" customFormat="1" x14ac:dyDescent="0.3">
      <c r="A49" s="3732" t="s">
        <v>1</v>
      </c>
      <c r="B49" s="3733"/>
      <c r="C49" s="3733"/>
      <c r="D49" s="3733"/>
      <c r="E49" s="3733"/>
      <c r="F49" s="3733"/>
      <c r="G49" s="3733"/>
      <c r="H49" s="3733"/>
      <c r="I49" s="3734"/>
    </row>
    <row r="50" spans="1:9" s="2388" customFormat="1" x14ac:dyDescent="0.3">
      <c r="A50" s="3722" t="s">
        <v>95</v>
      </c>
      <c r="B50" s="3723"/>
      <c r="C50" s="3723"/>
      <c r="D50" s="3723"/>
      <c r="E50" s="3723"/>
      <c r="F50" s="3723"/>
      <c r="G50" s="3723"/>
      <c r="H50" s="3723"/>
      <c r="I50" s="3724"/>
    </row>
    <row r="51" spans="1:9" hidden="1" x14ac:dyDescent="0.3">
      <c r="A51" s="2389"/>
      <c r="I51" s="2390"/>
    </row>
    <row r="52" spans="1:9" x14ac:dyDescent="0.3">
      <c r="A52" s="2391" t="s">
        <v>0</v>
      </c>
      <c r="E52" s="2442"/>
      <c r="I52" s="2390"/>
    </row>
    <row r="53" spans="1:9" ht="1.5" customHeight="1" x14ac:dyDescent="0.3">
      <c r="A53" s="2389"/>
      <c r="I53" s="2392"/>
    </row>
    <row r="54" spans="1:9" ht="21" customHeight="1" thickBot="1" x14ac:dyDescent="0.35">
      <c r="A54" s="2389" t="s">
        <v>96</v>
      </c>
      <c r="D54" s="2386" t="s">
        <v>4</v>
      </c>
      <c r="F54" s="2387" t="str">
        <f>F7</f>
        <v>MES:</v>
      </c>
      <c r="G54" s="2387" t="str">
        <f>G7</f>
        <v>SEPTIEMBRE</v>
      </c>
      <c r="H54" s="2387" t="str">
        <f>H7</f>
        <v xml:space="preserve">                                VIGENCIA FISCAL:      2018</v>
      </c>
      <c r="I54" s="2390"/>
    </row>
    <row r="55" spans="1:9" ht="28.5" hidden="1" customHeight="1" thickBot="1" x14ac:dyDescent="0.35">
      <c r="A55" s="2389"/>
      <c r="I55" s="2390"/>
    </row>
    <row r="56" spans="1:9" ht="15" thickBot="1" x14ac:dyDescent="0.35">
      <c r="A56" s="2443"/>
      <c r="B56" s="2444"/>
      <c r="C56" s="2444"/>
      <c r="D56" s="2445"/>
      <c r="E56" s="2446"/>
      <c r="F56" s="2446"/>
      <c r="G56" s="2446"/>
      <c r="H56" s="2446"/>
      <c r="I56" s="2447"/>
    </row>
    <row r="57" spans="1:9" ht="33.75" customHeight="1" thickBot="1" x14ac:dyDescent="0.35">
      <c r="A57" s="2403" t="s">
        <v>228</v>
      </c>
      <c r="B57" s="2404" t="s">
        <v>227</v>
      </c>
      <c r="C57" s="2404" t="s">
        <v>226</v>
      </c>
      <c r="D57" s="2404" t="s">
        <v>225</v>
      </c>
      <c r="E57" s="2405" t="s">
        <v>224</v>
      </c>
      <c r="F57" s="2405" t="s">
        <v>101</v>
      </c>
      <c r="G57" s="2405" t="s">
        <v>102</v>
      </c>
      <c r="H57" s="2405" t="s">
        <v>103</v>
      </c>
      <c r="I57" s="2406" t="s">
        <v>195</v>
      </c>
    </row>
    <row r="58" spans="1:9" ht="31.5" customHeight="1" x14ac:dyDescent="0.3">
      <c r="A58" s="2417" t="s">
        <v>313</v>
      </c>
      <c r="B58" s="2418"/>
      <c r="C58" s="2418"/>
      <c r="D58" s="2448" t="s">
        <v>45</v>
      </c>
      <c r="E58" s="2449">
        <f>+E59</f>
        <v>10357914969</v>
      </c>
      <c r="F58" s="2449">
        <f>+F59</f>
        <v>10282516516.190001</v>
      </c>
      <c r="G58" s="2449">
        <f>+G59</f>
        <v>9500787391.7700005</v>
      </c>
      <c r="H58" s="2449">
        <f>+H59</f>
        <v>7416140289.1999998</v>
      </c>
      <c r="I58" s="2450">
        <f>+I59</f>
        <v>7416140289.1999998</v>
      </c>
    </row>
    <row r="59" spans="1:9" ht="15.6" x14ac:dyDescent="0.3">
      <c r="A59" s="2417" t="s">
        <v>312</v>
      </c>
      <c r="B59" s="2418"/>
      <c r="C59" s="2418"/>
      <c r="D59" s="2419" t="s">
        <v>45</v>
      </c>
      <c r="E59" s="2420">
        <f>+E63+E60</f>
        <v>10357914969</v>
      </c>
      <c r="F59" s="2420">
        <f>+F63+F60</f>
        <v>10282516516.190001</v>
      </c>
      <c r="G59" s="2420">
        <f>+G63+G60</f>
        <v>9500787391.7700005</v>
      </c>
      <c r="H59" s="2420">
        <f>+H63+H60</f>
        <v>7416140289.1999998</v>
      </c>
      <c r="I59" s="2421">
        <f>+I63+I60</f>
        <v>7416140289.1999998</v>
      </c>
    </row>
    <row r="60" spans="1:9" ht="20.25" customHeight="1" x14ac:dyDescent="0.3">
      <c r="A60" s="2417" t="s">
        <v>311</v>
      </c>
      <c r="B60" s="2418"/>
      <c r="C60" s="2418"/>
      <c r="D60" s="2419" t="s">
        <v>113</v>
      </c>
      <c r="E60" s="2420">
        <f t="shared" ref="E60:I61" si="0">+E61</f>
        <v>0</v>
      </c>
      <c r="F60" s="2420">
        <f t="shared" si="0"/>
        <v>0</v>
      </c>
      <c r="G60" s="2420">
        <f t="shared" si="0"/>
        <v>0</v>
      </c>
      <c r="H60" s="2420">
        <f t="shared" si="0"/>
        <v>0</v>
      </c>
      <c r="I60" s="2421">
        <f t="shared" si="0"/>
        <v>0</v>
      </c>
    </row>
    <row r="61" spans="1:9" ht="15.6" x14ac:dyDescent="0.3">
      <c r="A61" s="2417" t="s">
        <v>310</v>
      </c>
      <c r="B61" s="2418"/>
      <c r="C61" s="2418"/>
      <c r="D61" s="2419" t="s">
        <v>114</v>
      </c>
      <c r="E61" s="2428">
        <f t="shared" si="0"/>
        <v>0</v>
      </c>
      <c r="F61" s="2428">
        <f t="shared" si="0"/>
        <v>0</v>
      </c>
      <c r="G61" s="2428">
        <f t="shared" si="0"/>
        <v>0</v>
      </c>
      <c r="H61" s="2428">
        <f t="shared" si="0"/>
        <v>0</v>
      </c>
      <c r="I61" s="2430">
        <f t="shared" si="0"/>
        <v>0</v>
      </c>
    </row>
    <row r="62" spans="1:9" ht="21" customHeight="1" x14ac:dyDescent="0.3">
      <c r="A62" s="2422" t="s">
        <v>309</v>
      </c>
      <c r="B62" s="2423">
        <v>20</v>
      </c>
      <c r="C62" s="2423" t="s">
        <v>217</v>
      </c>
      <c r="D62" s="2424" t="s">
        <v>115</v>
      </c>
      <c r="E62" s="2427">
        <v>0</v>
      </c>
      <c r="F62" s="2427">
        <v>0</v>
      </c>
      <c r="G62" s="2427">
        <v>0</v>
      </c>
      <c r="H62" s="2427">
        <v>0</v>
      </c>
      <c r="I62" s="2426">
        <v>0</v>
      </c>
    </row>
    <row r="63" spans="1:9" ht="21.75" customHeight="1" x14ac:dyDescent="0.3">
      <c r="A63" s="2417" t="s">
        <v>308</v>
      </c>
      <c r="B63" s="2418"/>
      <c r="C63" s="2418"/>
      <c r="D63" s="2419" t="s">
        <v>46</v>
      </c>
      <c r="E63" s="2428">
        <f>+E69+E64+E76+E92+E96+E99+E104+E108+E113+E114+E116+E110+E66</f>
        <v>10357914969</v>
      </c>
      <c r="F63" s="2428">
        <f>+F69+F64+F76+F92+F96+F99+F104+F108+F113+F114+F116+F110+F66</f>
        <v>10282516516.190001</v>
      </c>
      <c r="G63" s="2428">
        <f>+G69+G64+G76+G92+G96+G99+G104+G108+G113+G114+G116+G110+G66</f>
        <v>9500787391.7700005</v>
      </c>
      <c r="H63" s="2428">
        <f>+H69+H64+H76+H92+H96+H99+H104+H108+H113+H114+H116+H110+H66</f>
        <v>7416140289.1999998</v>
      </c>
      <c r="I63" s="2430">
        <f>+I69+I64+I76+I92+I96+I99+I104+I108+I113+I114+I116+I110+I66</f>
        <v>7416140289.1999998</v>
      </c>
    </row>
    <row r="64" spans="1:9" ht="22.5" customHeight="1" x14ac:dyDescent="0.3">
      <c r="A64" s="2417" t="s">
        <v>307</v>
      </c>
      <c r="B64" s="2418"/>
      <c r="C64" s="2418"/>
      <c r="D64" s="2419" t="s">
        <v>116</v>
      </c>
      <c r="E64" s="2420">
        <f>SUM(E65:E65)</f>
        <v>0</v>
      </c>
      <c r="F64" s="2420">
        <f>SUM(F65:F65)</f>
        <v>0</v>
      </c>
      <c r="G64" s="2420">
        <f>SUM(G65:G65)</f>
        <v>0</v>
      </c>
      <c r="H64" s="2420">
        <f>SUM(H65:H65)</f>
        <v>0</v>
      </c>
      <c r="I64" s="2421">
        <f>SUM(I65:I65)</f>
        <v>0</v>
      </c>
    </row>
    <row r="65" spans="1:9" ht="24.75" customHeight="1" x14ac:dyDescent="0.3">
      <c r="A65" s="2422" t="s">
        <v>306</v>
      </c>
      <c r="B65" s="2423">
        <v>20</v>
      </c>
      <c r="C65" s="2423" t="s">
        <v>217</v>
      </c>
      <c r="D65" s="2424" t="s">
        <v>117</v>
      </c>
      <c r="E65" s="2425">
        <v>0</v>
      </c>
      <c r="F65" s="2425">
        <v>0</v>
      </c>
      <c r="G65" s="2425">
        <v>0</v>
      </c>
      <c r="H65" s="2425">
        <v>0</v>
      </c>
      <c r="I65" s="2426">
        <v>0</v>
      </c>
    </row>
    <row r="66" spans="1:9" ht="31.5" customHeight="1" x14ac:dyDescent="0.3">
      <c r="A66" s="2417" t="s">
        <v>305</v>
      </c>
      <c r="B66" s="2423"/>
      <c r="C66" s="2423"/>
      <c r="D66" s="2419" t="s">
        <v>304</v>
      </c>
      <c r="E66" s="2420">
        <f>+E67+E68</f>
        <v>347445850</v>
      </c>
      <c r="F66" s="2420">
        <f>+F67+F68</f>
        <v>317508000</v>
      </c>
      <c r="G66" s="2420">
        <f>+G67+G68</f>
        <v>5258000</v>
      </c>
      <c r="H66" s="2420">
        <f>+H67+H68</f>
        <v>5258000</v>
      </c>
      <c r="I66" s="2421">
        <f>+I67+I68</f>
        <v>5258000</v>
      </c>
    </row>
    <row r="67" spans="1:9" ht="24.75" customHeight="1" x14ac:dyDescent="0.3">
      <c r="A67" s="2422" t="s">
        <v>303</v>
      </c>
      <c r="B67" s="2423">
        <v>20</v>
      </c>
      <c r="C67" s="2423" t="s">
        <v>217</v>
      </c>
      <c r="D67" s="2424" t="s">
        <v>302</v>
      </c>
      <c r="E67" s="2425">
        <v>236711230</v>
      </c>
      <c r="F67" s="2425">
        <v>235955000</v>
      </c>
      <c r="G67" s="2425">
        <v>955000</v>
      </c>
      <c r="H67" s="2425">
        <v>955000</v>
      </c>
      <c r="I67" s="2426">
        <v>955000</v>
      </c>
    </row>
    <row r="68" spans="1:9" ht="24.75" customHeight="1" x14ac:dyDescent="0.3">
      <c r="A68" s="2422" t="s">
        <v>301</v>
      </c>
      <c r="B68" s="2423">
        <v>20</v>
      </c>
      <c r="C68" s="2423" t="s">
        <v>217</v>
      </c>
      <c r="D68" s="2424" t="s">
        <v>300</v>
      </c>
      <c r="E68" s="2425">
        <v>110734620</v>
      </c>
      <c r="F68" s="2425">
        <v>81553000</v>
      </c>
      <c r="G68" s="2425">
        <v>4303000</v>
      </c>
      <c r="H68" s="2425">
        <v>4303000</v>
      </c>
      <c r="I68" s="2426">
        <v>4303000</v>
      </c>
    </row>
    <row r="69" spans="1:9" ht="31.5" customHeight="1" x14ac:dyDescent="0.3">
      <c r="A69" s="2417" t="s">
        <v>299</v>
      </c>
      <c r="B69" s="2418"/>
      <c r="C69" s="2418"/>
      <c r="D69" s="2419" t="s">
        <v>47</v>
      </c>
      <c r="E69" s="2420">
        <f>SUM(E70:E75)</f>
        <v>145008279</v>
      </c>
      <c r="F69" s="2420">
        <f>SUM(F70:F75)</f>
        <v>117729922.68000001</v>
      </c>
      <c r="G69" s="2420">
        <f>SUM(G70:G75)</f>
        <v>116829454.68000001</v>
      </c>
      <c r="H69" s="2420">
        <f>SUM(H70:H75)</f>
        <v>82957052.670000002</v>
      </c>
      <c r="I69" s="2421">
        <f>SUM(I70:I75)</f>
        <v>82957052.670000002</v>
      </c>
    </row>
    <row r="70" spans="1:9" ht="31.5" customHeight="1" x14ac:dyDescent="0.3">
      <c r="A70" s="2422" t="s">
        <v>298</v>
      </c>
      <c r="B70" s="2423">
        <v>20</v>
      </c>
      <c r="C70" s="2423" t="s">
        <v>217</v>
      </c>
      <c r="D70" s="2424" t="s">
        <v>48</v>
      </c>
      <c r="E70" s="2425">
        <v>67000277</v>
      </c>
      <c r="F70" s="2425">
        <v>60704547</v>
      </c>
      <c r="G70" s="2425">
        <v>60704547</v>
      </c>
      <c r="H70" s="2425">
        <v>41054495</v>
      </c>
      <c r="I70" s="2426">
        <v>41054495</v>
      </c>
    </row>
    <row r="71" spans="1:9" ht="31.5" customHeight="1" x14ac:dyDescent="0.3">
      <c r="A71" s="2422" t="s">
        <v>370</v>
      </c>
      <c r="B71" s="2423">
        <v>20</v>
      </c>
      <c r="C71" s="2423" t="s">
        <v>217</v>
      </c>
      <c r="D71" s="2424" t="s">
        <v>371</v>
      </c>
      <c r="E71" s="2425">
        <v>4000000</v>
      </c>
      <c r="F71" s="2425">
        <v>0</v>
      </c>
      <c r="G71" s="2425">
        <v>0</v>
      </c>
      <c r="H71" s="2425">
        <v>0</v>
      </c>
      <c r="I71" s="2426">
        <v>0</v>
      </c>
    </row>
    <row r="72" spans="1:9" ht="31.5" customHeight="1" x14ac:dyDescent="0.3">
      <c r="A72" s="2422" t="s">
        <v>372</v>
      </c>
      <c r="B72" s="2423">
        <v>20</v>
      </c>
      <c r="C72" s="2423" t="s">
        <v>217</v>
      </c>
      <c r="D72" s="2424" t="s">
        <v>373</v>
      </c>
      <c r="E72" s="2425">
        <v>1000000</v>
      </c>
      <c r="F72" s="2425">
        <v>0</v>
      </c>
      <c r="G72" s="2425">
        <v>0</v>
      </c>
      <c r="H72" s="2425">
        <v>0</v>
      </c>
      <c r="I72" s="2426">
        <v>0</v>
      </c>
    </row>
    <row r="73" spans="1:9" ht="31.5" customHeight="1" x14ac:dyDescent="0.3">
      <c r="A73" s="2422" t="s">
        <v>297</v>
      </c>
      <c r="B73" s="2423">
        <v>20</v>
      </c>
      <c r="C73" s="2423" t="s">
        <v>217</v>
      </c>
      <c r="D73" s="2424" t="s">
        <v>119</v>
      </c>
      <c r="E73" s="2425">
        <v>39508002</v>
      </c>
      <c r="F73" s="2425">
        <v>35295807.68</v>
      </c>
      <c r="G73" s="2425">
        <v>35054847.68</v>
      </c>
      <c r="H73" s="2425">
        <v>35054847.670000002</v>
      </c>
      <c r="I73" s="2426">
        <v>35054847.670000002</v>
      </c>
    </row>
    <row r="74" spans="1:9" ht="31.5" customHeight="1" x14ac:dyDescent="0.3">
      <c r="A74" s="2422" t="s">
        <v>296</v>
      </c>
      <c r="B74" s="2423">
        <v>20</v>
      </c>
      <c r="C74" s="2423" t="s">
        <v>217</v>
      </c>
      <c r="D74" s="2424" t="s">
        <v>120</v>
      </c>
      <c r="E74" s="2425">
        <v>31000000</v>
      </c>
      <c r="F74" s="2425">
        <v>21429568</v>
      </c>
      <c r="G74" s="2425">
        <v>20770060</v>
      </c>
      <c r="H74" s="2425">
        <v>6547710</v>
      </c>
      <c r="I74" s="2426">
        <v>6547710</v>
      </c>
    </row>
    <row r="75" spans="1:9" ht="31.5" customHeight="1" x14ac:dyDescent="0.3">
      <c r="A75" s="2422" t="s">
        <v>295</v>
      </c>
      <c r="B75" s="2423">
        <v>20</v>
      </c>
      <c r="C75" s="2423" t="s">
        <v>217</v>
      </c>
      <c r="D75" s="2424" t="s">
        <v>121</v>
      </c>
      <c r="E75" s="2425">
        <v>2500000</v>
      </c>
      <c r="F75" s="2425">
        <v>300000</v>
      </c>
      <c r="G75" s="2425">
        <v>300000</v>
      </c>
      <c r="H75" s="2425">
        <v>300000</v>
      </c>
      <c r="I75" s="2426">
        <v>300000</v>
      </c>
    </row>
    <row r="76" spans="1:9" ht="31.5" customHeight="1" x14ac:dyDescent="0.3">
      <c r="A76" s="2417" t="s">
        <v>294</v>
      </c>
      <c r="B76" s="2418"/>
      <c r="C76" s="2418"/>
      <c r="D76" s="2419" t="s">
        <v>49</v>
      </c>
      <c r="E76" s="2420">
        <f>SUM(E77:E82)</f>
        <v>813872171</v>
      </c>
      <c r="F76" s="2420">
        <f>SUM(F77:F82)</f>
        <v>808327332.39999998</v>
      </c>
      <c r="G76" s="2420">
        <f>SUM(G77:G82)</f>
        <v>708327332.39999998</v>
      </c>
      <c r="H76" s="2420">
        <f>SUM(H77:H82)</f>
        <v>416154936.84000003</v>
      </c>
      <c r="I76" s="2421">
        <f>SUM(I77:I82)</f>
        <v>416154936.84000003</v>
      </c>
    </row>
    <row r="77" spans="1:9" ht="27.75" customHeight="1" x14ac:dyDescent="0.3">
      <c r="A77" s="2422" t="s">
        <v>293</v>
      </c>
      <c r="B77" s="2423">
        <v>20</v>
      </c>
      <c r="C77" s="2423" t="s">
        <v>217</v>
      </c>
      <c r="D77" s="2424" t="s">
        <v>50</v>
      </c>
      <c r="E77" s="2425">
        <v>50000001</v>
      </c>
      <c r="F77" s="2425">
        <v>50000000</v>
      </c>
      <c r="G77" s="2425">
        <v>25000000</v>
      </c>
      <c r="H77" s="2425">
        <v>4927541.82</v>
      </c>
      <c r="I77" s="2426">
        <v>4927541.82</v>
      </c>
    </row>
    <row r="78" spans="1:9" ht="29.25" customHeight="1" x14ac:dyDescent="0.3">
      <c r="A78" s="2422" t="s">
        <v>292</v>
      </c>
      <c r="B78" s="2423">
        <v>20</v>
      </c>
      <c r="C78" s="2423" t="s">
        <v>217</v>
      </c>
      <c r="D78" s="2424" t="s">
        <v>122</v>
      </c>
      <c r="E78" s="2425">
        <v>100000002</v>
      </c>
      <c r="F78" s="2425">
        <v>100000000</v>
      </c>
      <c r="G78" s="2425">
        <v>25000000</v>
      </c>
      <c r="H78" s="2425">
        <v>4927541.82</v>
      </c>
      <c r="I78" s="2426">
        <v>4927541.82</v>
      </c>
    </row>
    <row r="79" spans="1:9" ht="30.6" customHeight="1" x14ac:dyDescent="0.3">
      <c r="A79" s="2422" t="s">
        <v>291</v>
      </c>
      <c r="B79" s="2423">
        <v>20</v>
      </c>
      <c r="C79" s="2423" t="s">
        <v>217</v>
      </c>
      <c r="D79" s="2451" t="s">
        <v>123</v>
      </c>
      <c r="E79" s="2425">
        <v>78200000</v>
      </c>
      <c r="F79" s="2425">
        <v>78200000</v>
      </c>
      <c r="G79" s="2425">
        <v>78200000</v>
      </c>
      <c r="H79" s="2425">
        <v>33210861</v>
      </c>
      <c r="I79" s="2426">
        <v>33210861</v>
      </c>
    </row>
    <row r="80" spans="1:9" ht="27.75" customHeight="1" x14ac:dyDescent="0.3">
      <c r="A80" s="2422" t="s">
        <v>290</v>
      </c>
      <c r="B80" s="2423">
        <v>20</v>
      </c>
      <c r="C80" s="2423" t="s">
        <v>217</v>
      </c>
      <c r="D80" s="2424" t="s">
        <v>124</v>
      </c>
      <c r="E80" s="2425">
        <v>164000000</v>
      </c>
      <c r="F80" s="2425">
        <v>160452702.40000001</v>
      </c>
      <c r="G80" s="2425">
        <v>160452702.40000001</v>
      </c>
      <c r="H80" s="2425">
        <v>102530782.2</v>
      </c>
      <c r="I80" s="2426">
        <v>102530782.2</v>
      </c>
    </row>
    <row r="81" spans="1:9" ht="27.75" customHeight="1" x14ac:dyDescent="0.3">
      <c r="A81" s="2422" t="s">
        <v>289</v>
      </c>
      <c r="B81" s="2423">
        <v>20</v>
      </c>
      <c r="C81" s="2423" t="s">
        <v>217</v>
      </c>
      <c r="D81" s="2424" t="s">
        <v>53</v>
      </c>
      <c r="E81" s="2425">
        <v>421672168</v>
      </c>
      <c r="F81" s="2425">
        <v>419674630</v>
      </c>
      <c r="G81" s="2425">
        <v>419674630</v>
      </c>
      <c r="H81" s="2425">
        <v>270558210</v>
      </c>
      <c r="I81" s="2426">
        <v>270558210</v>
      </c>
    </row>
    <row r="82" spans="1:9" ht="27.75" customHeight="1" thickBot="1" x14ac:dyDescent="0.35">
      <c r="A82" s="2431" t="s">
        <v>288</v>
      </c>
      <c r="B82" s="2432">
        <v>20</v>
      </c>
      <c r="C82" s="2432" t="s">
        <v>217</v>
      </c>
      <c r="D82" s="2433" t="s">
        <v>125</v>
      </c>
      <c r="E82" s="2434">
        <v>0</v>
      </c>
      <c r="F82" s="2434">
        <v>0</v>
      </c>
      <c r="G82" s="2434">
        <v>0</v>
      </c>
      <c r="H82" s="2434">
        <v>0</v>
      </c>
      <c r="I82" s="2435">
        <v>0</v>
      </c>
    </row>
    <row r="83" spans="1:9" ht="16.2" thickBot="1" x14ac:dyDescent="0.35">
      <c r="A83" s="2436"/>
      <c r="B83" s="2437"/>
      <c r="C83" s="2437"/>
      <c r="D83" s="2438"/>
      <c r="E83" s="2439"/>
      <c r="F83" s="2439"/>
      <c r="G83" s="2439"/>
      <c r="H83" s="2439"/>
      <c r="I83" s="2439"/>
    </row>
    <row r="84" spans="1:9" s="2388" customFormat="1" x14ac:dyDescent="0.3">
      <c r="A84" s="3732" t="s">
        <v>1</v>
      </c>
      <c r="B84" s="3733"/>
      <c r="C84" s="3733"/>
      <c r="D84" s="3733"/>
      <c r="E84" s="3733"/>
      <c r="F84" s="3733"/>
      <c r="G84" s="3733"/>
      <c r="H84" s="3733"/>
      <c r="I84" s="3734"/>
    </row>
    <row r="85" spans="1:9" s="2388" customFormat="1" x14ac:dyDescent="0.3">
      <c r="A85" s="3722" t="s">
        <v>95</v>
      </c>
      <c r="B85" s="3723"/>
      <c r="C85" s="3723"/>
      <c r="D85" s="3723"/>
      <c r="E85" s="3723"/>
      <c r="F85" s="3723"/>
      <c r="G85" s="3723"/>
      <c r="H85" s="3723"/>
      <c r="I85" s="3724"/>
    </row>
    <row r="86" spans="1:9" x14ac:dyDescent="0.3">
      <c r="A86" s="2391" t="s">
        <v>0</v>
      </c>
      <c r="I86" s="2390"/>
    </row>
    <row r="87" spans="1:9" ht="3.75" customHeight="1" x14ac:dyDescent="0.3">
      <c r="A87" s="2389"/>
      <c r="I87" s="2392"/>
    </row>
    <row r="88" spans="1:9" ht="15" thickBot="1" x14ac:dyDescent="0.35">
      <c r="A88" s="2389" t="s">
        <v>96</v>
      </c>
      <c r="D88" s="2386" t="s">
        <v>4</v>
      </c>
      <c r="F88" s="2387" t="str">
        <f>F54</f>
        <v>MES:</v>
      </c>
      <c r="G88" s="2387" t="str">
        <f>G7</f>
        <v>SEPTIEMBRE</v>
      </c>
      <c r="H88" s="2387" t="str">
        <f>H54</f>
        <v xml:space="preserve">                                VIGENCIA FISCAL:      2018</v>
      </c>
      <c r="I88" s="2390"/>
    </row>
    <row r="89" spans="1:9" ht="6.75" hidden="1" customHeight="1" thickBot="1" x14ac:dyDescent="0.35">
      <c r="A89" s="2389"/>
      <c r="I89" s="2390"/>
    </row>
    <row r="90" spans="1:9" ht="15" thickBot="1" x14ac:dyDescent="0.35">
      <c r="A90" s="2443"/>
      <c r="B90" s="2444"/>
      <c r="C90" s="2444"/>
      <c r="D90" s="2445"/>
      <c r="E90" s="2446"/>
      <c r="F90" s="2446"/>
      <c r="G90" s="2446"/>
      <c r="H90" s="2446"/>
      <c r="I90" s="2447"/>
    </row>
    <row r="91" spans="1:9" ht="36" customHeight="1" thickBot="1" x14ac:dyDescent="0.35">
      <c r="A91" s="2403" t="s">
        <v>228</v>
      </c>
      <c r="B91" s="2404" t="s">
        <v>227</v>
      </c>
      <c r="C91" s="2404" t="s">
        <v>226</v>
      </c>
      <c r="D91" s="2404" t="s">
        <v>225</v>
      </c>
      <c r="E91" s="2405" t="s">
        <v>224</v>
      </c>
      <c r="F91" s="2405" t="s">
        <v>101</v>
      </c>
      <c r="G91" s="2405" t="s">
        <v>102</v>
      </c>
      <c r="H91" s="2405" t="s">
        <v>103</v>
      </c>
      <c r="I91" s="2406" t="s">
        <v>195</v>
      </c>
    </row>
    <row r="92" spans="1:9" ht="18.75" customHeight="1" x14ac:dyDescent="0.3">
      <c r="A92" s="2417" t="s">
        <v>287</v>
      </c>
      <c r="B92" s="2418"/>
      <c r="C92" s="2418"/>
      <c r="D92" s="2419" t="s">
        <v>55</v>
      </c>
      <c r="E92" s="2420">
        <f>+E94+E95+E93</f>
        <v>54491949</v>
      </c>
      <c r="F92" s="2420">
        <f>+F94+F95+F93</f>
        <v>53704697.960000001</v>
      </c>
      <c r="G92" s="2420">
        <f>+G94+G95+G93</f>
        <v>45704697.960000001</v>
      </c>
      <c r="H92" s="2420">
        <f>+H94+H95+H93</f>
        <v>29385697.960000001</v>
      </c>
      <c r="I92" s="2421">
        <f>+I94+I95+I93</f>
        <v>29385697.960000001</v>
      </c>
    </row>
    <row r="93" spans="1:9" ht="18.75" customHeight="1" x14ac:dyDescent="0.3">
      <c r="A93" s="2422" t="s">
        <v>286</v>
      </c>
      <c r="B93" s="2423">
        <v>20</v>
      </c>
      <c r="C93" s="2423" t="s">
        <v>217</v>
      </c>
      <c r="D93" s="2424" t="s">
        <v>56</v>
      </c>
      <c r="E93" s="2425">
        <v>38000000</v>
      </c>
      <c r="F93" s="2425">
        <v>38000000</v>
      </c>
      <c r="G93" s="2425">
        <v>30000000</v>
      </c>
      <c r="H93" s="2425">
        <v>13681000</v>
      </c>
      <c r="I93" s="2426">
        <v>13681000</v>
      </c>
    </row>
    <row r="94" spans="1:9" ht="18.75" customHeight="1" x14ac:dyDescent="0.3">
      <c r="A94" s="2422" t="s">
        <v>285</v>
      </c>
      <c r="B94" s="2423">
        <v>20</v>
      </c>
      <c r="C94" s="2423" t="s">
        <v>217</v>
      </c>
      <c r="D94" s="2424" t="s">
        <v>57</v>
      </c>
      <c r="E94" s="2425">
        <v>15491949</v>
      </c>
      <c r="F94" s="2425">
        <v>15491948.960000001</v>
      </c>
      <c r="G94" s="2425">
        <v>15491948.960000001</v>
      </c>
      <c r="H94" s="2425">
        <v>15491948.960000001</v>
      </c>
      <c r="I94" s="2426">
        <v>15491948.960000001</v>
      </c>
    </row>
    <row r="95" spans="1:9" ht="18.75" customHeight="1" x14ac:dyDescent="0.3">
      <c r="A95" s="2422" t="s">
        <v>284</v>
      </c>
      <c r="B95" s="2423">
        <v>20</v>
      </c>
      <c r="C95" s="2423" t="s">
        <v>217</v>
      </c>
      <c r="D95" s="2424" t="s">
        <v>126</v>
      </c>
      <c r="E95" s="2425">
        <v>1000000</v>
      </c>
      <c r="F95" s="2425">
        <v>212749</v>
      </c>
      <c r="G95" s="2425">
        <v>212749</v>
      </c>
      <c r="H95" s="2425">
        <v>212749</v>
      </c>
      <c r="I95" s="2426">
        <v>212749</v>
      </c>
    </row>
    <row r="96" spans="1:9" ht="18.75" customHeight="1" x14ac:dyDescent="0.3">
      <c r="A96" s="2417" t="s">
        <v>283</v>
      </c>
      <c r="B96" s="2418"/>
      <c r="C96" s="2418"/>
      <c r="D96" s="2419" t="s">
        <v>58</v>
      </c>
      <c r="E96" s="2420">
        <f>+E97+E98</f>
        <v>60839944</v>
      </c>
      <c r="F96" s="2420">
        <f>+F97+F98</f>
        <v>51489788</v>
      </c>
      <c r="G96" s="2420">
        <f>+G97+G98</f>
        <v>50874726</v>
      </c>
      <c r="H96" s="2420">
        <f>+H97+H98</f>
        <v>34928726</v>
      </c>
      <c r="I96" s="2420">
        <f>+I97+I98</f>
        <v>34928726</v>
      </c>
    </row>
    <row r="97" spans="1:9" ht="18.75" customHeight="1" x14ac:dyDescent="0.3">
      <c r="A97" s="2422" t="s">
        <v>362</v>
      </c>
      <c r="B97" s="2423">
        <v>20</v>
      </c>
      <c r="C97" s="2423" t="s">
        <v>217</v>
      </c>
      <c r="D97" s="2424" t="s">
        <v>363</v>
      </c>
      <c r="E97" s="2425">
        <v>774000</v>
      </c>
      <c r="F97" s="2425">
        <v>774000</v>
      </c>
      <c r="G97" s="2425">
        <v>774000</v>
      </c>
      <c r="H97" s="2425">
        <v>774000</v>
      </c>
      <c r="I97" s="2426">
        <v>774000</v>
      </c>
    </row>
    <row r="98" spans="1:9" ht="18.75" customHeight="1" x14ac:dyDescent="0.3">
      <c r="A98" s="2422" t="s">
        <v>282</v>
      </c>
      <c r="B98" s="2423">
        <v>20</v>
      </c>
      <c r="C98" s="2423" t="s">
        <v>217</v>
      </c>
      <c r="D98" s="2424" t="s">
        <v>59</v>
      </c>
      <c r="E98" s="2425">
        <v>60065944</v>
      </c>
      <c r="F98" s="2425">
        <v>50715788</v>
      </c>
      <c r="G98" s="2425">
        <v>50100726</v>
      </c>
      <c r="H98" s="2425">
        <v>34154726</v>
      </c>
      <c r="I98" s="2426">
        <v>34154726</v>
      </c>
    </row>
    <row r="99" spans="1:9" ht="18.75" customHeight="1" x14ac:dyDescent="0.3">
      <c r="A99" s="2417" t="s">
        <v>281</v>
      </c>
      <c r="B99" s="2418"/>
      <c r="C99" s="2418"/>
      <c r="D99" s="2419" t="s">
        <v>60</v>
      </c>
      <c r="E99" s="2420">
        <f>SUM(E100:E103)</f>
        <v>439500001</v>
      </c>
      <c r="F99" s="2420">
        <f>SUM(F100:F103)</f>
        <v>439500000.14999998</v>
      </c>
      <c r="G99" s="2420">
        <f>SUM(G100:G103)</f>
        <v>301101464.73000002</v>
      </c>
      <c r="H99" s="2420">
        <f>SUM(H100:H103)</f>
        <v>301101464.73000002</v>
      </c>
      <c r="I99" s="2421">
        <f>SUM(I100:I103)</f>
        <v>301101464.73000002</v>
      </c>
    </row>
    <row r="100" spans="1:9" ht="18.75" customHeight="1" x14ac:dyDescent="0.3">
      <c r="A100" s="2422" t="s">
        <v>280</v>
      </c>
      <c r="B100" s="2423">
        <v>20</v>
      </c>
      <c r="C100" s="2423" t="s">
        <v>217</v>
      </c>
      <c r="D100" s="2424" t="s">
        <v>127</v>
      </c>
      <c r="E100" s="2425">
        <v>5000000</v>
      </c>
      <c r="F100" s="2425">
        <v>5000000</v>
      </c>
      <c r="G100" s="2425">
        <v>2002436</v>
      </c>
      <c r="H100" s="2425">
        <v>2002436</v>
      </c>
      <c r="I100" s="2426">
        <v>2002436</v>
      </c>
    </row>
    <row r="101" spans="1:9" ht="18.75" customHeight="1" x14ac:dyDescent="0.3">
      <c r="A101" s="2422" t="s">
        <v>279</v>
      </c>
      <c r="B101" s="2423">
        <v>20</v>
      </c>
      <c r="C101" s="2423" t="s">
        <v>217</v>
      </c>
      <c r="D101" s="2424" t="s">
        <v>128</v>
      </c>
      <c r="E101" s="2425">
        <v>358500000</v>
      </c>
      <c r="F101" s="2425">
        <v>358500000</v>
      </c>
      <c r="G101" s="2425">
        <v>250167490</v>
      </c>
      <c r="H101" s="2425">
        <v>250167490</v>
      </c>
      <c r="I101" s="2426">
        <v>250167490</v>
      </c>
    </row>
    <row r="102" spans="1:9" ht="18.75" customHeight="1" x14ac:dyDescent="0.3">
      <c r="A102" s="2422" t="s">
        <v>278</v>
      </c>
      <c r="B102" s="2423">
        <v>20</v>
      </c>
      <c r="C102" s="2423" t="s">
        <v>217</v>
      </c>
      <c r="D102" s="2424" t="s">
        <v>129</v>
      </c>
      <c r="E102" s="2425">
        <v>16000000</v>
      </c>
      <c r="F102" s="2425">
        <v>15999999.15</v>
      </c>
      <c r="G102" s="2425">
        <v>8577671.7300000004</v>
      </c>
      <c r="H102" s="2425">
        <v>8577671.7300000004</v>
      </c>
      <c r="I102" s="2426">
        <v>8577671.7300000004</v>
      </c>
    </row>
    <row r="103" spans="1:9" ht="18.75" customHeight="1" x14ac:dyDescent="0.3">
      <c r="A103" s="2422" t="s">
        <v>277</v>
      </c>
      <c r="B103" s="2423">
        <v>20</v>
      </c>
      <c r="C103" s="2423" t="s">
        <v>217</v>
      </c>
      <c r="D103" s="2424" t="s">
        <v>61</v>
      </c>
      <c r="E103" s="2425">
        <v>60000001</v>
      </c>
      <c r="F103" s="2425">
        <v>60000001</v>
      </c>
      <c r="G103" s="2425">
        <v>40353867</v>
      </c>
      <c r="H103" s="2425">
        <v>40353867</v>
      </c>
      <c r="I103" s="2426">
        <v>40353867</v>
      </c>
    </row>
    <row r="104" spans="1:9" ht="18.75" customHeight="1" x14ac:dyDescent="0.3">
      <c r="A104" s="2417" t="s">
        <v>276</v>
      </c>
      <c r="B104" s="2418"/>
      <c r="C104" s="2418"/>
      <c r="D104" s="2419" t="s">
        <v>62</v>
      </c>
      <c r="E104" s="2420">
        <f>SUM(E105:E107)</f>
        <v>1748357376</v>
      </c>
      <c r="F104" s="2420">
        <f>SUM(F105:F107)</f>
        <v>1748357376</v>
      </c>
      <c r="G104" s="2420">
        <f>SUM(G105:G107)</f>
        <v>1748357376</v>
      </c>
      <c r="H104" s="2420">
        <f>SUM(H105:H107)</f>
        <v>1748357375</v>
      </c>
      <c r="I104" s="2421">
        <f>SUM(I105:I107)</f>
        <v>1748357375</v>
      </c>
    </row>
    <row r="105" spans="1:9" ht="18.75" customHeight="1" x14ac:dyDescent="0.3">
      <c r="A105" s="2422" t="s">
        <v>275</v>
      </c>
      <c r="B105" s="2423">
        <v>20</v>
      </c>
      <c r="C105" s="2423" t="s">
        <v>217</v>
      </c>
      <c r="D105" s="2424" t="s">
        <v>130</v>
      </c>
      <c r="E105" s="2425">
        <v>88086082</v>
      </c>
      <c r="F105" s="2425">
        <v>88086082</v>
      </c>
      <c r="G105" s="2425">
        <v>88086082</v>
      </c>
      <c r="H105" s="2425">
        <v>88086082</v>
      </c>
      <c r="I105" s="2426">
        <v>88086082</v>
      </c>
    </row>
    <row r="106" spans="1:9" ht="18.75" customHeight="1" x14ac:dyDescent="0.3">
      <c r="A106" s="2422" t="s">
        <v>274</v>
      </c>
      <c r="B106" s="2423">
        <v>20</v>
      </c>
      <c r="C106" s="2423" t="s">
        <v>217</v>
      </c>
      <c r="D106" s="2424" t="s">
        <v>131</v>
      </c>
      <c r="E106" s="2425">
        <v>253065719</v>
      </c>
      <c r="F106" s="2427">
        <v>253065719</v>
      </c>
      <c r="G106" s="2425">
        <v>253065719</v>
      </c>
      <c r="H106" s="2425">
        <v>253065718</v>
      </c>
      <c r="I106" s="2426">
        <v>253065718</v>
      </c>
    </row>
    <row r="107" spans="1:9" ht="18.75" customHeight="1" x14ac:dyDescent="0.3">
      <c r="A107" s="2422" t="s">
        <v>273</v>
      </c>
      <c r="B107" s="2423">
        <v>20</v>
      </c>
      <c r="C107" s="2423" t="s">
        <v>217</v>
      </c>
      <c r="D107" s="2424" t="s">
        <v>132</v>
      </c>
      <c r="E107" s="2425">
        <v>1407205575</v>
      </c>
      <c r="F107" s="2425">
        <v>1407205575</v>
      </c>
      <c r="G107" s="2425">
        <v>1407205575</v>
      </c>
      <c r="H107" s="2425">
        <v>1407205575</v>
      </c>
      <c r="I107" s="2426">
        <v>1407205575</v>
      </c>
    </row>
    <row r="108" spans="1:9" ht="18.75" customHeight="1" x14ac:dyDescent="0.3">
      <c r="A108" s="2417" t="s">
        <v>272</v>
      </c>
      <c r="B108" s="2418"/>
      <c r="C108" s="2418"/>
      <c r="D108" s="2419" t="s">
        <v>133</v>
      </c>
      <c r="E108" s="2420">
        <f>+E109</f>
        <v>5442514052</v>
      </c>
      <c r="F108" s="2420">
        <f>+F109</f>
        <v>5442514052</v>
      </c>
      <c r="G108" s="2420">
        <f>+G109</f>
        <v>5395736278</v>
      </c>
      <c r="H108" s="2420">
        <f>+H109</f>
        <v>3969403126</v>
      </c>
      <c r="I108" s="2421">
        <f>+I109</f>
        <v>3969403126</v>
      </c>
    </row>
    <row r="109" spans="1:9" ht="18.75" customHeight="1" x14ac:dyDescent="0.3">
      <c r="A109" s="2422" t="s">
        <v>271</v>
      </c>
      <c r="B109" s="2423">
        <v>20</v>
      </c>
      <c r="C109" s="2423" t="s">
        <v>217</v>
      </c>
      <c r="D109" s="2424" t="s">
        <v>134</v>
      </c>
      <c r="E109" s="2425">
        <v>5442514052</v>
      </c>
      <c r="F109" s="2425">
        <v>5442514052</v>
      </c>
      <c r="G109" s="2425">
        <v>5395736278</v>
      </c>
      <c r="H109" s="2425">
        <v>3969403126</v>
      </c>
      <c r="I109" s="2426">
        <v>3969403126</v>
      </c>
    </row>
    <row r="110" spans="1:9" ht="18.75" customHeight="1" x14ac:dyDescent="0.3">
      <c r="A110" s="2417" t="s">
        <v>270</v>
      </c>
      <c r="B110" s="2418"/>
      <c r="C110" s="2418"/>
      <c r="D110" s="2419" t="s">
        <v>135</v>
      </c>
      <c r="E110" s="2420">
        <f>+E111+E112</f>
        <v>0</v>
      </c>
      <c r="F110" s="2420">
        <f>+F111+F112</f>
        <v>0</v>
      </c>
      <c r="G110" s="2420">
        <f>+G111+G112</f>
        <v>0</v>
      </c>
      <c r="H110" s="2420">
        <f>+H111+H112</f>
        <v>0</v>
      </c>
      <c r="I110" s="2421">
        <f>+I111+I112</f>
        <v>0</v>
      </c>
    </row>
    <row r="111" spans="1:9" ht="18.75" customHeight="1" x14ac:dyDescent="0.3">
      <c r="A111" s="2422" t="s">
        <v>269</v>
      </c>
      <c r="B111" s="2423">
        <v>20</v>
      </c>
      <c r="C111" s="2423" t="s">
        <v>217</v>
      </c>
      <c r="D111" s="2424" t="s">
        <v>136</v>
      </c>
      <c r="E111" s="2425">
        <v>0</v>
      </c>
      <c r="F111" s="2425">
        <v>0</v>
      </c>
      <c r="G111" s="2425">
        <v>0</v>
      </c>
      <c r="H111" s="2425">
        <v>0</v>
      </c>
      <c r="I111" s="2426">
        <v>0</v>
      </c>
    </row>
    <row r="112" spans="1:9" ht="18.75" customHeight="1" x14ac:dyDescent="0.3">
      <c r="A112" s="2422" t="s">
        <v>268</v>
      </c>
      <c r="B112" s="2423">
        <v>20</v>
      </c>
      <c r="C112" s="2423" t="s">
        <v>217</v>
      </c>
      <c r="D112" s="2424" t="s">
        <v>137</v>
      </c>
      <c r="E112" s="2425">
        <v>0</v>
      </c>
      <c r="F112" s="2425">
        <v>0</v>
      </c>
      <c r="G112" s="2425">
        <v>0</v>
      </c>
      <c r="H112" s="2425">
        <v>0</v>
      </c>
      <c r="I112" s="2426">
        <v>0</v>
      </c>
    </row>
    <row r="113" spans="1:9" ht="18.75" customHeight="1" x14ac:dyDescent="0.3">
      <c r="A113" s="2422" t="s">
        <v>267</v>
      </c>
      <c r="B113" s="2423">
        <v>20</v>
      </c>
      <c r="C113" s="2423" t="s">
        <v>217</v>
      </c>
      <c r="D113" s="2419" t="s">
        <v>63</v>
      </c>
      <c r="E113" s="2420">
        <v>5000000</v>
      </c>
      <c r="F113" s="2420">
        <v>2500000</v>
      </c>
      <c r="G113" s="2420">
        <v>160000</v>
      </c>
      <c r="H113" s="2420">
        <v>160000</v>
      </c>
      <c r="I113" s="2421">
        <v>160000</v>
      </c>
    </row>
    <row r="114" spans="1:9" ht="18.75" customHeight="1" x14ac:dyDescent="0.3">
      <c r="A114" s="2417" t="s">
        <v>266</v>
      </c>
      <c r="B114" s="2418"/>
      <c r="C114" s="2418"/>
      <c r="D114" s="2419" t="s">
        <v>138</v>
      </c>
      <c r="E114" s="2420">
        <f>+E115</f>
        <v>111465000</v>
      </c>
      <c r="F114" s="2420">
        <f>+F115</f>
        <v>111465000</v>
      </c>
      <c r="G114" s="2420">
        <f>+G115</f>
        <v>83500000</v>
      </c>
      <c r="H114" s="2420">
        <f>+H115</f>
        <v>14346943</v>
      </c>
      <c r="I114" s="2421">
        <f>+I115</f>
        <v>14346943</v>
      </c>
    </row>
    <row r="115" spans="1:9" ht="18.75" customHeight="1" x14ac:dyDescent="0.3">
      <c r="A115" s="2422" t="s">
        <v>265</v>
      </c>
      <c r="B115" s="2423">
        <v>20</v>
      </c>
      <c r="C115" s="2423" t="s">
        <v>217</v>
      </c>
      <c r="D115" s="2424" t="s">
        <v>65</v>
      </c>
      <c r="E115" s="2425">
        <v>111465000</v>
      </c>
      <c r="F115" s="2425">
        <v>111465000</v>
      </c>
      <c r="G115" s="2425">
        <v>83500000</v>
      </c>
      <c r="H115" s="2425">
        <v>14346943</v>
      </c>
      <c r="I115" s="2426">
        <v>14346943</v>
      </c>
    </row>
    <row r="116" spans="1:9" ht="18.75" customHeight="1" x14ac:dyDescent="0.3">
      <c r="A116" s="2417" t="s">
        <v>264</v>
      </c>
      <c r="B116" s="2418"/>
      <c r="C116" s="2418"/>
      <c r="D116" s="2419" t="s">
        <v>66</v>
      </c>
      <c r="E116" s="2420">
        <f>+E117</f>
        <v>1189420347</v>
      </c>
      <c r="F116" s="2420">
        <f>+F117</f>
        <v>1189420347</v>
      </c>
      <c r="G116" s="2420">
        <f>+G117</f>
        <v>1044938062</v>
      </c>
      <c r="H116" s="2420">
        <f>+H117</f>
        <v>814086967</v>
      </c>
      <c r="I116" s="2421">
        <f>+I117</f>
        <v>814086967</v>
      </c>
    </row>
    <row r="117" spans="1:9" ht="18.75" customHeight="1" x14ac:dyDescent="0.3">
      <c r="A117" s="2422" t="s">
        <v>263</v>
      </c>
      <c r="B117" s="2423">
        <v>20</v>
      </c>
      <c r="C117" s="2423" t="s">
        <v>217</v>
      </c>
      <c r="D117" s="2424" t="s">
        <v>66</v>
      </c>
      <c r="E117" s="2425">
        <v>1189420347</v>
      </c>
      <c r="F117" s="2425">
        <v>1189420347</v>
      </c>
      <c r="G117" s="2425">
        <v>1044938062</v>
      </c>
      <c r="H117" s="2425">
        <v>814086967</v>
      </c>
      <c r="I117" s="2426">
        <v>814086967</v>
      </c>
    </row>
    <row r="118" spans="1:9" ht="18.75" customHeight="1" x14ac:dyDescent="0.3">
      <c r="A118" s="2417">
        <v>3</v>
      </c>
      <c r="B118" s="2418"/>
      <c r="C118" s="2418"/>
      <c r="D118" s="2419" t="s">
        <v>67</v>
      </c>
      <c r="E118" s="2420">
        <f>+E119+E122</f>
        <v>11739402503</v>
      </c>
      <c r="F118" s="2420">
        <f>+F119+F122</f>
        <v>5419892809.5900002</v>
      </c>
      <c r="G118" s="2420">
        <f>+G119+G122</f>
        <v>5170255433.5900002</v>
      </c>
      <c r="H118" s="2420">
        <f>+H119+H122</f>
        <v>4494731933.5900002</v>
      </c>
      <c r="I118" s="2421">
        <f>+I119+I122</f>
        <v>4494731933.5900002</v>
      </c>
    </row>
    <row r="119" spans="1:9" ht="18.75" customHeight="1" x14ac:dyDescent="0.3">
      <c r="A119" s="2417" t="s">
        <v>262</v>
      </c>
      <c r="B119" s="2418"/>
      <c r="C119" s="2418"/>
      <c r="D119" s="2419" t="s">
        <v>140</v>
      </c>
      <c r="E119" s="2420">
        <f t="shared" ref="E119:I120" si="1">+E120</f>
        <v>3471400000</v>
      </c>
      <c r="F119" s="2420">
        <f t="shared" si="1"/>
        <v>13123356.42</v>
      </c>
      <c r="G119" s="2420">
        <f t="shared" si="1"/>
        <v>13123356.42</v>
      </c>
      <c r="H119" s="2420">
        <f t="shared" si="1"/>
        <v>13123356.42</v>
      </c>
      <c r="I119" s="2421">
        <f t="shared" si="1"/>
        <v>13123356.42</v>
      </c>
    </row>
    <row r="120" spans="1:9" ht="18.75" customHeight="1" x14ac:dyDescent="0.3">
      <c r="A120" s="2417" t="s">
        <v>261</v>
      </c>
      <c r="B120" s="2418"/>
      <c r="C120" s="2418"/>
      <c r="D120" s="2419" t="s">
        <v>141</v>
      </c>
      <c r="E120" s="2420">
        <f t="shared" si="1"/>
        <v>3471400000</v>
      </c>
      <c r="F120" s="2420">
        <f t="shared" si="1"/>
        <v>13123356.42</v>
      </c>
      <c r="G120" s="2420">
        <f t="shared" si="1"/>
        <v>13123356.42</v>
      </c>
      <c r="H120" s="2420">
        <f t="shared" si="1"/>
        <v>13123356.42</v>
      </c>
      <c r="I120" s="2421">
        <f t="shared" si="1"/>
        <v>13123356.42</v>
      </c>
    </row>
    <row r="121" spans="1:9" ht="18.75" customHeight="1" x14ac:dyDescent="0.3">
      <c r="A121" s="2422" t="s">
        <v>260</v>
      </c>
      <c r="B121" s="2423">
        <v>20</v>
      </c>
      <c r="C121" s="2423" t="s">
        <v>217</v>
      </c>
      <c r="D121" s="2424" t="s">
        <v>142</v>
      </c>
      <c r="E121" s="2425">
        <v>3471400000</v>
      </c>
      <c r="F121" s="2425">
        <v>13123356.42</v>
      </c>
      <c r="G121" s="2425">
        <v>13123356.42</v>
      </c>
      <c r="H121" s="2425">
        <v>13123356.42</v>
      </c>
      <c r="I121" s="2426">
        <v>13123356.42</v>
      </c>
    </row>
    <row r="122" spans="1:9" ht="18.75" customHeight="1" thickBot="1" x14ac:dyDescent="0.35">
      <c r="A122" s="2452" t="s">
        <v>259</v>
      </c>
      <c r="B122" s="2453"/>
      <c r="C122" s="2453"/>
      <c r="D122" s="2454" t="s">
        <v>68</v>
      </c>
      <c r="E122" s="2455">
        <f>+E133</f>
        <v>8268002503</v>
      </c>
      <c r="F122" s="2455">
        <f>+F133</f>
        <v>5406769453.1700001</v>
      </c>
      <c r="G122" s="2455">
        <f>+G133</f>
        <v>5157132077.1700001</v>
      </c>
      <c r="H122" s="2455">
        <f>+H133</f>
        <v>4481608577.1700001</v>
      </c>
      <c r="I122" s="2456">
        <f>+I133</f>
        <v>4481608577.1700001</v>
      </c>
    </row>
    <row r="123" spans="1:9" ht="16.2" thickBot="1" x14ac:dyDescent="0.35">
      <c r="A123" s="2436"/>
      <c r="B123" s="2437"/>
      <c r="C123" s="2437"/>
      <c r="D123" s="2438"/>
      <c r="E123" s="2440"/>
      <c r="F123" s="2440"/>
      <c r="G123" s="2440"/>
      <c r="H123" s="2440"/>
      <c r="I123" s="2440"/>
    </row>
    <row r="124" spans="1:9" s="2388" customFormat="1" x14ac:dyDescent="0.3">
      <c r="A124" s="3732" t="s">
        <v>1</v>
      </c>
      <c r="B124" s="3733"/>
      <c r="C124" s="3733"/>
      <c r="D124" s="3733"/>
      <c r="E124" s="3733"/>
      <c r="F124" s="3733"/>
      <c r="G124" s="3733"/>
      <c r="H124" s="3733"/>
      <c r="I124" s="3734"/>
    </row>
    <row r="125" spans="1:9" s="2388" customFormat="1" ht="12" customHeight="1" x14ac:dyDescent="0.3">
      <c r="A125" s="3722" t="s">
        <v>95</v>
      </c>
      <c r="B125" s="3723"/>
      <c r="C125" s="3723"/>
      <c r="D125" s="3723"/>
      <c r="E125" s="3723"/>
      <c r="F125" s="3723"/>
      <c r="G125" s="3723"/>
      <c r="H125" s="3723"/>
      <c r="I125" s="3724"/>
    </row>
    <row r="126" spans="1:9" ht="3" hidden="1" customHeight="1" x14ac:dyDescent="0.3">
      <c r="A126" s="2389"/>
      <c r="I126" s="2390"/>
    </row>
    <row r="127" spans="1:9" ht="14.25" customHeight="1" x14ac:dyDescent="0.3">
      <c r="A127" s="2391" t="s">
        <v>0</v>
      </c>
      <c r="I127" s="2390"/>
    </row>
    <row r="128" spans="1:9" ht="9.75" hidden="1" customHeight="1" x14ac:dyDescent="0.3">
      <c r="A128" s="2389"/>
      <c r="I128" s="2392"/>
    </row>
    <row r="129" spans="1:10" x14ac:dyDescent="0.3">
      <c r="A129" s="2389" t="s">
        <v>96</v>
      </c>
      <c r="D129" s="2386" t="s">
        <v>4</v>
      </c>
      <c r="F129" s="2387" t="str">
        <f>F88</f>
        <v>MES:</v>
      </c>
      <c r="G129" s="2387" t="str">
        <f>G7</f>
        <v>SEPTIEMBRE</v>
      </c>
      <c r="H129" s="2387" t="str">
        <f>H88:I88</f>
        <v xml:space="preserve">                                VIGENCIA FISCAL:      2018</v>
      </c>
      <c r="I129" s="2390"/>
    </row>
    <row r="130" spans="1:10" ht="1.5" customHeight="1" thickBot="1" x14ac:dyDescent="0.35">
      <c r="A130" s="2389"/>
      <c r="I130" s="2390"/>
    </row>
    <row r="131" spans="1:10" ht="15" thickBot="1" x14ac:dyDescent="0.35">
      <c r="A131" s="2443"/>
      <c r="B131" s="2444"/>
      <c r="C131" s="2444"/>
      <c r="D131" s="2445"/>
      <c r="E131" s="2446"/>
      <c r="F131" s="2446"/>
      <c r="G131" s="2446"/>
      <c r="H131" s="2446"/>
      <c r="I131" s="2447"/>
    </row>
    <row r="132" spans="1:10" ht="27" customHeight="1" thickBot="1" x14ac:dyDescent="0.35">
      <c r="A132" s="2403" t="s">
        <v>228</v>
      </c>
      <c r="B132" s="2404" t="s">
        <v>227</v>
      </c>
      <c r="C132" s="2404" t="s">
        <v>226</v>
      </c>
      <c r="D132" s="2404" t="s">
        <v>225</v>
      </c>
      <c r="E132" s="2405" t="s">
        <v>224</v>
      </c>
      <c r="F132" s="2405" t="s">
        <v>101</v>
      </c>
      <c r="G132" s="2405" t="s">
        <v>102</v>
      </c>
      <c r="H132" s="2405" t="s">
        <v>103</v>
      </c>
      <c r="I132" s="2406" t="s">
        <v>195</v>
      </c>
    </row>
    <row r="133" spans="1:10" ht="15.6" x14ac:dyDescent="0.3">
      <c r="A133" s="2417" t="s">
        <v>258</v>
      </c>
      <c r="B133" s="2418"/>
      <c r="C133" s="2418"/>
      <c r="D133" s="2414" t="s">
        <v>69</v>
      </c>
      <c r="E133" s="2457">
        <f>+E134+E135</f>
        <v>8268002503</v>
      </c>
      <c r="F133" s="2457">
        <f>+F134+F135</f>
        <v>5406769453.1700001</v>
      </c>
      <c r="G133" s="2457">
        <f>+G134+G135</f>
        <v>5157132077.1700001</v>
      </c>
      <c r="H133" s="2457">
        <f>+H134+H135</f>
        <v>4481608577.1700001</v>
      </c>
      <c r="I133" s="2458">
        <f>+I134+I135</f>
        <v>4481608577.1700001</v>
      </c>
    </row>
    <row r="134" spans="1:10" ht="15.6" x14ac:dyDescent="0.3">
      <c r="A134" s="2422" t="s">
        <v>257</v>
      </c>
      <c r="B134" s="2423">
        <v>10</v>
      </c>
      <c r="C134" s="2423" t="s">
        <v>148</v>
      </c>
      <c r="D134" s="2459" t="s">
        <v>69</v>
      </c>
      <c r="E134" s="2460">
        <f t="shared" ref="E134:I135" si="2">+E136+E138</f>
        <v>1741080189</v>
      </c>
      <c r="F134" s="2460">
        <f t="shared" si="2"/>
        <v>1306774900</v>
      </c>
      <c r="G134" s="2460">
        <f t="shared" si="2"/>
        <v>1200000000</v>
      </c>
      <c r="H134" s="2460">
        <f t="shared" si="2"/>
        <v>1200000000</v>
      </c>
      <c r="I134" s="2461">
        <f t="shared" si="2"/>
        <v>1200000000</v>
      </c>
    </row>
    <row r="135" spans="1:10" ht="15.6" x14ac:dyDescent="0.3">
      <c r="A135" s="2422" t="s">
        <v>257</v>
      </c>
      <c r="B135" s="2423">
        <v>20</v>
      </c>
      <c r="C135" s="2423" t="s">
        <v>217</v>
      </c>
      <c r="D135" s="2424" t="s">
        <v>69</v>
      </c>
      <c r="E135" s="2462">
        <f t="shared" si="2"/>
        <v>6526922314</v>
      </c>
      <c r="F135" s="2462">
        <f t="shared" si="2"/>
        <v>4099994553.1700001</v>
      </c>
      <c r="G135" s="2462">
        <f t="shared" si="2"/>
        <v>3957132077.1700001</v>
      </c>
      <c r="H135" s="2462">
        <f t="shared" si="2"/>
        <v>3281608577.1700001</v>
      </c>
      <c r="I135" s="2463">
        <f t="shared" si="2"/>
        <v>3281608577.1700001</v>
      </c>
    </row>
    <row r="136" spans="1:10" ht="15.6" x14ac:dyDescent="0.3">
      <c r="A136" s="2422" t="s">
        <v>256</v>
      </c>
      <c r="B136" s="2423">
        <v>10</v>
      </c>
      <c r="C136" s="2464" t="s">
        <v>148</v>
      </c>
      <c r="D136" s="2424" t="s">
        <v>143</v>
      </c>
      <c r="E136" s="2462">
        <v>541080189</v>
      </c>
      <c r="F136" s="2462">
        <v>106774900</v>
      </c>
      <c r="G136" s="2462">
        <v>0</v>
      </c>
      <c r="H136" s="2462">
        <v>0</v>
      </c>
      <c r="I136" s="2463">
        <v>0</v>
      </c>
    </row>
    <row r="137" spans="1:10" ht="15.6" x14ac:dyDescent="0.3">
      <c r="A137" s="2422" t="s">
        <v>255</v>
      </c>
      <c r="B137" s="2423">
        <v>20</v>
      </c>
      <c r="C137" s="2423" t="s">
        <v>217</v>
      </c>
      <c r="D137" s="2424" t="s">
        <v>144</v>
      </c>
      <c r="E137" s="2462">
        <v>1526922314</v>
      </c>
      <c r="F137" s="2462">
        <v>777826520</v>
      </c>
      <c r="G137" s="2462">
        <v>734964044</v>
      </c>
      <c r="H137" s="2462">
        <v>734964044</v>
      </c>
      <c r="I137" s="2463">
        <v>734964044</v>
      </c>
    </row>
    <row r="138" spans="1:10" ht="15.6" x14ac:dyDescent="0.3">
      <c r="A138" s="2422" t="s">
        <v>254</v>
      </c>
      <c r="B138" s="2423">
        <v>10</v>
      </c>
      <c r="C138" s="2464" t="s">
        <v>148</v>
      </c>
      <c r="D138" s="2424" t="s">
        <v>70</v>
      </c>
      <c r="E138" s="2462">
        <v>1200000000</v>
      </c>
      <c r="F138" s="2462">
        <v>1200000000</v>
      </c>
      <c r="G138" s="2462">
        <v>1200000000</v>
      </c>
      <c r="H138" s="2462">
        <v>1200000000</v>
      </c>
      <c r="I138" s="2463">
        <v>1200000000</v>
      </c>
    </row>
    <row r="139" spans="1:10" ht="16.2" thickBot="1" x14ac:dyDescent="0.35">
      <c r="A139" s="2465" t="s">
        <v>254</v>
      </c>
      <c r="B139" s="2464">
        <v>20</v>
      </c>
      <c r="C139" s="2423" t="s">
        <v>217</v>
      </c>
      <c r="D139" s="2459" t="s">
        <v>70</v>
      </c>
      <c r="E139" s="2460">
        <v>5000000000</v>
      </c>
      <c r="F139" s="2460">
        <v>3322168033.1700001</v>
      </c>
      <c r="G139" s="2460">
        <v>3222168033.1700001</v>
      </c>
      <c r="H139" s="2460">
        <v>2546644533.1700001</v>
      </c>
      <c r="I139" s="2461">
        <v>2546644533.1700001</v>
      </c>
    </row>
    <row r="140" spans="1:10" ht="16.5" customHeight="1" thickBot="1" x14ac:dyDescent="0.35">
      <c r="A140" s="2407" t="s">
        <v>145</v>
      </c>
      <c r="B140" s="2408"/>
      <c r="C140" s="2408"/>
      <c r="D140" s="2466" t="s">
        <v>146</v>
      </c>
      <c r="E140" s="2410">
        <f>+E141</f>
        <v>666693528550</v>
      </c>
      <c r="F140" s="2410">
        <f t="shared" ref="F140:I142" si="3">+F141</f>
        <v>497313883001.75</v>
      </c>
      <c r="G140" s="2410">
        <f t="shared" si="3"/>
        <v>497313883001.75</v>
      </c>
      <c r="H140" s="2410">
        <f t="shared" si="3"/>
        <v>497313883000.75</v>
      </c>
      <c r="I140" s="2411">
        <f t="shared" si="3"/>
        <v>497313883000.75</v>
      </c>
    </row>
    <row r="141" spans="1:10" ht="15.6" x14ac:dyDescent="0.3">
      <c r="A141" s="2412">
        <v>7</v>
      </c>
      <c r="B141" s="2413"/>
      <c r="C141" s="2413"/>
      <c r="D141" s="2414" t="s">
        <v>146</v>
      </c>
      <c r="E141" s="2457">
        <f>+E142</f>
        <v>666693528550</v>
      </c>
      <c r="F141" s="2457">
        <f t="shared" si="3"/>
        <v>497313883001.75</v>
      </c>
      <c r="G141" s="2457">
        <f t="shared" si="3"/>
        <v>497313883001.75</v>
      </c>
      <c r="H141" s="2457">
        <f t="shared" si="3"/>
        <v>497313883000.75</v>
      </c>
      <c r="I141" s="2458">
        <f t="shared" si="3"/>
        <v>497313883000.75</v>
      </c>
    </row>
    <row r="142" spans="1:10" ht="15.6" x14ac:dyDescent="0.3">
      <c r="A142" s="2417" t="s">
        <v>253</v>
      </c>
      <c r="B142" s="2418"/>
      <c r="C142" s="2418"/>
      <c r="D142" s="2419" t="s">
        <v>147</v>
      </c>
      <c r="E142" s="2467">
        <f>+E143</f>
        <v>666693528550</v>
      </c>
      <c r="F142" s="2467">
        <f t="shared" si="3"/>
        <v>497313883001.75</v>
      </c>
      <c r="G142" s="2467">
        <f t="shared" si="3"/>
        <v>497313883001.75</v>
      </c>
      <c r="H142" s="2467">
        <f t="shared" si="3"/>
        <v>497313883000.75</v>
      </c>
      <c r="I142" s="2468">
        <f t="shared" si="3"/>
        <v>497313883000.75</v>
      </c>
    </row>
    <row r="143" spans="1:10" ht="16.5" customHeight="1" thickBot="1" x14ac:dyDescent="0.35">
      <c r="A143" s="2431" t="s">
        <v>252</v>
      </c>
      <c r="B143" s="2432">
        <v>11</v>
      </c>
      <c r="C143" s="2432" t="s">
        <v>148</v>
      </c>
      <c r="D143" s="2433" t="s">
        <v>148</v>
      </c>
      <c r="E143" s="2469">
        <v>666693528550</v>
      </c>
      <c r="F143" s="2469">
        <v>497313883001.75</v>
      </c>
      <c r="G143" s="2469">
        <v>497313883001.75</v>
      </c>
      <c r="H143" s="2469">
        <v>497313883000.75</v>
      </c>
      <c r="I143" s="2470">
        <v>497313883000.75</v>
      </c>
      <c r="J143" s="2471"/>
    </row>
    <row r="144" spans="1:10" ht="18.600000000000001" customHeight="1" thickBot="1" x14ac:dyDescent="0.35">
      <c r="A144" s="2407" t="s">
        <v>71</v>
      </c>
      <c r="B144" s="2408"/>
      <c r="C144" s="2408"/>
      <c r="D144" s="2466" t="s">
        <v>72</v>
      </c>
      <c r="E144" s="2410">
        <f>+E145+E178+E182+E195</f>
        <v>1416964091635</v>
      </c>
      <c r="F144" s="2410">
        <f>+F145+F178+F182+F195</f>
        <v>1366637754901.8799</v>
      </c>
      <c r="G144" s="2410">
        <f>+G145+G178+G182+G195</f>
        <v>1319401970049.8799</v>
      </c>
      <c r="H144" s="2410">
        <f>+H145+H178+H182+H195</f>
        <v>108244059674.25</v>
      </c>
      <c r="I144" s="2411">
        <f>+I145+I178+I182+I195</f>
        <v>108244059674.25</v>
      </c>
    </row>
    <row r="145" spans="1:205" ht="21.75" customHeight="1" x14ac:dyDescent="0.3">
      <c r="A145" s="2412">
        <v>2401</v>
      </c>
      <c r="B145" s="2413"/>
      <c r="C145" s="2413"/>
      <c r="D145" s="2414" t="s">
        <v>149</v>
      </c>
      <c r="E145" s="2420">
        <f>+E146</f>
        <v>1215760244384</v>
      </c>
      <c r="F145" s="2420">
        <f>+F146</f>
        <v>1170342470029.3398</v>
      </c>
      <c r="G145" s="2420">
        <f>+G146</f>
        <v>1132583765179.3398</v>
      </c>
      <c r="H145" s="2420">
        <f>+H146</f>
        <v>3073283099.77</v>
      </c>
      <c r="I145" s="2421">
        <f>+I146</f>
        <v>3073283099.77</v>
      </c>
    </row>
    <row r="146" spans="1:205" ht="15.6" x14ac:dyDescent="0.3">
      <c r="A146" s="2417" t="s">
        <v>251</v>
      </c>
      <c r="B146" s="2418"/>
      <c r="C146" s="2418"/>
      <c r="D146" s="2419" t="s">
        <v>73</v>
      </c>
      <c r="E146" s="2420">
        <f>+E147+E148+E149+E150+E151+E152+E153+E154+E155+E156+E166+E167+E168+E169+E170+E171+E172+E173+E174+E175+E176+E177</f>
        <v>1215760244384</v>
      </c>
      <c r="F146" s="2420">
        <f>+F147+F148+F149+F150+F151+F152+F153+F154+F155+F156+F166+F167+F168+F169+F170+F171+F172+F173+F174+F175+F176+F177</f>
        <v>1170342470029.3398</v>
      </c>
      <c r="G146" s="2420">
        <f>+G147+G148+G149+G150+G151+G152+G153+G154+G155+G156+G166+G167+G168+G169+G170+G171+G172+G173+G174+G175+G176+G177</f>
        <v>1132583765179.3398</v>
      </c>
      <c r="H146" s="2420">
        <f>+H147+H148+H149+H150+H151+H152+H153+H154+H155+H156+H166+H167+H168+H169+H170+H171+H172+H173+H174+H175+H176+H177</f>
        <v>3073283099.77</v>
      </c>
      <c r="I146" s="2421">
        <f>+I147+I148+I149+I150+I151+I152+I153+I154+I155+I156+I166+I167+I168+I169+I170+I171+I172+I173+I174+I175+I176+I177</f>
        <v>3073283099.77</v>
      </c>
    </row>
    <row r="147" spans="1:205" ht="31.5" customHeight="1" x14ac:dyDescent="0.3">
      <c r="A147" s="2422" t="s">
        <v>250</v>
      </c>
      <c r="B147" s="2423">
        <v>10</v>
      </c>
      <c r="C147" s="2423" t="s">
        <v>148</v>
      </c>
      <c r="D147" s="2424" t="s">
        <v>150</v>
      </c>
      <c r="E147" s="2425">
        <v>5000000000</v>
      </c>
      <c r="F147" s="2425">
        <v>5000000000</v>
      </c>
      <c r="G147" s="2425">
        <v>5000000000</v>
      </c>
      <c r="H147" s="2425">
        <v>0</v>
      </c>
      <c r="I147" s="2426">
        <v>0</v>
      </c>
    </row>
    <row r="148" spans="1:205" ht="46.5" customHeight="1" x14ac:dyDescent="0.3">
      <c r="A148" s="2422" t="s">
        <v>249</v>
      </c>
      <c r="B148" s="2423">
        <v>10</v>
      </c>
      <c r="C148" s="2423" t="s">
        <v>148</v>
      </c>
      <c r="D148" s="2424" t="s">
        <v>81</v>
      </c>
      <c r="E148" s="2425">
        <v>38623567574</v>
      </c>
      <c r="F148" s="2425">
        <v>37445019378.339996</v>
      </c>
      <c r="G148" s="2425">
        <v>37271738846.339996</v>
      </c>
      <c r="H148" s="2425">
        <v>2741746811.9200001</v>
      </c>
      <c r="I148" s="2426">
        <v>2741746811.9200001</v>
      </c>
    </row>
    <row r="149" spans="1:205" ht="47.25" customHeight="1" x14ac:dyDescent="0.3">
      <c r="A149" s="2472" t="s">
        <v>249</v>
      </c>
      <c r="B149" s="2473">
        <v>11</v>
      </c>
      <c r="C149" s="2473" t="s">
        <v>148</v>
      </c>
      <c r="D149" s="2474" t="s">
        <v>81</v>
      </c>
      <c r="E149" s="2427">
        <v>10500000000</v>
      </c>
      <c r="F149" s="2427">
        <v>4308485245</v>
      </c>
      <c r="G149" s="2427">
        <v>2771783885</v>
      </c>
      <c r="H149" s="2427">
        <v>0</v>
      </c>
      <c r="I149" s="2429">
        <v>0</v>
      </c>
    </row>
    <row r="150" spans="1:205" ht="45" customHeight="1" x14ac:dyDescent="0.3">
      <c r="A150" s="2472" t="s">
        <v>249</v>
      </c>
      <c r="B150" s="2473">
        <v>20</v>
      </c>
      <c r="C150" s="2473" t="s">
        <v>217</v>
      </c>
      <c r="D150" s="2474" t="s">
        <v>81</v>
      </c>
      <c r="E150" s="2425">
        <v>1236952000</v>
      </c>
      <c r="F150" s="2425">
        <v>1235240596</v>
      </c>
      <c r="G150" s="2425">
        <v>1235240596</v>
      </c>
      <c r="H150" s="2425">
        <v>331536287.85000002</v>
      </c>
      <c r="I150" s="2426">
        <v>331536287.85000002</v>
      </c>
    </row>
    <row r="151" spans="1:205" ht="31.5" customHeight="1" x14ac:dyDescent="0.3">
      <c r="A151" s="2422" t="s">
        <v>248</v>
      </c>
      <c r="B151" s="2423">
        <v>10</v>
      </c>
      <c r="C151" s="2423" t="s">
        <v>148</v>
      </c>
      <c r="D151" s="2424" t="s">
        <v>74</v>
      </c>
      <c r="E151" s="2425">
        <v>2361342060</v>
      </c>
      <c r="F151" s="2425">
        <v>2361342060</v>
      </c>
      <c r="G151" s="2425">
        <v>2361342060</v>
      </c>
      <c r="H151" s="2425">
        <v>0</v>
      </c>
      <c r="I151" s="2426">
        <v>0</v>
      </c>
      <c r="J151" s="2475"/>
    </row>
    <row r="152" spans="1:205" ht="35.25" customHeight="1" x14ac:dyDescent="0.3">
      <c r="A152" s="2422" t="s">
        <v>247</v>
      </c>
      <c r="B152" s="2423">
        <v>10</v>
      </c>
      <c r="C152" s="2423" t="s">
        <v>148</v>
      </c>
      <c r="D152" s="2424" t="s">
        <v>151</v>
      </c>
      <c r="E152" s="2425">
        <v>179597709468</v>
      </c>
      <c r="F152" s="2425">
        <v>179597709468</v>
      </c>
      <c r="G152" s="2425">
        <v>179597709468</v>
      </c>
      <c r="H152" s="2425">
        <v>0</v>
      </c>
      <c r="I152" s="2426">
        <v>0</v>
      </c>
    </row>
    <row r="153" spans="1:205" ht="60.75" customHeight="1" x14ac:dyDescent="0.3">
      <c r="A153" s="2422" t="s">
        <v>246</v>
      </c>
      <c r="B153" s="2423">
        <v>10</v>
      </c>
      <c r="C153" s="2423" t="s">
        <v>148</v>
      </c>
      <c r="D153" s="2424" t="s">
        <v>152</v>
      </c>
      <c r="E153" s="2425">
        <v>110755182462</v>
      </c>
      <c r="F153" s="2425">
        <v>110755182462</v>
      </c>
      <c r="G153" s="2425">
        <v>110755182462</v>
      </c>
      <c r="H153" s="2425">
        <v>0</v>
      </c>
      <c r="I153" s="2426">
        <v>0</v>
      </c>
    </row>
    <row r="154" spans="1:205" ht="45.75" customHeight="1" x14ac:dyDescent="0.3">
      <c r="A154" s="2422" t="s">
        <v>245</v>
      </c>
      <c r="B154" s="2423">
        <v>10</v>
      </c>
      <c r="C154" s="2423" t="s">
        <v>148</v>
      </c>
      <c r="D154" s="2424" t="s">
        <v>201</v>
      </c>
      <c r="E154" s="2425">
        <v>47858530962</v>
      </c>
      <c r="F154" s="2425">
        <v>47858530962</v>
      </c>
      <c r="G154" s="2425">
        <v>47858530962</v>
      </c>
      <c r="H154" s="2425">
        <v>0</v>
      </c>
      <c r="I154" s="2426">
        <v>0</v>
      </c>
    </row>
    <row r="155" spans="1:205" ht="62.25" customHeight="1" x14ac:dyDescent="0.3">
      <c r="A155" s="2422" t="s">
        <v>244</v>
      </c>
      <c r="B155" s="2423">
        <v>10</v>
      </c>
      <c r="C155" s="2423" t="s">
        <v>148</v>
      </c>
      <c r="D155" s="2424" t="s">
        <v>153</v>
      </c>
      <c r="E155" s="2425">
        <v>10125416669</v>
      </c>
      <c r="F155" s="2425">
        <v>10125416669</v>
      </c>
      <c r="G155" s="2425">
        <v>10125416669</v>
      </c>
      <c r="H155" s="2425">
        <v>0</v>
      </c>
      <c r="I155" s="2426">
        <v>0</v>
      </c>
    </row>
    <row r="156" spans="1:205" ht="96.75" customHeight="1" thickBot="1" x14ac:dyDescent="0.35">
      <c r="A156" s="2431" t="s">
        <v>243</v>
      </c>
      <c r="B156" s="2432">
        <v>11</v>
      </c>
      <c r="C156" s="2432" t="s">
        <v>148</v>
      </c>
      <c r="D156" s="2433" t="s">
        <v>154</v>
      </c>
      <c r="E156" s="2434">
        <v>138954184228</v>
      </c>
      <c r="F156" s="2434">
        <v>138954184228</v>
      </c>
      <c r="G156" s="2434">
        <v>138954184228</v>
      </c>
      <c r="H156" s="2434">
        <v>0</v>
      </c>
      <c r="I156" s="2435">
        <v>0</v>
      </c>
    </row>
    <row r="157" spans="1:205" ht="8.25" customHeight="1" thickBot="1" x14ac:dyDescent="0.35">
      <c r="A157" s="2436"/>
      <c r="B157" s="2437"/>
      <c r="C157" s="2437"/>
      <c r="D157" s="2438"/>
      <c r="E157" s="2439"/>
      <c r="F157" s="2439"/>
      <c r="G157" s="2439"/>
      <c r="H157" s="2439"/>
      <c r="I157" s="2439"/>
    </row>
    <row r="158" spans="1:205" s="2388" customFormat="1" x14ac:dyDescent="0.3">
      <c r="A158" s="3732" t="s">
        <v>1</v>
      </c>
      <c r="B158" s="3733"/>
      <c r="C158" s="3733"/>
      <c r="D158" s="3733"/>
      <c r="E158" s="3733"/>
      <c r="F158" s="3733"/>
      <c r="G158" s="3733"/>
      <c r="H158" s="3733"/>
      <c r="I158" s="3734"/>
    </row>
    <row r="159" spans="1:205" s="2388" customFormat="1" ht="14.25" customHeight="1" x14ac:dyDescent="0.3">
      <c r="A159" s="3722" t="s">
        <v>95</v>
      </c>
      <c r="B159" s="3723"/>
      <c r="C159" s="3723"/>
      <c r="D159" s="3723"/>
      <c r="E159" s="3723"/>
      <c r="F159" s="3723"/>
      <c r="G159" s="3723"/>
      <c r="H159" s="3723"/>
      <c r="I159" s="3724"/>
      <c r="J159" s="2476"/>
      <c r="K159" s="3723"/>
      <c r="L159" s="3723"/>
      <c r="M159" s="3724"/>
      <c r="N159" s="3722"/>
      <c r="O159" s="3723"/>
      <c r="P159" s="3723"/>
      <c r="Q159" s="3723"/>
      <c r="R159" s="3723"/>
      <c r="S159" s="3723"/>
      <c r="T159" s="3723"/>
      <c r="U159" s="3724"/>
      <c r="V159" s="3722"/>
      <c r="W159" s="3723"/>
      <c r="X159" s="3723"/>
      <c r="Y159" s="3723"/>
      <c r="Z159" s="3723"/>
      <c r="AA159" s="3723"/>
      <c r="AB159" s="3723"/>
      <c r="AC159" s="3724"/>
      <c r="AD159" s="3722"/>
      <c r="AE159" s="3723"/>
      <c r="AF159" s="3723"/>
      <c r="AG159" s="3723"/>
      <c r="AH159" s="3723"/>
      <c r="AI159" s="3723"/>
      <c r="AJ159" s="3723"/>
      <c r="AK159" s="3724"/>
      <c r="AL159" s="3722"/>
      <c r="AM159" s="3723"/>
      <c r="AN159" s="3723"/>
      <c r="AO159" s="3723"/>
      <c r="AP159" s="3723"/>
      <c r="AQ159" s="3723"/>
      <c r="AR159" s="3723"/>
      <c r="AS159" s="3724"/>
      <c r="AT159" s="3722"/>
      <c r="AU159" s="3723"/>
      <c r="AV159" s="3723"/>
      <c r="AW159" s="3723"/>
      <c r="AX159" s="3723"/>
      <c r="AY159" s="3723"/>
      <c r="AZ159" s="3723"/>
      <c r="BA159" s="3724"/>
      <c r="BB159" s="3722"/>
      <c r="BC159" s="3723"/>
      <c r="BD159" s="3723"/>
      <c r="BE159" s="3723"/>
      <c r="BF159" s="3723"/>
      <c r="BG159" s="3723"/>
      <c r="BH159" s="3723"/>
      <c r="BI159" s="3724"/>
      <c r="BJ159" s="3722"/>
      <c r="BK159" s="3723"/>
      <c r="BL159" s="3723"/>
      <c r="BM159" s="3723"/>
      <c r="BN159" s="3723"/>
      <c r="BO159" s="3723"/>
      <c r="BP159" s="3723"/>
      <c r="BQ159" s="3724"/>
      <c r="BR159" s="3722"/>
      <c r="BS159" s="3723"/>
      <c r="BT159" s="3723"/>
      <c r="BU159" s="3723"/>
      <c r="BV159" s="3723"/>
      <c r="BW159" s="3723"/>
      <c r="BX159" s="3723"/>
      <c r="BY159" s="3724"/>
      <c r="BZ159" s="3722"/>
      <c r="CA159" s="3723"/>
      <c r="CB159" s="3723"/>
      <c r="CC159" s="3723"/>
      <c r="CD159" s="3723"/>
      <c r="CE159" s="3723"/>
      <c r="CF159" s="3723"/>
      <c r="CG159" s="3724"/>
      <c r="CH159" s="3722"/>
      <c r="CI159" s="3723"/>
      <c r="CJ159" s="3723"/>
      <c r="CK159" s="3723"/>
      <c r="CL159" s="3723"/>
      <c r="CM159" s="3723"/>
      <c r="CN159" s="3723"/>
      <c r="CO159" s="3724"/>
      <c r="CP159" s="3722"/>
      <c r="CQ159" s="3723"/>
      <c r="CR159" s="3723"/>
      <c r="CS159" s="3723"/>
      <c r="CT159" s="3723"/>
      <c r="CU159" s="3723"/>
      <c r="CV159" s="3723"/>
      <c r="CW159" s="3724"/>
      <c r="CX159" s="3722"/>
      <c r="CY159" s="3723"/>
      <c r="CZ159" s="3723"/>
      <c r="DA159" s="3723"/>
      <c r="DB159" s="3723"/>
      <c r="DC159" s="3723"/>
      <c r="DD159" s="3723"/>
      <c r="DE159" s="3724"/>
      <c r="DF159" s="3722"/>
      <c r="DG159" s="3723"/>
      <c r="DH159" s="3723"/>
      <c r="DI159" s="3723"/>
      <c r="DJ159" s="3723"/>
      <c r="DK159" s="3723"/>
      <c r="DL159" s="3723"/>
      <c r="DM159" s="3724"/>
      <c r="DN159" s="3722"/>
      <c r="DO159" s="3723"/>
      <c r="DP159" s="3723"/>
      <c r="DQ159" s="3723"/>
      <c r="DR159" s="3723"/>
      <c r="DS159" s="3723"/>
      <c r="DT159" s="3723"/>
      <c r="DU159" s="3724"/>
      <c r="DV159" s="3722"/>
      <c r="DW159" s="3723"/>
      <c r="DX159" s="3723"/>
      <c r="DY159" s="3723"/>
      <c r="DZ159" s="3723"/>
      <c r="EA159" s="3723"/>
      <c r="EB159" s="3723"/>
      <c r="EC159" s="3724"/>
      <c r="ED159" s="3722"/>
      <c r="EE159" s="3723"/>
      <c r="EF159" s="3723"/>
      <c r="EG159" s="3723"/>
      <c r="EH159" s="3723"/>
      <c r="EI159" s="3723"/>
      <c r="EJ159" s="3723"/>
      <c r="EK159" s="3724"/>
      <c r="EL159" s="3722"/>
      <c r="EM159" s="3723"/>
      <c r="EN159" s="3723"/>
      <c r="EO159" s="3723"/>
      <c r="EP159" s="3723"/>
      <c r="EQ159" s="3723"/>
      <c r="ER159" s="3723"/>
      <c r="ES159" s="3724"/>
      <c r="ET159" s="3722"/>
      <c r="EU159" s="3723"/>
      <c r="EV159" s="3723"/>
      <c r="EW159" s="3723"/>
      <c r="EX159" s="3723"/>
      <c r="EY159" s="3723"/>
      <c r="EZ159" s="3723"/>
      <c r="FA159" s="3724"/>
      <c r="FB159" s="3722"/>
      <c r="FC159" s="3723"/>
      <c r="FD159" s="3723"/>
      <c r="FE159" s="3723"/>
      <c r="FF159" s="3723"/>
      <c r="FG159" s="3723"/>
      <c r="FH159" s="3723"/>
      <c r="FI159" s="3724"/>
      <c r="FJ159" s="3722"/>
      <c r="FK159" s="3723"/>
      <c r="FL159" s="3723"/>
      <c r="FM159" s="3723"/>
      <c r="FN159" s="3723"/>
      <c r="FO159" s="3723"/>
      <c r="FP159" s="3723"/>
      <c r="FQ159" s="3724"/>
      <c r="FR159" s="3722"/>
      <c r="FS159" s="3723"/>
      <c r="FT159" s="3723"/>
      <c r="FU159" s="3723"/>
      <c r="FV159" s="3723"/>
      <c r="FW159" s="3723"/>
      <c r="FX159" s="3723"/>
      <c r="FY159" s="3724"/>
      <c r="FZ159" s="3722"/>
      <c r="GA159" s="3723"/>
      <c r="GB159" s="3723"/>
      <c r="GC159" s="3723"/>
      <c r="GD159" s="3723"/>
      <c r="GE159" s="3723"/>
      <c r="GF159" s="3723"/>
      <c r="GG159" s="3724"/>
      <c r="GH159" s="3722"/>
      <c r="GI159" s="3723"/>
      <c r="GJ159" s="3723"/>
      <c r="GK159" s="3723"/>
      <c r="GL159" s="3723"/>
      <c r="GM159" s="3723"/>
      <c r="GN159" s="3723"/>
      <c r="GO159" s="3724"/>
      <c r="GP159" s="3722"/>
      <c r="GQ159" s="3723"/>
      <c r="GR159" s="3723"/>
      <c r="GS159" s="3723"/>
      <c r="GT159" s="3723"/>
      <c r="GU159" s="3723"/>
      <c r="GV159" s="3723"/>
      <c r="GW159" s="3724"/>
    </row>
    <row r="160" spans="1:205" ht="3.75" customHeight="1" x14ac:dyDescent="0.3">
      <c r="A160" s="2389"/>
      <c r="I160" s="2390"/>
      <c r="K160" s="2387"/>
      <c r="L160" s="2387"/>
      <c r="M160" s="2390"/>
      <c r="N160" s="2389"/>
      <c r="P160" s="2386"/>
      <c r="Q160" s="2387"/>
      <c r="R160" s="2387"/>
      <c r="S160" s="2387"/>
      <c r="T160" s="2387"/>
      <c r="U160" s="2390"/>
      <c r="V160" s="2389"/>
      <c r="X160" s="2386"/>
      <c r="Y160" s="2387"/>
      <c r="Z160" s="2387"/>
      <c r="AA160" s="2387"/>
      <c r="AB160" s="2387"/>
      <c r="AC160" s="2390"/>
      <c r="AD160" s="2389"/>
      <c r="AF160" s="2386"/>
      <c r="AG160" s="2387"/>
      <c r="AH160" s="2387"/>
      <c r="AI160" s="2387"/>
      <c r="AJ160" s="2387"/>
      <c r="AK160" s="2390"/>
      <c r="AL160" s="2389"/>
      <c r="AN160" s="2386"/>
      <c r="AO160" s="2387"/>
      <c r="AP160" s="2387"/>
      <c r="AQ160" s="2387"/>
      <c r="AR160" s="2387"/>
      <c r="AS160" s="2390"/>
      <c r="AT160" s="2389"/>
      <c r="AV160" s="2386"/>
      <c r="AW160" s="2387"/>
      <c r="AX160" s="2387"/>
      <c r="AY160" s="2387"/>
      <c r="AZ160" s="2387"/>
      <c r="BA160" s="2390"/>
      <c r="BB160" s="2389"/>
      <c r="BD160" s="2386"/>
      <c r="BE160" s="2387"/>
      <c r="BF160" s="2387"/>
      <c r="BG160" s="2387"/>
      <c r="BH160" s="2387"/>
      <c r="BI160" s="2390"/>
      <c r="BJ160" s="2389"/>
      <c r="BL160" s="2386"/>
      <c r="BM160" s="2387"/>
      <c r="BN160" s="2387"/>
      <c r="BO160" s="2387"/>
      <c r="BP160" s="2387"/>
      <c r="BQ160" s="2390"/>
      <c r="BR160" s="2389"/>
      <c r="BT160" s="2386"/>
      <c r="BU160" s="2387"/>
      <c r="BV160" s="2387"/>
      <c r="BW160" s="2387"/>
      <c r="BX160" s="2387"/>
      <c r="BY160" s="2390"/>
      <c r="BZ160" s="2389"/>
      <c r="CB160" s="2386"/>
      <c r="CC160" s="2387"/>
      <c r="CD160" s="2387"/>
      <c r="CE160" s="2387"/>
      <c r="CF160" s="2387"/>
      <c r="CG160" s="2390"/>
      <c r="CH160" s="2389"/>
      <c r="CJ160" s="2386"/>
      <c r="CK160" s="2387"/>
      <c r="CL160" s="2387"/>
      <c r="CM160" s="2387"/>
      <c r="CN160" s="2387"/>
      <c r="CO160" s="2390"/>
      <c r="CP160" s="2389"/>
      <c r="CR160" s="2386"/>
      <c r="CS160" s="2387"/>
      <c r="CT160" s="2387"/>
      <c r="CU160" s="2387"/>
      <c r="CV160" s="2387"/>
      <c r="CW160" s="2390"/>
      <c r="CX160" s="2389"/>
      <c r="CZ160" s="2386"/>
      <c r="DA160" s="2387"/>
      <c r="DB160" s="2387"/>
      <c r="DC160" s="2387"/>
      <c r="DD160" s="2387"/>
      <c r="DE160" s="2390"/>
      <c r="DF160" s="2389"/>
      <c r="DH160" s="2386"/>
      <c r="DI160" s="2387"/>
      <c r="DJ160" s="2387"/>
      <c r="DK160" s="2387"/>
      <c r="DL160" s="2387"/>
      <c r="DM160" s="2390"/>
      <c r="DN160" s="2389"/>
      <c r="DP160" s="2386"/>
      <c r="DQ160" s="2387"/>
      <c r="DR160" s="2387"/>
      <c r="DS160" s="2387"/>
      <c r="DT160" s="2387"/>
      <c r="DU160" s="2390"/>
      <c r="DV160" s="2389"/>
      <c r="DX160" s="2386"/>
      <c r="DY160" s="2387"/>
      <c r="DZ160" s="2387"/>
      <c r="EA160" s="2387"/>
      <c r="EB160" s="2387"/>
      <c r="EC160" s="2390"/>
      <c r="ED160" s="2389"/>
      <c r="EF160" s="2386"/>
      <c r="EG160" s="2387"/>
      <c r="EH160" s="2387"/>
      <c r="EI160" s="2387"/>
      <c r="EJ160" s="2387"/>
      <c r="EK160" s="2390"/>
      <c r="EL160" s="2389"/>
      <c r="EN160" s="2386"/>
      <c r="EO160" s="2387"/>
      <c r="EP160" s="2387"/>
      <c r="EQ160" s="2387"/>
      <c r="ER160" s="2387"/>
      <c r="ES160" s="2390"/>
      <c r="ET160" s="2389"/>
      <c r="EV160" s="2386"/>
      <c r="EW160" s="2387"/>
      <c r="EX160" s="2387"/>
      <c r="EY160" s="2387"/>
      <c r="EZ160" s="2387"/>
      <c r="FA160" s="2390"/>
      <c r="FB160" s="2389"/>
      <c r="FD160" s="2386"/>
      <c r="FE160" s="2387"/>
      <c r="FF160" s="2387"/>
      <c r="FG160" s="2387"/>
      <c r="FH160" s="2387"/>
      <c r="FI160" s="2390"/>
      <c r="FJ160" s="2389"/>
      <c r="FL160" s="2386"/>
      <c r="FM160" s="2387"/>
      <c r="FN160" s="2387"/>
      <c r="FO160" s="2387"/>
      <c r="FP160" s="2387"/>
      <c r="FQ160" s="2390"/>
      <c r="FR160" s="2389"/>
      <c r="FT160" s="2386"/>
      <c r="FU160" s="2387"/>
      <c r="FV160" s="2387"/>
      <c r="FW160" s="2387"/>
      <c r="FX160" s="2387"/>
      <c r="FY160" s="2390"/>
      <c r="FZ160" s="2389"/>
      <c r="GB160" s="2386"/>
      <c r="GC160" s="2387"/>
      <c r="GD160" s="2387"/>
      <c r="GE160" s="2387"/>
      <c r="GF160" s="2387"/>
      <c r="GG160" s="2390"/>
      <c r="GH160" s="2389"/>
      <c r="GJ160" s="2386"/>
      <c r="GK160" s="2387"/>
      <c r="GL160" s="2387"/>
      <c r="GM160" s="2387"/>
      <c r="GN160" s="2387"/>
      <c r="GO160" s="2390"/>
      <c r="GP160" s="2389"/>
      <c r="GR160" s="2386"/>
      <c r="GS160" s="2387"/>
      <c r="GT160" s="2387"/>
      <c r="GU160" s="2387"/>
      <c r="GV160" s="2387"/>
      <c r="GW160" s="2390"/>
    </row>
    <row r="161" spans="1:205" ht="11.25" customHeight="1" x14ac:dyDescent="0.3">
      <c r="A161" s="2391" t="s">
        <v>0</v>
      </c>
      <c r="I161" s="2390"/>
      <c r="J161" s="2388"/>
      <c r="K161" s="2387"/>
      <c r="L161" s="2387"/>
      <c r="M161" s="2390"/>
      <c r="N161" s="2391"/>
      <c r="P161" s="2386"/>
      <c r="Q161" s="2387"/>
      <c r="R161" s="2387"/>
      <c r="S161" s="2387"/>
      <c r="T161" s="2387"/>
      <c r="U161" s="2390"/>
      <c r="V161" s="2391"/>
      <c r="X161" s="2386"/>
      <c r="Y161" s="2387"/>
      <c r="Z161" s="2387"/>
      <c r="AA161" s="2387"/>
      <c r="AB161" s="2387"/>
      <c r="AC161" s="2390"/>
      <c r="AD161" s="2391"/>
      <c r="AF161" s="2386"/>
      <c r="AG161" s="2387"/>
      <c r="AH161" s="2387"/>
      <c r="AI161" s="2387"/>
      <c r="AJ161" s="2387"/>
      <c r="AK161" s="2390"/>
      <c r="AL161" s="2391"/>
      <c r="AN161" s="2386"/>
      <c r="AO161" s="2387"/>
      <c r="AP161" s="2387"/>
      <c r="AQ161" s="2387"/>
      <c r="AR161" s="2387"/>
      <c r="AS161" s="2390"/>
      <c r="AT161" s="2391"/>
      <c r="AV161" s="2386"/>
      <c r="AW161" s="2387"/>
      <c r="AX161" s="2387"/>
      <c r="AY161" s="2387"/>
      <c r="AZ161" s="2387"/>
      <c r="BA161" s="2390"/>
      <c r="BB161" s="2391"/>
      <c r="BD161" s="2386"/>
      <c r="BE161" s="2387"/>
      <c r="BF161" s="2387"/>
      <c r="BG161" s="2387"/>
      <c r="BH161" s="2387"/>
      <c r="BI161" s="2390"/>
      <c r="BJ161" s="2391"/>
      <c r="BL161" s="2386"/>
      <c r="BM161" s="2387"/>
      <c r="BN161" s="2387"/>
      <c r="BO161" s="2387"/>
      <c r="BP161" s="2387"/>
      <c r="BQ161" s="2390"/>
      <c r="BR161" s="2391"/>
      <c r="BT161" s="2386"/>
      <c r="BU161" s="2387"/>
      <c r="BV161" s="2387"/>
      <c r="BW161" s="2387"/>
      <c r="BX161" s="2387"/>
      <c r="BY161" s="2390"/>
      <c r="BZ161" s="2391"/>
      <c r="CB161" s="2386"/>
      <c r="CC161" s="2387"/>
      <c r="CD161" s="2387"/>
      <c r="CE161" s="2387"/>
      <c r="CF161" s="2387"/>
      <c r="CG161" s="2390"/>
      <c r="CH161" s="2391"/>
      <c r="CJ161" s="2386"/>
      <c r="CK161" s="2387"/>
      <c r="CL161" s="2387"/>
      <c r="CM161" s="2387"/>
      <c r="CN161" s="2387"/>
      <c r="CO161" s="2390"/>
      <c r="CP161" s="2391"/>
      <c r="CR161" s="2386"/>
      <c r="CS161" s="2387"/>
      <c r="CT161" s="2387"/>
      <c r="CU161" s="2387"/>
      <c r="CV161" s="2387"/>
      <c r="CW161" s="2390"/>
      <c r="CX161" s="2391"/>
      <c r="CZ161" s="2386"/>
      <c r="DA161" s="2387"/>
      <c r="DB161" s="2387"/>
      <c r="DC161" s="2387"/>
      <c r="DD161" s="2387"/>
      <c r="DE161" s="2390"/>
      <c r="DF161" s="2391"/>
      <c r="DH161" s="2386"/>
      <c r="DI161" s="2387"/>
      <c r="DJ161" s="2387"/>
      <c r="DK161" s="2387"/>
      <c r="DL161" s="2387"/>
      <c r="DM161" s="2390"/>
      <c r="DN161" s="2391"/>
      <c r="DP161" s="2386"/>
      <c r="DQ161" s="2387"/>
      <c r="DR161" s="2387"/>
      <c r="DS161" s="2387"/>
      <c r="DT161" s="2387"/>
      <c r="DU161" s="2390"/>
      <c r="DV161" s="2391"/>
      <c r="DX161" s="2386"/>
      <c r="DY161" s="2387"/>
      <c r="DZ161" s="2387"/>
      <c r="EA161" s="2387"/>
      <c r="EB161" s="2387"/>
      <c r="EC161" s="2390"/>
      <c r="ED161" s="2391"/>
      <c r="EF161" s="2386"/>
      <c r="EG161" s="2387"/>
      <c r="EH161" s="2387"/>
      <c r="EI161" s="2387"/>
      <c r="EJ161" s="2387"/>
      <c r="EK161" s="2390"/>
      <c r="EL161" s="2391"/>
      <c r="EN161" s="2386"/>
      <c r="EO161" s="2387"/>
      <c r="EP161" s="2387"/>
      <c r="EQ161" s="2387"/>
      <c r="ER161" s="2387"/>
      <c r="ES161" s="2390"/>
      <c r="ET161" s="2391"/>
      <c r="EV161" s="2386"/>
      <c r="EW161" s="2387"/>
      <c r="EX161" s="2387"/>
      <c r="EY161" s="2387"/>
      <c r="EZ161" s="2387"/>
      <c r="FA161" s="2390"/>
      <c r="FB161" s="2391"/>
      <c r="FD161" s="2386"/>
      <c r="FE161" s="2387"/>
      <c r="FF161" s="2387"/>
      <c r="FG161" s="2387"/>
      <c r="FH161" s="2387"/>
      <c r="FI161" s="2390"/>
      <c r="FJ161" s="2391"/>
      <c r="FL161" s="2386"/>
      <c r="FM161" s="2387"/>
      <c r="FN161" s="2387"/>
      <c r="FO161" s="2387"/>
      <c r="FP161" s="2387"/>
      <c r="FQ161" s="2390"/>
      <c r="FR161" s="2391"/>
      <c r="FT161" s="2386"/>
      <c r="FU161" s="2387"/>
      <c r="FV161" s="2387"/>
      <c r="FW161" s="2387"/>
      <c r="FX161" s="2387"/>
      <c r="FY161" s="2390"/>
      <c r="FZ161" s="2391"/>
      <c r="GB161" s="2386"/>
      <c r="GC161" s="2387"/>
      <c r="GD161" s="2387"/>
      <c r="GE161" s="2387"/>
      <c r="GF161" s="2387"/>
      <c r="GG161" s="2390"/>
      <c r="GH161" s="2391"/>
      <c r="GJ161" s="2386"/>
      <c r="GK161" s="2387"/>
      <c r="GL161" s="2387"/>
      <c r="GM161" s="2387"/>
      <c r="GN161" s="2387"/>
      <c r="GO161" s="2390"/>
      <c r="GP161" s="2391"/>
      <c r="GR161" s="2386"/>
      <c r="GS161" s="2387"/>
      <c r="GT161" s="2387"/>
      <c r="GU161" s="2387"/>
      <c r="GV161" s="2387"/>
      <c r="GW161" s="2390"/>
    </row>
    <row r="162" spans="1:205" ht="3.75" customHeight="1" x14ac:dyDescent="0.3">
      <c r="A162" s="2389"/>
      <c r="I162" s="2392"/>
      <c r="K162" s="2387"/>
      <c r="L162" s="2387"/>
      <c r="M162" s="2392"/>
      <c r="N162" s="2389"/>
      <c r="P162" s="2386"/>
      <c r="Q162" s="2387"/>
      <c r="R162" s="2387"/>
      <c r="S162" s="2387"/>
      <c r="T162" s="2387"/>
      <c r="U162" s="2392"/>
      <c r="V162" s="2389"/>
      <c r="X162" s="2386"/>
      <c r="Y162" s="2387"/>
      <c r="Z162" s="2387"/>
      <c r="AA162" s="2387"/>
      <c r="AB162" s="2387"/>
      <c r="AC162" s="2392"/>
      <c r="AD162" s="2389"/>
      <c r="AF162" s="2386"/>
      <c r="AG162" s="2387"/>
      <c r="AH162" s="2387"/>
      <c r="AI162" s="2387"/>
      <c r="AJ162" s="2387"/>
      <c r="AK162" s="2392"/>
      <c r="AL162" s="2389"/>
      <c r="AN162" s="2386"/>
      <c r="AO162" s="2387"/>
      <c r="AP162" s="2387"/>
      <c r="AQ162" s="2387"/>
      <c r="AR162" s="2387"/>
      <c r="AS162" s="2392"/>
      <c r="AT162" s="2389"/>
      <c r="AV162" s="2386"/>
      <c r="AW162" s="2387"/>
      <c r="AX162" s="2387"/>
      <c r="AY162" s="2387"/>
      <c r="AZ162" s="2387"/>
      <c r="BA162" s="2392"/>
      <c r="BB162" s="2389"/>
      <c r="BD162" s="2386"/>
      <c r="BE162" s="2387"/>
      <c r="BF162" s="2387"/>
      <c r="BG162" s="2387"/>
      <c r="BH162" s="2387"/>
      <c r="BI162" s="2392"/>
      <c r="BJ162" s="2389"/>
      <c r="BL162" s="2386"/>
      <c r="BM162" s="2387"/>
      <c r="BN162" s="2387"/>
      <c r="BO162" s="2387"/>
      <c r="BP162" s="2387"/>
      <c r="BQ162" s="2392"/>
      <c r="BR162" s="2389"/>
      <c r="BT162" s="2386"/>
      <c r="BU162" s="2387"/>
      <c r="BV162" s="2387"/>
      <c r="BW162" s="2387"/>
      <c r="BX162" s="2387"/>
      <c r="BY162" s="2392"/>
      <c r="BZ162" s="2389"/>
      <c r="CB162" s="2386"/>
      <c r="CC162" s="2387"/>
      <c r="CD162" s="2387"/>
      <c r="CE162" s="2387"/>
      <c r="CF162" s="2387"/>
      <c r="CG162" s="2392"/>
      <c r="CH162" s="2389"/>
      <c r="CJ162" s="2386"/>
      <c r="CK162" s="2387"/>
      <c r="CL162" s="2387"/>
      <c r="CM162" s="2387"/>
      <c r="CN162" s="2387"/>
      <c r="CO162" s="2392"/>
      <c r="CP162" s="2389"/>
      <c r="CR162" s="2386"/>
      <c r="CS162" s="2387"/>
      <c r="CT162" s="2387"/>
      <c r="CU162" s="2387"/>
      <c r="CV162" s="2387"/>
      <c r="CW162" s="2392"/>
      <c r="CX162" s="2389"/>
      <c r="CZ162" s="2386"/>
      <c r="DA162" s="2387"/>
      <c r="DB162" s="2387"/>
      <c r="DC162" s="2387"/>
      <c r="DD162" s="2387"/>
      <c r="DE162" s="2392"/>
      <c r="DF162" s="2389"/>
      <c r="DH162" s="2386"/>
      <c r="DI162" s="2387"/>
      <c r="DJ162" s="2387"/>
      <c r="DK162" s="2387"/>
      <c r="DL162" s="2387"/>
      <c r="DM162" s="2392"/>
      <c r="DN162" s="2389"/>
      <c r="DP162" s="2386"/>
      <c r="DQ162" s="2387"/>
      <c r="DR162" s="2387"/>
      <c r="DS162" s="2387"/>
      <c r="DT162" s="2387"/>
      <c r="DU162" s="2392"/>
      <c r="DV162" s="2389"/>
      <c r="DX162" s="2386"/>
      <c r="DY162" s="2387"/>
      <c r="DZ162" s="2387"/>
      <c r="EA162" s="2387"/>
      <c r="EB162" s="2387"/>
      <c r="EC162" s="2392"/>
      <c r="ED162" s="2389"/>
      <c r="EF162" s="2386"/>
      <c r="EG162" s="2387"/>
      <c r="EH162" s="2387"/>
      <c r="EI162" s="2387"/>
      <c r="EJ162" s="2387"/>
      <c r="EK162" s="2392"/>
      <c r="EL162" s="2389"/>
      <c r="EN162" s="2386"/>
      <c r="EO162" s="2387"/>
      <c r="EP162" s="2387"/>
      <c r="EQ162" s="2387"/>
      <c r="ER162" s="2387"/>
      <c r="ES162" s="2392"/>
      <c r="ET162" s="2389"/>
      <c r="EV162" s="2386"/>
      <c r="EW162" s="2387"/>
      <c r="EX162" s="2387"/>
      <c r="EY162" s="2387"/>
      <c r="EZ162" s="2387"/>
      <c r="FA162" s="2392"/>
      <c r="FB162" s="2389"/>
      <c r="FD162" s="2386"/>
      <c r="FE162" s="2387"/>
      <c r="FF162" s="2387"/>
      <c r="FG162" s="2387"/>
      <c r="FH162" s="2387"/>
      <c r="FI162" s="2392"/>
      <c r="FJ162" s="2389"/>
      <c r="FL162" s="2386"/>
      <c r="FM162" s="2387"/>
      <c r="FN162" s="2387"/>
      <c r="FO162" s="2387"/>
      <c r="FP162" s="2387"/>
      <c r="FQ162" s="2392"/>
      <c r="FR162" s="2389"/>
      <c r="FT162" s="2386"/>
      <c r="FU162" s="2387"/>
      <c r="FV162" s="2387"/>
      <c r="FW162" s="2387"/>
      <c r="FX162" s="2387"/>
      <c r="FY162" s="2392"/>
      <c r="FZ162" s="2389"/>
      <c r="GB162" s="2386"/>
      <c r="GC162" s="2387"/>
      <c r="GD162" s="2387"/>
      <c r="GE162" s="2387"/>
      <c r="GF162" s="2387"/>
      <c r="GG162" s="2392"/>
      <c r="GH162" s="2389"/>
      <c r="GJ162" s="2386"/>
      <c r="GK162" s="2387"/>
      <c r="GL162" s="2387"/>
      <c r="GM162" s="2387"/>
      <c r="GN162" s="2387"/>
      <c r="GO162" s="2392"/>
      <c r="GP162" s="2389"/>
      <c r="GR162" s="2386"/>
      <c r="GS162" s="2387"/>
      <c r="GT162" s="2387"/>
      <c r="GU162" s="2387"/>
      <c r="GV162" s="2387"/>
      <c r="GW162" s="2392"/>
    </row>
    <row r="163" spans="1:205" ht="13.5" customHeight="1" x14ac:dyDescent="0.3">
      <c r="A163" s="2389" t="s">
        <v>96</v>
      </c>
      <c r="D163" s="2386" t="s">
        <v>4</v>
      </c>
      <c r="F163" s="2387" t="str">
        <f>F7</f>
        <v>MES:</v>
      </c>
      <c r="G163" s="2387" t="str">
        <f>G7</f>
        <v>SEPTIEMBRE</v>
      </c>
      <c r="H163" s="2387" t="str">
        <f>H129</f>
        <v xml:space="preserve">                                VIGENCIA FISCAL:      2018</v>
      </c>
      <c r="I163" s="2390"/>
      <c r="K163" s="2387"/>
      <c r="L163" s="2387"/>
      <c r="M163" s="2390"/>
      <c r="N163" s="2389"/>
      <c r="P163" s="2386"/>
      <c r="Q163" s="2387"/>
      <c r="R163" s="2387"/>
      <c r="S163" s="2387"/>
      <c r="T163" s="2387"/>
      <c r="U163" s="2390"/>
      <c r="V163" s="2389"/>
      <c r="X163" s="2386"/>
      <c r="Y163" s="2387"/>
      <c r="Z163" s="2387"/>
      <c r="AA163" s="2387"/>
      <c r="AB163" s="2387"/>
      <c r="AC163" s="2390"/>
      <c r="AD163" s="2389"/>
      <c r="AF163" s="2386"/>
      <c r="AG163" s="2387"/>
      <c r="AH163" s="2387"/>
      <c r="AI163" s="2387"/>
      <c r="AJ163" s="2387"/>
      <c r="AK163" s="2390"/>
      <c r="AL163" s="2389"/>
      <c r="AN163" s="2386"/>
      <c r="AO163" s="2387"/>
      <c r="AP163" s="2387"/>
      <c r="AQ163" s="2387"/>
      <c r="AR163" s="2387"/>
      <c r="AS163" s="2390"/>
      <c r="AT163" s="2389"/>
      <c r="AV163" s="2386"/>
      <c r="AW163" s="2387"/>
      <c r="AX163" s="2387"/>
      <c r="AY163" s="2387"/>
      <c r="AZ163" s="2387"/>
      <c r="BA163" s="2390"/>
      <c r="BB163" s="2389"/>
      <c r="BD163" s="2386"/>
      <c r="BE163" s="2387"/>
      <c r="BF163" s="2387"/>
      <c r="BG163" s="2387"/>
      <c r="BH163" s="2387"/>
      <c r="BI163" s="2390"/>
      <c r="BJ163" s="2389"/>
      <c r="BL163" s="2386"/>
      <c r="BM163" s="2387"/>
      <c r="BN163" s="2387"/>
      <c r="BO163" s="2387"/>
      <c r="BP163" s="2387"/>
      <c r="BQ163" s="2390"/>
      <c r="BR163" s="2389"/>
      <c r="BT163" s="2386"/>
      <c r="BU163" s="2387"/>
      <c r="BV163" s="2387"/>
      <c r="BW163" s="2387"/>
      <c r="BX163" s="2387"/>
      <c r="BY163" s="2390"/>
      <c r="BZ163" s="2389"/>
      <c r="CB163" s="2386"/>
      <c r="CC163" s="2387"/>
      <c r="CD163" s="2387"/>
      <c r="CE163" s="2387"/>
      <c r="CF163" s="2387"/>
      <c r="CG163" s="2390"/>
      <c r="CH163" s="2389"/>
      <c r="CJ163" s="2386"/>
      <c r="CK163" s="2387"/>
      <c r="CL163" s="2387"/>
      <c r="CM163" s="2387"/>
      <c r="CN163" s="2387"/>
      <c r="CO163" s="2390"/>
      <c r="CP163" s="2389"/>
      <c r="CR163" s="2386"/>
      <c r="CS163" s="2387"/>
      <c r="CT163" s="2387"/>
      <c r="CU163" s="2387"/>
      <c r="CV163" s="2387"/>
      <c r="CW163" s="2390"/>
      <c r="CX163" s="2389"/>
      <c r="CZ163" s="2386"/>
      <c r="DA163" s="2387"/>
      <c r="DB163" s="2387"/>
      <c r="DC163" s="2387"/>
      <c r="DD163" s="2387"/>
      <c r="DE163" s="2390"/>
      <c r="DF163" s="2389"/>
      <c r="DH163" s="2386"/>
      <c r="DI163" s="2387"/>
      <c r="DJ163" s="2387"/>
      <c r="DK163" s="2387"/>
      <c r="DL163" s="2387"/>
      <c r="DM163" s="2390"/>
      <c r="DN163" s="2389"/>
      <c r="DP163" s="2386"/>
      <c r="DQ163" s="2387"/>
      <c r="DR163" s="2387"/>
      <c r="DS163" s="2387"/>
      <c r="DT163" s="2387"/>
      <c r="DU163" s="2390"/>
      <c r="DV163" s="2389"/>
      <c r="DX163" s="2386"/>
      <c r="DY163" s="2387"/>
      <c r="DZ163" s="2387"/>
      <c r="EA163" s="2387"/>
      <c r="EB163" s="2387"/>
      <c r="EC163" s="2390"/>
      <c r="ED163" s="2389"/>
      <c r="EF163" s="2386"/>
      <c r="EG163" s="2387"/>
      <c r="EH163" s="2387"/>
      <c r="EI163" s="2387"/>
      <c r="EJ163" s="2387"/>
      <c r="EK163" s="2390"/>
      <c r="EL163" s="2389"/>
      <c r="EN163" s="2386"/>
      <c r="EO163" s="2387"/>
      <c r="EP163" s="2387"/>
      <c r="EQ163" s="2387"/>
      <c r="ER163" s="2387"/>
      <c r="ES163" s="2390"/>
      <c r="ET163" s="2389"/>
      <c r="EV163" s="2386"/>
      <c r="EW163" s="2387"/>
      <c r="EX163" s="2387"/>
      <c r="EY163" s="2387"/>
      <c r="EZ163" s="2387"/>
      <c r="FA163" s="2390"/>
      <c r="FB163" s="2389"/>
      <c r="FD163" s="2386"/>
      <c r="FE163" s="2387"/>
      <c r="FF163" s="2387"/>
      <c r="FG163" s="2387"/>
      <c r="FH163" s="2387"/>
      <c r="FI163" s="2390"/>
      <c r="FJ163" s="2389"/>
      <c r="FL163" s="2386"/>
      <c r="FM163" s="2387"/>
      <c r="FN163" s="2387"/>
      <c r="FO163" s="2387"/>
      <c r="FP163" s="2387"/>
      <c r="FQ163" s="2390"/>
      <c r="FR163" s="2389"/>
      <c r="FT163" s="2386"/>
      <c r="FU163" s="2387"/>
      <c r="FV163" s="2387"/>
      <c r="FW163" s="2387"/>
      <c r="FX163" s="2387"/>
      <c r="FY163" s="2390"/>
      <c r="FZ163" s="2389"/>
      <c r="GB163" s="2386"/>
      <c r="GC163" s="2387"/>
      <c r="GD163" s="2387"/>
      <c r="GE163" s="2387"/>
      <c r="GF163" s="2387"/>
      <c r="GG163" s="2390"/>
      <c r="GH163" s="2389"/>
      <c r="GJ163" s="2386"/>
      <c r="GK163" s="2387"/>
      <c r="GL163" s="2387"/>
      <c r="GM163" s="2387"/>
      <c r="GN163" s="2387"/>
      <c r="GO163" s="2390"/>
      <c r="GP163" s="2389"/>
      <c r="GR163" s="2386"/>
      <c r="GS163" s="2387"/>
      <c r="GT163" s="2387"/>
      <c r="GU163" s="2387"/>
      <c r="GV163" s="2387"/>
      <c r="GW163" s="2390"/>
    </row>
    <row r="164" spans="1:205" ht="11.25" customHeight="1" thickBot="1" x14ac:dyDescent="0.35">
      <c r="A164" s="2389"/>
      <c r="I164" s="2390"/>
      <c r="K164" s="2387"/>
      <c r="L164" s="2387"/>
      <c r="M164" s="2390"/>
      <c r="N164" s="2389"/>
      <c r="P164" s="2386"/>
      <c r="Q164" s="2387"/>
      <c r="R164" s="2387"/>
      <c r="S164" s="2387"/>
      <c r="T164" s="2387"/>
      <c r="U164" s="2390"/>
      <c r="V164" s="2389"/>
      <c r="X164" s="2386"/>
      <c r="Y164" s="2387"/>
      <c r="Z164" s="2387"/>
      <c r="AA164" s="2387"/>
      <c r="AB164" s="2387"/>
      <c r="AC164" s="2390"/>
      <c r="AD164" s="2389"/>
      <c r="AF164" s="2386"/>
      <c r="AG164" s="2387"/>
      <c r="AH164" s="2387"/>
      <c r="AI164" s="2387"/>
      <c r="AJ164" s="2387"/>
      <c r="AK164" s="2390"/>
      <c r="AL164" s="2389"/>
      <c r="AN164" s="2386"/>
      <c r="AO164" s="2387"/>
      <c r="AP164" s="2387"/>
      <c r="AQ164" s="2387"/>
      <c r="AR164" s="2387"/>
      <c r="AS164" s="2390"/>
      <c r="AT164" s="2389"/>
      <c r="AV164" s="2386"/>
      <c r="AW164" s="2387"/>
      <c r="AX164" s="2387"/>
      <c r="AY164" s="2387"/>
      <c r="AZ164" s="2387"/>
      <c r="BA164" s="2390"/>
      <c r="BB164" s="2389"/>
      <c r="BD164" s="2386"/>
      <c r="BE164" s="2387"/>
      <c r="BF164" s="2387"/>
      <c r="BG164" s="2387"/>
      <c r="BH164" s="2387"/>
      <c r="BI164" s="2390"/>
      <c r="BJ164" s="2389"/>
      <c r="BL164" s="2386"/>
      <c r="BM164" s="2387"/>
      <c r="BN164" s="2387"/>
      <c r="BO164" s="2387"/>
      <c r="BP164" s="2387"/>
      <c r="BQ164" s="2390"/>
      <c r="BR164" s="2389"/>
      <c r="BT164" s="2386"/>
      <c r="BU164" s="2387"/>
      <c r="BV164" s="2387"/>
      <c r="BW164" s="2387"/>
      <c r="BX164" s="2387"/>
      <c r="BY164" s="2390"/>
      <c r="BZ164" s="2389"/>
      <c r="CB164" s="2386"/>
      <c r="CC164" s="2387"/>
      <c r="CD164" s="2387"/>
      <c r="CE164" s="2387"/>
      <c r="CF164" s="2387"/>
      <c r="CG164" s="2390"/>
      <c r="CH164" s="2389"/>
      <c r="CJ164" s="2386"/>
      <c r="CK164" s="2387"/>
      <c r="CL164" s="2387"/>
      <c r="CM164" s="2387"/>
      <c r="CN164" s="2387"/>
      <c r="CO164" s="2390"/>
      <c r="CP164" s="2389"/>
      <c r="CR164" s="2386"/>
      <c r="CS164" s="2387"/>
      <c r="CT164" s="2387"/>
      <c r="CU164" s="2387"/>
      <c r="CV164" s="2387"/>
      <c r="CW164" s="2390"/>
      <c r="CX164" s="2389"/>
      <c r="CZ164" s="2386"/>
      <c r="DA164" s="2387"/>
      <c r="DB164" s="2387"/>
      <c r="DC164" s="2387"/>
      <c r="DD164" s="2387"/>
      <c r="DE164" s="2390"/>
      <c r="DF164" s="2389"/>
      <c r="DH164" s="2386"/>
      <c r="DI164" s="2387"/>
      <c r="DJ164" s="2387"/>
      <c r="DK164" s="2387"/>
      <c r="DL164" s="2387"/>
      <c r="DM164" s="2390"/>
      <c r="DN164" s="2389"/>
      <c r="DP164" s="2386"/>
      <c r="DQ164" s="2387"/>
      <c r="DR164" s="2387"/>
      <c r="DS164" s="2387"/>
      <c r="DT164" s="2387"/>
      <c r="DU164" s="2390"/>
      <c r="DV164" s="2389"/>
      <c r="DX164" s="2386"/>
      <c r="DY164" s="2387"/>
      <c r="DZ164" s="2387"/>
      <c r="EA164" s="2387"/>
      <c r="EB164" s="2387"/>
      <c r="EC164" s="2390"/>
      <c r="ED164" s="2389"/>
      <c r="EF164" s="2386"/>
      <c r="EG164" s="2387"/>
      <c r="EH164" s="2387"/>
      <c r="EI164" s="2387"/>
      <c r="EJ164" s="2387"/>
      <c r="EK164" s="2390"/>
      <c r="EL164" s="2389"/>
      <c r="EN164" s="2386"/>
      <c r="EO164" s="2387"/>
      <c r="EP164" s="2387"/>
      <c r="EQ164" s="2387"/>
      <c r="ER164" s="2387"/>
      <c r="ES164" s="2390"/>
      <c r="ET164" s="2389"/>
      <c r="EV164" s="2386"/>
      <c r="EW164" s="2387"/>
      <c r="EX164" s="2387"/>
      <c r="EY164" s="2387"/>
      <c r="EZ164" s="2387"/>
      <c r="FA164" s="2390"/>
      <c r="FB164" s="2389"/>
      <c r="FD164" s="2386"/>
      <c r="FE164" s="2387"/>
      <c r="FF164" s="2387"/>
      <c r="FG164" s="2387"/>
      <c r="FH164" s="2387"/>
      <c r="FI164" s="2390"/>
      <c r="FJ164" s="2389"/>
      <c r="FL164" s="2386"/>
      <c r="FM164" s="2387"/>
      <c r="FN164" s="2387"/>
      <c r="FO164" s="2387"/>
      <c r="FP164" s="2387"/>
      <c r="FQ164" s="2390"/>
      <c r="FR164" s="2389"/>
      <c r="FT164" s="2386"/>
      <c r="FU164" s="2387"/>
      <c r="FV164" s="2387"/>
      <c r="FW164" s="2387"/>
      <c r="FX164" s="2387"/>
      <c r="FY164" s="2390"/>
      <c r="FZ164" s="2389"/>
      <c r="GB164" s="2386"/>
      <c r="GC164" s="2387"/>
      <c r="GD164" s="2387"/>
      <c r="GE164" s="2387"/>
      <c r="GF164" s="2387"/>
      <c r="GG164" s="2390"/>
      <c r="GH164" s="2389"/>
      <c r="GJ164" s="2386"/>
      <c r="GK164" s="2387"/>
      <c r="GL164" s="2387"/>
      <c r="GM164" s="2387"/>
      <c r="GN164" s="2387"/>
      <c r="GO164" s="2390"/>
      <c r="GP164" s="2389"/>
      <c r="GR164" s="2386"/>
      <c r="GS164" s="2387"/>
      <c r="GT164" s="2387"/>
      <c r="GU164" s="2387"/>
      <c r="GV164" s="2387"/>
      <c r="GW164" s="2390"/>
    </row>
    <row r="165" spans="1:205" ht="27" customHeight="1" thickBot="1" x14ac:dyDescent="0.35">
      <c r="A165" s="2403" t="s">
        <v>228</v>
      </c>
      <c r="B165" s="2404" t="s">
        <v>227</v>
      </c>
      <c r="C165" s="2404" t="s">
        <v>226</v>
      </c>
      <c r="D165" s="2404" t="s">
        <v>225</v>
      </c>
      <c r="E165" s="2405" t="s">
        <v>224</v>
      </c>
      <c r="F165" s="2405" t="s">
        <v>101</v>
      </c>
      <c r="G165" s="2405" t="s">
        <v>102</v>
      </c>
      <c r="H165" s="2405" t="s">
        <v>103</v>
      </c>
      <c r="I165" s="2406" t="s">
        <v>195</v>
      </c>
    </row>
    <row r="166" spans="1:205" ht="48" customHeight="1" x14ac:dyDescent="0.3">
      <c r="A166" s="2422" t="s">
        <v>242</v>
      </c>
      <c r="B166" s="2423">
        <v>11</v>
      </c>
      <c r="C166" s="2423" t="s">
        <v>148</v>
      </c>
      <c r="D166" s="2424" t="s">
        <v>155</v>
      </c>
      <c r="E166" s="2425">
        <v>212606904462</v>
      </c>
      <c r="F166" s="2425">
        <v>212606904462</v>
      </c>
      <c r="G166" s="2425">
        <v>212606904462</v>
      </c>
      <c r="H166" s="2425">
        <v>0</v>
      </c>
      <c r="I166" s="2426">
        <v>0</v>
      </c>
    </row>
    <row r="167" spans="1:205" ht="79.5" customHeight="1" x14ac:dyDescent="0.3">
      <c r="A167" s="2422" t="s">
        <v>241</v>
      </c>
      <c r="B167" s="2423">
        <v>10</v>
      </c>
      <c r="C167" s="2423" t="s">
        <v>148</v>
      </c>
      <c r="D167" s="2424" t="s">
        <v>156</v>
      </c>
      <c r="E167" s="2425">
        <v>33978918312</v>
      </c>
      <c r="F167" s="2425">
        <v>33978918312</v>
      </c>
      <c r="G167" s="2425">
        <v>33978918312</v>
      </c>
      <c r="H167" s="2425">
        <v>0</v>
      </c>
      <c r="I167" s="2426">
        <v>0</v>
      </c>
    </row>
    <row r="168" spans="1:205" ht="79.5" customHeight="1" x14ac:dyDescent="0.3">
      <c r="A168" s="2422" t="s">
        <v>241</v>
      </c>
      <c r="B168" s="2423">
        <v>11</v>
      </c>
      <c r="C168" s="2423" t="s">
        <v>148</v>
      </c>
      <c r="D168" s="2424" t="s">
        <v>156</v>
      </c>
      <c r="E168" s="2425">
        <v>53538055370</v>
      </c>
      <c r="F168" s="2425">
        <v>53538055370</v>
      </c>
      <c r="G168" s="2425">
        <v>53538055370</v>
      </c>
      <c r="H168" s="2425">
        <v>0</v>
      </c>
      <c r="I168" s="2426">
        <v>0</v>
      </c>
    </row>
    <row r="169" spans="1:205" ht="37.200000000000003" customHeight="1" x14ac:dyDescent="0.3">
      <c r="A169" s="2422" t="s">
        <v>240</v>
      </c>
      <c r="B169" s="2423">
        <v>11</v>
      </c>
      <c r="C169" s="2423" t="s">
        <v>148</v>
      </c>
      <c r="D169" s="2424" t="s">
        <v>76</v>
      </c>
      <c r="E169" s="2425">
        <v>36048722958</v>
      </c>
      <c r="F169" s="2425">
        <v>36048722958</v>
      </c>
      <c r="G169" s="2425">
        <v>0</v>
      </c>
      <c r="H169" s="2425">
        <v>0</v>
      </c>
      <c r="I169" s="2426">
        <v>0</v>
      </c>
    </row>
    <row r="170" spans="1:205" ht="63.6" customHeight="1" x14ac:dyDescent="0.3">
      <c r="A170" s="2422" t="s">
        <v>239</v>
      </c>
      <c r="B170" s="2423">
        <v>10</v>
      </c>
      <c r="C170" s="2423" t="s">
        <v>148</v>
      </c>
      <c r="D170" s="2424" t="s">
        <v>202</v>
      </c>
      <c r="E170" s="2427">
        <v>63211773697</v>
      </c>
      <c r="F170" s="2425">
        <v>63211773697</v>
      </c>
      <c r="G170" s="2425">
        <v>63211773697</v>
      </c>
      <c r="H170" s="2425">
        <v>0</v>
      </c>
      <c r="I170" s="2426">
        <v>0</v>
      </c>
    </row>
    <row r="171" spans="1:205" ht="49.2" customHeight="1" x14ac:dyDescent="0.3">
      <c r="A171" s="2422" t="s">
        <v>238</v>
      </c>
      <c r="B171" s="2423">
        <v>10</v>
      </c>
      <c r="C171" s="2423" t="s">
        <v>148</v>
      </c>
      <c r="D171" s="2424" t="s">
        <v>203</v>
      </c>
      <c r="E171" s="2427">
        <v>96414711092</v>
      </c>
      <c r="F171" s="2425">
        <v>96414711092</v>
      </c>
      <c r="G171" s="2425">
        <v>96414711092</v>
      </c>
      <c r="H171" s="2425">
        <v>0</v>
      </c>
      <c r="I171" s="2426">
        <v>0</v>
      </c>
    </row>
    <row r="172" spans="1:205" ht="82.5" customHeight="1" x14ac:dyDescent="0.3">
      <c r="A172" s="2422" t="s">
        <v>237</v>
      </c>
      <c r="B172" s="2423">
        <v>10</v>
      </c>
      <c r="C172" s="2423" t="s">
        <v>148</v>
      </c>
      <c r="D172" s="2424" t="s">
        <v>204</v>
      </c>
      <c r="E172" s="2427">
        <v>44822399836</v>
      </c>
      <c r="F172" s="2425">
        <v>44822399836</v>
      </c>
      <c r="G172" s="2425">
        <v>44822399836</v>
      </c>
      <c r="H172" s="2425">
        <v>0</v>
      </c>
      <c r="I172" s="2426">
        <v>0</v>
      </c>
    </row>
    <row r="173" spans="1:205" ht="48.75" customHeight="1" x14ac:dyDescent="0.3">
      <c r="A173" s="2422" t="s">
        <v>236</v>
      </c>
      <c r="B173" s="2423">
        <v>10</v>
      </c>
      <c r="C173" s="2423" t="s">
        <v>148</v>
      </c>
      <c r="D173" s="2424" t="s">
        <v>205</v>
      </c>
      <c r="E173" s="2427">
        <v>19917325962</v>
      </c>
      <c r="F173" s="2425">
        <v>19917325962</v>
      </c>
      <c r="G173" s="2425">
        <v>19917325962</v>
      </c>
      <c r="H173" s="2425">
        <v>0</v>
      </c>
      <c r="I173" s="2426">
        <v>0</v>
      </c>
    </row>
    <row r="174" spans="1:205" ht="61.2" customHeight="1" x14ac:dyDescent="0.3">
      <c r="A174" s="2422" t="s">
        <v>235</v>
      </c>
      <c r="B174" s="2423">
        <v>10</v>
      </c>
      <c r="C174" s="2423" t="s">
        <v>148</v>
      </c>
      <c r="D174" s="2424" t="s">
        <v>206</v>
      </c>
      <c r="E174" s="2427">
        <v>35168493659</v>
      </c>
      <c r="F174" s="2425">
        <v>35168493659</v>
      </c>
      <c r="G174" s="2425">
        <v>35168493659</v>
      </c>
      <c r="H174" s="2425">
        <v>0</v>
      </c>
      <c r="I174" s="2426">
        <v>0</v>
      </c>
    </row>
    <row r="175" spans="1:205" ht="63" customHeight="1" x14ac:dyDescent="0.3">
      <c r="A175" s="2422" t="s">
        <v>234</v>
      </c>
      <c r="B175" s="2423">
        <v>10</v>
      </c>
      <c r="C175" s="2423" t="s">
        <v>148</v>
      </c>
      <c r="D175" s="2424" t="s">
        <v>207</v>
      </c>
      <c r="E175" s="2427">
        <v>23977095422</v>
      </c>
      <c r="F175" s="2425">
        <v>23977095422</v>
      </c>
      <c r="G175" s="2425">
        <v>23977095422</v>
      </c>
      <c r="H175" s="2425">
        <v>0</v>
      </c>
      <c r="I175" s="2426">
        <v>0</v>
      </c>
    </row>
    <row r="176" spans="1:205" ht="36.6" customHeight="1" x14ac:dyDescent="0.3">
      <c r="A176" s="2422" t="s">
        <v>233</v>
      </c>
      <c r="B176" s="2423">
        <v>20</v>
      </c>
      <c r="C176" s="2423" t="s">
        <v>217</v>
      </c>
      <c r="D176" s="2424" t="s">
        <v>75</v>
      </c>
      <c r="E176" s="2427">
        <v>38046000000</v>
      </c>
      <c r="F176" s="2425">
        <v>0</v>
      </c>
      <c r="G176" s="2425">
        <v>0</v>
      </c>
      <c r="H176" s="2425">
        <v>0</v>
      </c>
      <c r="I176" s="2426">
        <v>0</v>
      </c>
    </row>
    <row r="177" spans="1:9" ht="64.2" customHeight="1" x14ac:dyDescent="0.3">
      <c r="A177" s="2422" t="s">
        <v>232</v>
      </c>
      <c r="B177" s="2423">
        <v>10</v>
      </c>
      <c r="C177" s="2423" t="s">
        <v>148</v>
      </c>
      <c r="D177" s="2424" t="s">
        <v>208</v>
      </c>
      <c r="E177" s="2427">
        <v>13016958191</v>
      </c>
      <c r="F177" s="2425">
        <v>13016958191</v>
      </c>
      <c r="G177" s="2425">
        <v>13016958191</v>
      </c>
      <c r="H177" s="2425">
        <v>0</v>
      </c>
      <c r="I177" s="2426">
        <v>0</v>
      </c>
    </row>
    <row r="178" spans="1:9" ht="13.5" customHeight="1" x14ac:dyDescent="0.3">
      <c r="A178" s="2417">
        <v>2404</v>
      </c>
      <c r="B178" s="2418"/>
      <c r="C178" s="2418"/>
      <c r="D178" s="2419" t="s">
        <v>157</v>
      </c>
      <c r="E178" s="2420">
        <f>+E179</f>
        <v>143833689253</v>
      </c>
      <c r="F178" s="2420">
        <f>+F179</f>
        <v>141670452901.77002</v>
      </c>
      <c r="G178" s="2420">
        <f>+G179</f>
        <v>135656159217.77</v>
      </c>
      <c r="H178" s="2420">
        <f>+H179</f>
        <v>80173668296.770004</v>
      </c>
      <c r="I178" s="2421">
        <f>+I179</f>
        <v>80173668296.770004</v>
      </c>
    </row>
    <row r="179" spans="1:9" ht="13.5" customHeight="1" x14ac:dyDescent="0.3">
      <c r="A179" s="2477" t="s">
        <v>231</v>
      </c>
      <c r="B179" s="2418"/>
      <c r="C179" s="2418"/>
      <c r="D179" s="2419" t="s">
        <v>73</v>
      </c>
      <c r="E179" s="2420">
        <f>SUM(E180:E181)</f>
        <v>143833689253</v>
      </c>
      <c r="F179" s="2420">
        <f>SUM(F180:F181)</f>
        <v>141670452901.77002</v>
      </c>
      <c r="G179" s="2420">
        <f>SUM(G180:G181)</f>
        <v>135656159217.77</v>
      </c>
      <c r="H179" s="2420">
        <f>SUM(H180:H181)</f>
        <v>80173668296.770004</v>
      </c>
      <c r="I179" s="2421">
        <f>SUM(I180:I181)</f>
        <v>80173668296.770004</v>
      </c>
    </row>
    <row r="180" spans="1:9" ht="47.25" customHeight="1" x14ac:dyDescent="0.3">
      <c r="A180" s="2422" t="s">
        <v>230</v>
      </c>
      <c r="B180" s="2423">
        <v>11</v>
      </c>
      <c r="C180" s="2423" t="s">
        <v>148</v>
      </c>
      <c r="D180" s="2424" t="s">
        <v>77</v>
      </c>
      <c r="E180" s="2425">
        <v>41383000000</v>
      </c>
      <c r="F180" s="2425">
        <v>41383000000</v>
      </c>
      <c r="G180" s="2425">
        <v>37118172784</v>
      </c>
      <c r="H180" s="2425">
        <v>0</v>
      </c>
      <c r="I180" s="2426">
        <v>0</v>
      </c>
    </row>
    <row r="181" spans="1:9" ht="45" customHeight="1" x14ac:dyDescent="0.3">
      <c r="A181" s="2422" t="s">
        <v>230</v>
      </c>
      <c r="B181" s="2423">
        <v>20</v>
      </c>
      <c r="C181" s="2423" t="s">
        <v>217</v>
      </c>
      <c r="D181" s="2424" t="s">
        <v>77</v>
      </c>
      <c r="E181" s="2425">
        <v>102450689253</v>
      </c>
      <c r="F181" s="2425">
        <v>100287452901.77</v>
      </c>
      <c r="G181" s="2425">
        <v>98537986433.770004</v>
      </c>
      <c r="H181" s="2427">
        <v>80173668296.770004</v>
      </c>
      <c r="I181" s="2429">
        <v>80173668296.770004</v>
      </c>
    </row>
    <row r="182" spans="1:9" ht="15.6" x14ac:dyDescent="0.3">
      <c r="A182" s="2417">
        <v>2405</v>
      </c>
      <c r="B182" s="2478"/>
      <c r="C182" s="2478"/>
      <c r="D182" s="2419" t="s">
        <v>158</v>
      </c>
      <c r="E182" s="2420">
        <f>+E183</f>
        <v>1872000000</v>
      </c>
      <c r="F182" s="2420">
        <f>+F183</f>
        <v>1795701650</v>
      </c>
      <c r="G182" s="2420">
        <f>+G183</f>
        <v>1644190956</v>
      </c>
      <c r="H182" s="2420">
        <f>+H183</f>
        <v>1100060084.3399999</v>
      </c>
      <c r="I182" s="2421">
        <f>+I183</f>
        <v>1100060084.3399999</v>
      </c>
    </row>
    <row r="183" spans="1:9" ht="16.5" customHeight="1" thickBot="1" x14ac:dyDescent="0.35">
      <c r="A183" s="2452" t="s">
        <v>229</v>
      </c>
      <c r="B183" s="2479"/>
      <c r="C183" s="2479"/>
      <c r="D183" s="2454" t="s">
        <v>73</v>
      </c>
      <c r="E183" s="2455">
        <f>+E194</f>
        <v>1872000000</v>
      </c>
      <c r="F183" s="2455">
        <f>+F194</f>
        <v>1795701650</v>
      </c>
      <c r="G183" s="2455">
        <f>+G194</f>
        <v>1644190956</v>
      </c>
      <c r="H183" s="2455">
        <f>+H194</f>
        <v>1100060084.3399999</v>
      </c>
      <c r="I183" s="2456">
        <f>+I194</f>
        <v>1100060084.3399999</v>
      </c>
    </row>
    <row r="184" spans="1:9" ht="6" customHeight="1" thickBot="1" x14ac:dyDescent="0.35">
      <c r="A184" s="2480"/>
      <c r="B184" s="2480"/>
      <c r="C184" s="2480"/>
      <c r="D184" s="2481"/>
      <c r="E184" s="2482"/>
      <c r="F184" s="2482"/>
      <c r="G184" s="2482"/>
      <c r="H184" s="2482"/>
      <c r="I184" s="2482"/>
    </row>
    <row r="185" spans="1:9" s="2388" customFormat="1" x14ac:dyDescent="0.3">
      <c r="A185" s="3732" t="s">
        <v>1</v>
      </c>
      <c r="B185" s="3733"/>
      <c r="C185" s="3733"/>
      <c r="D185" s="3733"/>
      <c r="E185" s="3733"/>
      <c r="F185" s="3733"/>
      <c r="G185" s="3733"/>
      <c r="H185" s="3733"/>
      <c r="I185" s="3734"/>
    </row>
    <row r="186" spans="1:9" s="2388" customFormat="1" ht="12" customHeight="1" x14ac:dyDescent="0.3">
      <c r="A186" s="3722" t="s">
        <v>95</v>
      </c>
      <c r="B186" s="3723"/>
      <c r="C186" s="3723"/>
      <c r="D186" s="3723"/>
      <c r="E186" s="3723"/>
      <c r="F186" s="3723"/>
      <c r="G186" s="3723"/>
      <c r="H186" s="3723"/>
      <c r="I186" s="3724"/>
    </row>
    <row r="187" spans="1:9" ht="1.5" hidden="1" customHeight="1" x14ac:dyDescent="0.3">
      <c r="A187" s="2389"/>
      <c r="I187" s="2390"/>
    </row>
    <row r="188" spans="1:9" ht="12" customHeight="1" x14ac:dyDescent="0.3">
      <c r="A188" s="2391" t="s">
        <v>0</v>
      </c>
      <c r="I188" s="2390"/>
    </row>
    <row r="189" spans="1:9" ht="2.25" hidden="1" customHeight="1" x14ac:dyDescent="0.3">
      <c r="A189" s="2389"/>
      <c r="I189" s="2392"/>
    </row>
    <row r="190" spans="1:9" ht="15.75" customHeight="1" thickBot="1" x14ac:dyDescent="0.35">
      <c r="A190" s="2389" t="s">
        <v>96</v>
      </c>
      <c r="D190" s="2386" t="s">
        <v>4</v>
      </c>
      <c r="F190" s="2387" t="str">
        <f>F129</f>
        <v>MES:</v>
      </c>
      <c r="G190" s="2387" t="str">
        <f>G7</f>
        <v>SEPTIEMBRE</v>
      </c>
      <c r="H190" s="2387" t="str">
        <f>H163</f>
        <v xml:space="preserve">                                VIGENCIA FISCAL:      2018</v>
      </c>
      <c r="I190" s="2390"/>
    </row>
    <row r="191" spans="1:9" ht="3" hidden="1" customHeight="1" thickBot="1" x14ac:dyDescent="0.35">
      <c r="A191" s="2389"/>
      <c r="I191" s="2390"/>
    </row>
    <row r="192" spans="1:9" ht="15" customHeight="1" thickBot="1" x14ac:dyDescent="0.35">
      <c r="A192" s="2443"/>
      <c r="B192" s="2444"/>
      <c r="C192" s="2444"/>
      <c r="D192" s="2445"/>
      <c r="E192" s="2446"/>
      <c r="F192" s="2446"/>
      <c r="G192" s="2446"/>
      <c r="H192" s="2446"/>
      <c r="I192" s="2447"/>
    </row>
    <row r="193" spans="1:181" ht="27.75" customHeight="1" thickBot="1" x14ac:dyDescent="0.35">
      <c r="A193" s="2403" t="s">
        <v>228</v>
      </c>
      <c r="B193" s="2404" t="s">
        <v>227</v>
      </c>
      <c r="C193" s="2404" t="s">
        <v>226</v>
      </c>
      <c r="D193" s="2404" t="s">
        <v>225</v>
      </c>
      <c r="E193" s="2405" t="s">
        <v>224</v>
      </c>
      <c r="F193" s="2405" t="s">
        <v>101</v>
      </c>
      <c r="G193" s="2405" t="s">
        <v>102</v>
      </c>
      <c r="H193" s="2405" t="s">
        <v>103</v>
      </c>
      <c r="I193" s="2406" t="s">
        <v>195</v>
      </c>
    </row>
    <row r="194" spans="1:181" ht="29.4" customHeight="1" x14ac:dyDescent="0.3">
      <c r="A194" s="2422" t="s">
        <v>223</v>
      </c>
      <c r="B194" s="2423">
        <v>20</v>
      </c>
      <c r="C194" s="2423" t="s">
        <v>217</v>
      </c>
      <c r="D194" s="2483" t="s">
        <v>78</v>
      </c>
      <c r="E194" s="2425">
        <v>1872000000</v>
      </c>
      <c r="F194" s="2425">
        <v>1795701650</v>
      </c>
      <c r="G194" s="2425">
        <v>1644190956</v>
      </c>
      <c r="H194" s="2425">
        <v>1100060084.3399999</v>
      </c>
      <c r="I194" s="2426">
        <v>1100060084.3399999</v>
      </c>
    </row>
    <row r="195" spans="1:181" ht="29.25" customHeight="1" x14ac:dyDescent="0.3">
      <c r="A195" s="2417">
        <v>2499</v>
      </c>
      <c r="B195" s="2418"/>
      <c r="C195" s="2418"/>
      <c r="D195" s="2419" t="s">
        <v>159</v>
      </c>
      <c r="E195" s="2420">
        <f>+E196</f>
        <v>55498157998</v>
      </c>
      <c r="F195" s="2420">
        <f>+F196</f>
        <v>52829130320.770004</v>
      </c>
      <c r="G195" s="2420">
        <f>+G196</f>
        <v>49517854696.770004</v>
      </c>
      <c r="H195" s="2420">
        <f>+H196</f>
        <v>23897048193.369999</v>
      </c>
      <c r="I195" s="2421">
        <f>+I196</f>
        <v>23897048193.369999</v>
      </c>
    </row>
    <row r="196" spans="1:181" ht="16.5" customHeight="1" x14ac:dyDescent="0.3">
      <c r="A196" s="2477" t="s">
        <v>222</v>
      </c>
      <c r="B196" s="2418"/>
      <c r="C196" s="2418"/>
      <c r="D196" s="2419" t="s">
        <v>73</v>
      </c>
      <c r="E196" s="2420">
        <f>SUM(E197:E201)</f>
        <v>55498157998</v>
      </c>
      <c r="F196" s="2420">
        <f>SUM(F197:F201)</f>
        <v>52829130320.770004</v>
      </c>
      <c r="G196" s="2420">
        <f>SUM(G197:G201)</f>
        <v>49517854696.770004</v>
      </c>
      <c r="H196" s="2420">
        <f>SUM(H197:H201)</f>
        <v>23897048193.369999</v>
      </c>
      <c r="I196" s="2421">
        <f>SUM(I197:I201)</f>
        <v>23897048193.369999</v>
      </c>
    </row>
    <row r="197" spans="1:181" ht="30.75" customHeight="1" x14ac:dyDescent="0.3">
      <c r="A197" s="2422" t="s">
        <v>221</v>
      </c>
      <c r="B197" s="2423">
        <v>20</v>
      </c>
      <c r="C197" s="2423" t="s">
        <v>217</v>
      </c>
      <c r="D197" s="2424" t="s">
        <v>80</v>
      </c>
      <c r="E197" s="2425">
        <v>7072782774</v>
      </c>
      <c r="F197" s="2425">
        <v>7059135740</v>
      </c>
      <c r="G197" s="2425">
        <v>6749095480</v>
      </c>
      <c r="H197" s="2425">
        <v>4046716940</v>
      </c>
      <c r="I197" s="2426">
        <v>4046716940</v>
      </c>
    </row>
    <row r="198" spans="1:181" ht="33.75" customHeight="1" x14ac:dyDescent="0.3">
      <c r="A198" s="2422" t="s">
        <v>221</v>
      </c>
      <c r="B198" s="2423">
        <v>21</v>
      </c>
      <c r="C198" s="2423" t="s">
        <v>217</v>
      </c>
      <c r="D198" s="2424" t="s">
        <v>80</v>
      </c>
      <c r="E198" s="2425">
        <v>19800000000</v>
      </c>
      <c r="F198" s="2425">
        <v>18644314761</v>
      </c>
      <c r="G198" s="2425">
        <v>17937199880</v>
      </c>
      <c r="H198" s="2425">
        <v>1712763037</v>
      </c>
      <c r="I198" s="2426">
        <v>1712763037</v>
      </c>
    </row>
    <row r="199" spans="1:181" ht="47.4" customHeight="1" x14ac:dyDescent="0.3">
      <c r="A199" s="2422" t="s">
        <v>220</v>
      </c>
      <c r="B199" s="2423">
        <v>20</v>
      </c>
      <c r="C199" s="2423" t="s">
        <v>217</v>
      </c>
      <c r="D199" s="2424" t="s">
        <v>160</v>
      </c>
      <c r="E199" s="2425">
        <v>150000000</v>
      </c>
      <c r="F199" s="2425">
        <v>84453699</v>
      </c>
      <c r="G199" s="2425">
        <v>64961023</v>
      </c>
      <c r="H199" s="2425">
        <v>12992205</v>
      </c>
      <c r="I199" s="2426">
        <v>12992205</v>
      </c>
    </row>
    <row r="200" spans="1:181" ht="61.95" customHeight="1" x14ac:dyDescent="0.3">
      <c r="A200" s="2422" t="s">
        <v>219</v>
      </c>
      <c r="B200" s="2423">
        <v>21</v>
      </c>
      <c r="C200" s="2423" t="s">
        <v>217</v>
      </c>
      <c r="D200" s="2424" t="s">
        <v>79</v>
      </c>
      <c r="E200" s="2425">
        <v>3372038700</v>
      </c>
      <c r="F200" s="2425">
        <v>2655781798.77</v>
      </c>
      <c r="G200" s="2425">
        <v>2280761052.77</v>
      </c>
      <c r="H200" s="2425">
        <v>1600146603.3699999</v>
      </c>
      <c r="I200" s="2426">
        <v>1600146603.3699999</v>
      </c>
    </row>
    <row r="201" spans="1:181" ht="33.6" customHeight="1" thickBot="1" x14ac:dyDescent="0.35">
      <c r="A201" s="2422" t="s">
        <v>218</v>
      </c>
      <c r="B201" s="2423">
        <v>20</v>
      </c>
      <c r="C201" s="2423" t="s">
        <v>217</v>
      </c>
      <c r="D201" s="2424" t="s">
        <v>161</v>
      </c>
      <c r="E201" s="2425">
        <v>25103336524</v>
      </c>
      <c r="F201" s="2425">
        <v>24385444322</v>
      </c>
      <c r="G201" s="2425">
        <v>22485837261</v>
      </c>
      <c r="H201" s="2425">
        <v>16524429408</v>
      </c>
      <c r="I201" s="2426">
        <v>16524429408</v>
      </c>
    </row>
    <row r="202" spans="1:181" ht="15" customHeight="1" thickBot="1" x14ac:dyDescent="0.35">
      <c r="A202" s="3725" t="s">
        <v>162</v>
      </c>
      <c r="B202" s="3726"/>
      <c r="C202" s="3727"/>
      <c r="D202" s="3728"/>
      <c r="E202" s="2484">
        <f>+E144+E140+E11</f>
        <v>2157240643789</v>
      </c>
      <c r="F202" s="2484">
        <f>+F144+F140+F11</f>
        <v>1927110325492.4099</v>
      </c>
      <c r="G202" s="2484">
        <f>+G11+G140+G144</f>
        <v>1867765536296.9897</v>
      </c>
      <c r="H202" s="2484">
        <f>+H144+H140+H11</f>
        <v>652317576880.79004</v>
      </c>
      <c r="I202" s="2485">
        <f>+I144+I140+I11</f>
        <v>651684041499.79004</v>
      </c>
    </row>
    <row r="203" spans="1:181" ht="5.4" customHeight="1" x14ac:dyDescent="0.3">
      <c r="A203" s="2486"/>
      <c r="B203" s="2399"/>
      <c r="C203" s="2399"/>
      <c r="D203" s="2400"/>
      <c r="E203" s="2401"/>
      <c r="F203" s="2487"/>
      <c r="G203" s="2488"/>
      <c r="H203" s="2488"/>
      <c r="I203" s="2402"/>
    </row>
    <row r="204" spans="1:181" ht="5.4" hidden="1" customHeight="1" x14ac:dyDescent="0.3">
      <c r="A204" s="2489"/>
      <c r="B204" s="2490"/>
      <c r="C204" s="2490"/>
      <c r="D204" s="2491"/>
      <c r="E204" s="2492"/>
      <c r="F204" s="2493"/>
      <c r="G204" s="2494"/>
      <c r="H204" s="2494"/>
      <c r="I204" s="2495"/>
    </row>
    <row r="205" spans="1:181" ht="2.4" hidden="1" customHeight="1" x14ac:dyDescent="0.3">
      <c r="A205" s="3729" t="s">
        <v>374</v>
      </c>
      <c r="B205" s="3730"/>
      <c r="C205" s="3730"/>
      <c r="D205" s="3730"/>
      <c r="E205" s="3730"/>
      <c r="F205" s="3730"/>
      <c r="G205" s="3730"/>
      <c r="H205" s="3730"/>
      <c r="I205" s="3731"/>
      <c r="J205" s="2496"/>
      <c r="K205" s="2496"/>
      <c r="L205" s="2496"/>
      <c r="M205" s="2496"/>
      <c r="N205" s="2496"/>
      <c r="O205" s="2496"/>
      <c r="P205" s="2496"/>
      <c r="Q205" s="2496"/>
      <c r="R205" s="2496"/>
      <c r="S205" s="2496"/>
      <c r="T205" s="2496"/>
      <c r="U205" s="2496"/>
      <c r="V205" s="2496"/>
      <c r="W205" s="2496"/>
      <c r="X205" s="2496"/>
      <c r="Y205" s="2496"/>
      <c r="Z205" s="2496"/>
      <c r="AA205" s="2496"/>
      <c r="AB205" s="2496"/>
      <c r="AC205" s="2496"/>
      <c r="AD205" s="2496"/>
      <c r="AE205" s="2496"/>
      <c r="AF205" s="2496"/>
      <c r="AG205" s="2496"/>
      <c r="AH205" s="2496"/>
      <c r="AI205" s="2496"/>
      <c r="AJ205" s="2496"/>
      <c r="AK205" s="2496"/>
      <c r="AL205" s="2496"/>
      <c r="AM205" s="2496"/>
      <c r="AN205" s="2496"/>
      <c r="AO205" s="2496"/>
      <c r="AP205" s="2496"/>
      <c r="AQ205" s="2496"/>
      <c r="AR205" s="2496"/>
      <c r="AS205" s="2496"/>
      <c r="AT205" s="2496"/>
      <c r="AU205" s="2496"/>
      <c r="AV205" s="2496"/>
      <c r="AW205" s="2496"/>
      <c r="AX205" s="2496"/>
      <c r="AY205" s="2496"/>
      <c r="AZ205" s="2496"/>
      <c r="BA205" s="2496"/>
      <c r="BB205" s="2496"/>
      <c r="BC205" s="2496"/>
      <c r="BD205" s="2496"/>
      <c r="BE205" s="2496"/>
      <c r="BF205" s="2496"/>
      <c r="BG205" s="2496"/>
      <c r="BH205" s="2496"/>
      <c r="BI205" s="2496"/>
      <c r="BJ205" s="2496"/>
      <c r="BK205" s="2496"/>
      <c r="BL205" s="2496"/>
      <c r="BM205" s="2496"/>
      <c r="BN205" s="2496"/>
      <c r="BO205" s="2496"/>
      <c r="BP205" s="2496"/>
      <c r="BQ205" s="2496"/>
      <c r="BR205" s="2496"/>
      <c r="BS205" s="2496"/>
      <c r="BT205" s="2496"/>
      <c r="BU205" s="2496"/>
      <c r="BV205" s="2496"/>
      <c r="BW205" s="2496"/>
      <c r="BX205" s="2496"/>
      <c r="BY205" s="2496"/>
      <c r="BZ205" s="2496"/>
      <c r="CA205" s="2496"/>
      <c r="CB205" s="2496"/>
      <c r="CC205" s="2496"/>
      <c r="CD205" s="2496"/>
      <c r="CE205" s="2496"/>
      <c r="CF205" s="2496"/>
      <c r="CG205" s="2496"/>
      <c r="CH205" s="2496"/>
      <c r="CI205" s="2496"/>
      <c r="CJ205" s="2496"/>
      <c r="CK205" s="2496"/>
      <c r="CL205" s="2496"/>
      <c r="CM205" s="2496"/>
      <c r="CN205" s="2496"/>
      <c r="CO205" s="2496"/>
      <c r="CP205" s="2496"/>
      <c r="CQ205" s="2496"/>
      <c r="CR205" s="2496"/>
      <c r="CS205" s="2496"/>
      <c r="CT205" s="2496"/>
      <c r="CU205" s="2496"/>
      <c r="CV205" s="2496"/>
      <c r="CW205" s="2496"/>
      <c r="CX205" s="2496"/>
      <c r="CY205" s="2496"/>
      <c r="CZ205" s="2496"/>
      <c r="DA205" s="2496"/>
      <c r="DB205" s="2496"/>
      <c r="DC205" s="2496"/>
      <c r="DD205" s="2496"/>
      <c r="DE205" s="2496"/>
      <c r="DF205" s="2496"/>
      <c r="DG205" s="2496"/>
      <c r="DH205" s="2496"/>
      <c r="DI205" s="2496"/>
      <c r="DJ205" s="2496"/>
      <c r="DK205" s="2496"/>
      <c r="DL205" s="2496"/>
      <c r="DM205" s="2496"/>
      <c r="DN205" s="2496"/>
      <c r="DO205" s="2496"/>
      <c r="DP205" s="2496"/>
      <c r="DQ205" s="2496"/>
      <c r="DR205" s="2496"/>
      <c r="DS205" s="2496"/>
      <c r="DT205" s="2496"/>
      <c r="DU205" s="2496"/>
      <c r="DV205" s="2496"/>
      <c r="DW205" s="2496"/>
      <c r="DX205" s="2496"/>
      <c r="DY205" s="2496"/>
      <c r="DZ205" s="2496"/>
      <c r="EA205" s="2496"/>
      <c r="EB205" s="2496"/>
      <c r="EC205" s="2496"/>
      <c r="ED205" s="2496"/>
      <c r="EE205" s="2496"/>
      <c r="EF205" s="2496"/>
      <c r="EG205" s="2496"/>
      <c r="EH205" s="2496"/>
      <c r="EI205" s="2496"/>
      <c r="EJ205" s="2496"/>
      <c r="EK205" s="2496"/>
      <c r="EL205" s="2496"/>
      <c r="EM205" s="2496"/>
      <c r="EN205" s="2496"/>
      <c r="EO205" s="2496"/>
      <c r="EP205" s="2496"/>
      <c r="EQ205" s="2496"/>
      <c r="ER205" s="2496"/>
      <c r="ES205" s="2496"/>
      <c r="ET205" s="2496"/>
      <c r="EU205" s="2496"/>
      <c r="EV205" s="2496"/>
      <c r="EW205" s="2496"/>
      <c r="EX205" s="2496"/>
      <c r="EY205" s="2496"/>
      <c r="EZ205" s="2496"/>
      <c r="FA205" s="2496"/>
      <c r="FB205" s="2496"/>
      <c r="FC205" s="2496"/>
      <c r="FD205" s="2496"/>
      <c r="FE205" s="2496"/>
      <c r="FF205" s="2496"/>
      <c r="FG205" s="2496"/>
      <c r="FH205" s="2496"/>
      <c r="FI205" s="2496"/>
      <c r="FJ205" s="2496"/>
      <c r="FK205" s="2496"/>
      <c r="FL205" s="2496"/>
      <c r="FM205" s="2496"/>
      <c r="FN205" s="2496"/>
      <c r="FO205" s="2496"/>
      <c r="FP205" s="2496"/>
      <c r="FQ205" s="2496"/>
      <c r="FR205" s="2496"/>
      <c r="FS205" s="2496"/>
      <c r="FT205" s="2496"/>
      <c r="FU205" s="2496"/>
      <c r="FV205" s="2496"/>
      <c r="FW205" s="2496"/>
      <c r="FX205" s="2496"/>
      <c r="FY205" s="2496"/>
    </row>
    <row r="206" spans="1:181" ht="18.600000000000001" customHeight="1" x14ac:dyDescent="0.3">
      <c r="A206" s="3729"/>
      <c r="B206" s="3730"/>
      <c r="C206" s="3730"/>
      <c r="D206" s="3730"/>
      <c r="E206" s="3730"/>
      <c r="F206" s="3730"/>
      <c r="G206" s="3730"/>
      <c r="H206" s="3730"/>
      <c r="I206" s="3731"/>
      <c r="J206" s="2496"/>
      <c r="K206" s="2496"/>
      <c r="L206" s="2496"/>
      <c r="M206" s="2496"/>
      <c r="N206" s="2496"/>
      <c r="O206" s="2496"/>
      <c r="P206" s="2496"/>
      <c r="Q206" s="2496"/>
      <c r="R206" s="2496"/>
      <c r="S206" s="2496"/>
      <c r="T206" s="2496"/>
      <c r="U206" s="2496"/>
      <c r="V206" s="2496"/>
      <c r="W206" s="2496"/>
      <c r="X206" s="2496"/>
      <c r="Y206" s="2496"/>
      <c r="Z206" s="2496"/>
      <c r="AA206" s="2496"/>
      <c r="AB206" s="2496"/>
      <c r="AC206" s="2496"/>
      <c r="AD206" s="2496"/>
      <c r="AE206" s="2496"/>
      <c r="AF206" s="2496"/>
      <c r="AG206" s="2496"/>
      <c r="AH206" s="2496"/>
      <c r="AI206" s="2496"/>
      <c r="AJ206" s="2496"/>
      <c r="AK206" s="2496"/>
      <c r="AL206" s="2496"/>
      <c r="AM206" s="2496"/>
      <c r="AN206" s="2496"/>
      <c r="AO206" s="2496"/>
      <c r="AP206" s="2496"/>
      <c r="AQ206" s="2496"/>
      <c r="AR206" s="2496"/>
      <c r="AS206" s="2496"/>
      <c r="AT206" s="2496"/>
      <c r="AU206" s="2496"/>
      <c r="AV206" s="2496"/>
      <c r="AW206" s="2496"/>
      <c r="AX206" s="2496"/>
      <c r="AY206" s="2496"/>
      <c r="AZ206" s="2496"/>
      <c r="BA206" s="2496"/>
      <c r="BB206" s="2496"/>
      <c r="BC206" s="2496"/>
      <c r="BD206" s="2496"/>
      <c r="BE206" s="2496"/>
      <c r="BF206" s="2496"/>
      <c r="BG206" s="2496"/>
      <c r="BH206" s="2496"/>
      <c r="BI206" s="2496"/>
      <c r="BJ206" s="2496"/>
      <c r="BK206" s="2496"/>
      <c r="BL206" s="2496"/>
      <c r="BM206" s="2496"/>
      <c r="BN206" s="2496"/>
      <c r="BO206" s="2496"/>
      <c r="BP206" s="2496"/>
      <c r="BQ206" s="2496"/>
      <c r="BR206" s="2496"/>
      <c r="BS206" s="2496"/>
      <c r="BT206" s="2496"/>
      <c r="BU206" s="2496"/>
      <c r="BV206" s="2496"/>
      <c r="BW206" s="2496"/>
      <c r="BX206" s="2496"/>
      <c r="BY206" s="2496"/>
      <c r="BZ206" s="2496"/>
      <c r="CA206" s="2496"/>
      <c r="CB206" s="2496"/>
      <c r="CC206" s="2496"/>
      <c r="CD206" s="2496"/>
      <c r="CE206" s="2496"/>
      <c r="CF206" s="2496"/>
      <c r="CG206" s="2496"/>
      <c r="CH206" s="2496"/>
      <c r="CI206" s="2496"/>
      <c r="CJ206" s="2496"/>
      <c r="CK206" s="2496"/>
      <c r="CL206" s="2496"/>
      <c r="CM206" s="2496"/>
      <c r="CN206" s="2496"/>
      <c r="CO206" s="2496"/>
      <c r="CP206" s="2496"/>
      <c r="CQ206" s="2496"/>
      <c r="CR206" s="2496"/>
      <c r="CS206" s="2496"/>
      <c r="CT206" s="2496"/>
      <c r="CU206" s="2496"/>
      <c r="CV206" s="2496"/>
      <c r="CW206" s="2496"/>
      <c r="CX206" s="2496"/>
      <c r="CY206" s="2496"/>
      <c r="CZ206" s="2496"/>
      <c r="DA206" s="2496"/>
      <c r="DB206" s="2496"/>
      <c r="DC206" s="2496"/>
      <c r="DD206" s="2496"/>
      <c r="DE206" s="2496"/>
      <c r="DF206" s="2496"/>
      <c r="DG206" s="2496"/>
      <c r="DH206" s="2496"/>
      <c r="DI206" s="2496"/>
      <c r="DJ206" s="2496"/>
      <c r="DK206" s="2496"/>
      <c r="DL206" s="2496"/>
      <c r="DM206" s="2496"/>
      <c r="DN206" s="2496"/>
      <c r="DO206" s="2496"/>
      <c r="DP206" s="2496"/>
      <c r="DQ206" s="2496"/>
      <c r="DR206" s="2496"/>
      <c r="DS206" s="2496"/>
      <c r="DT206" s="2496"/>
      <c r="DU206" s="2496"/>
      <c r="DV206" s="2496"/>
      <c r="DW206" s="2496"/>
      <c r="DX206" s="2496"/>
      <c r="DY206" s="2496"/>
      <c r="DZ206" s="2496"/>
      <c r="EA206" s="2496"/>
      <c r="EB206" s="2496"/>
      <c r="EC206" s="2496"/>
      <c r="ED206" s="2496"/>
      <c r="EE206" s="2496"/>
      <c r="EF206" s="2496"/>
      <c r="EG206" s="2496"/>
      <c r="EH206" s="2496"/>
      <c r="EI206" s="2496"/>
      <c r="EJ206" s="2496"/>
      <c r="EK206" s="2496"/>
      <c r="EL206" s="2496"/>
      <c r="EM206" s="2496"/>
      <c r="EN206" s="2496"/>
      <c r="EO206" s="2496"/>
      <c r="EP206" s="2496"/>
      <c r="EQ206" s="2496"/>
      <c r="ER206" s="2496"/>
      <c r="ES206" s="2496"/>
      <c r="ET206" s="2496"/>
      <c r="EU206" s="2496"/>
      <c r="EV206" s="2496"/>
      <c r="EW206" s="2496"/>
      <c r="EX206" s="2496"/>
      <c r="EY206" s="2496"/>
      <c r="EZ206" s="2496"/>
      <c r="FA206" s="2496"/>
      <c r="FB206" s="2496"/>
      <c r="FC206" s="2496"/>
      <c r="FD206" s="2496"/>
      <c r="FE206" s="2496"/>
      <c r="FF206" s="2496"/>
      <c r="FG206" s="2496"/>
      <c r="FH206" s="2496"/>
      <c r="FI206" s="2496"/>
      <c r="FJ206" s="2496"/>
      <c r="FK206" s="2496"/>
      <c r="FL206" s="2496"/>
      <c r="FM206" s="2496"/>
      <c r="FN206" s="2496"/>
      <c r="FO206" s="2496"/>
      <c r="FP206" s="2496"/>
      <c r="FQ206" s="2496"/>
      <c r="FR206" s="2496"/>
      <c r="FS206" s="2496"/>
      <c r="FT206" s="2496"/>
      <c r="FU206" s="2496"/>
      <c r="FV206" s="2496"/>
      <c r="FW206" s="2496"/>
      <c r="FX206" s="2496"/>
      <c r="FY206" s="2496"/>
    </row>
    <row r="207" spans="1:181" ht="18.600000000000001" customHeight="1" x14ac:dyDescent="0.3">
      <c r="A207" s="3729"/>
      <c r="B207" s="3730"/>
      <c r="C207" s="3730"/>
      <c r="D207" s="3730"/>
      <c r="E207" s="3730"/>
      <c r="F207" s="3730"/>
      <c r="G207" s="3730"/>
      <c r="H207" s="3730"/>
      <c r="I207" s="3731"/>
      <c r="J207" s="2496"/>
      <c r="K207" s="2496"/>
      <c r="L207" s="2496"/>
      <c r="M207" s="2496"/>
      <c r="N207" s="2496"/>
      <c r="O207" s="2496"/>
      <c r="P207" s="2496"/>
      <c r="Q207" s="2496"/>
      <c r="R207" s="2496"/>
      <c r="S207" s="2496"/>
      <c r="T207" s="2496"/>
      <c r="U207" s="2496"/>
      <c r="V207" s="2496"/>
      <c r="W207" s="2496"/>
      <c r="X207" s="2496"/>
      <c r="Y207" s="2496"/>
      <c r="Z207" s="2496"/>
      <c r="AA207" s="2496"/>
      <c r="AB207" s="2496"/>
      <c r="AC207" s="2496"/>
      <c r="AD207" s="2496"/>
      <c r="AE207" s="2496"/>
      <c r="AF207" s="2496"/>
      <c r="AG207" s="2496"/>
      <c r="AH207" s="2496"/>
      <c r="AI207" s="2496"/>
      <c r="AJ207" s="2496"/>
      <c r="AK207" s="2496"/>
      <c r="AL207" s="2496"/>
      <c r="AM207" s="2496"/>
      <c r="AN207" s="2496"/>
      <c r="AO207" s="2496"/>
      <c r="AP207" s="2496"/>
      <c r="AQ207" s="2496"/>
      <c r="AR207" s="2496"/>
      <c r="AS207" s="2496"/>
      <c r="AT207" s="2496"/>
      <c r="AU207" s="2496"/>
      <c r="AV207" s="2496"/>
      <c r="AW207" s="2496"/>
      <c r="AX207" s="2496"/>
      <c r="AY207" s="2496"/>
      <c r="AZ207" s="2496"/>
      <c r="BA207" s="2496"/>
      <c r="BB207" s="2496"/>
      <c r="BC207" s="2496"/>
      <c r="BD207" s="2496"/>
      <c r="BE207" s="2496"/>
      <c r="BF207" s="2496"/>
      <c r="BG207" s="2496"/>
      <c r="BH207" s="2496"/>
      <c r="BI207" s="2496"/>
      <c r="BJ207" s="2496"/>
      <c r="BK207" s="2496"/>
      <c r="BL207" s="2496"/>
      <c r="BM207" s="2496"/>
      <c r="BN207" s="2496"/>
      <c r="BO207" s="2496"/>
      <c r="BP207" s="2496"/>
      <c r="BQ207" s="2496"/>
      <c r="BR207" s="2496"/>
      <c r="BS207" s="2496"/>
      <c r="BT207" s="2496"/>
      <c r="BU207" s="2496"/>
      <c r="BV207" s="2496"/>
      <c r="BW207" s="2496"/>
      <c r="BX207" s="2496"/>
      <c r="BY207" s="2496"/>
      <c r="BZ207" s="2496"/>
      <c r="CA207" s="2496"/>
      <c r="CB207" s="2496"/>
      <c r="CC207" s="2496"/>
      <c r="CD207" s="2496"/>
      <c r="CE207" s="2496"/>
      <c r="CF207" s="2496"/>
      <c r="CG207" s="2496"/>
      <c r="CH207" s="2496"/>
      <c r="CI207" s="2496"/>
      <c r="CJ207" s="2496"/>
      <c r="CK207" s="2496"/>
      <c r="CL207" s="2496"/>
      <c r="CM207" s="2496"/>
      <c r="CN207" s="2496"/>
      <c r="CO207" s="2496"/>
      <c r="CP207" s="2496"/>
      <c r="CQ207" s="2496"/>
      <c r="CR207" s="2496"/>
      <c r="CS207" s="2496"/>
      <c r="CT207" s="2496"/>
      <c r="CU207" s="2496"/>
      <c r="CV207" s="2496"/>
      <c r="CW207" s="2496"/>
      <c r="CX207" s="2496"/>
      <c r="CY207" s="2496"/>
      <c r="CZ207" s="2496"/>
      <c r="DA207" s="2496"/>
      <c r="DB207" s="2496"/>
      <c r="DC207" s="2496"/>
      <c r="DD207" s="2496"/>
      <c r="DE207" s="2496"/>
      <c r="DF207" s="2496"/>
      <c r="DG207" s="2496"/>
      <c r="DH207" s="2496"/>
      <c r="DI207" s="2496"/>
      <c r="DJ207" s="2496"/>
      <c r="DK207" s="2496"/>
      <c r="DL207" s="2496"/>
      <c r="DM207" s="2496"/>
      <c r="DN207" s="2496"/>
      <c r="DO207" s="2496"/>
      <c r="DP207" s="2496"/>
      <c r="DQ207" s="2496"/>
      <c r="DR207" s="2496"/>
      <c r="DS207" s="2496"/>
      <c r="DT207" s="2496"/>
      <c r="DU207" s="2496"/>
      <c r="DV207" s="2496"/>
      <c r="DW207" s="2496"/>
      <c r="DX207" s="2496"/>
      <c r="DY207" s="2496"/>
      <c r="DZ207" s="2496"/>
      <c r="EA207" s="2496"/>
      <c r="EB207" s="2496"/>
      <c r="EC207" s="2496"/>
      <c r="ED207" s="2496"/>
      <c r="EE207" s="2496"/>
      <c r="EF207" s="2496"/>
      <c r="EG207" s="2496"/>
      <c r="EH207" s="2496"/>
      <c r="EI207" s="2496"/>
      <c r="EJ207" s="2496"/>
      <c r="EK207" s="2496"/>
      <c r="EL207" s="2496"/>
      <c r="EM207" s="2496"/>
      <c r="EN207" s="2496"/>
      <c r="EO207" s="2496"/>
      <c r="EP207" s="2496"/>
      <c r="EQ207" s="2496"/>
      <c r="ER207" s="2496"/>
      <c r="ES207" s="2496"/>
      <c r="ET207" s="2496"/>
      <c r="EU207" s="2496"/>
      <c r="EV207" s="2496"/>
      <c r="EW207" s="2496"/>
      <c r="EX207" s="2496"/>
      <c r="EY207" s="2496"/>
      <c r="EZ207" s="2496"/>
      <c r="FA207" s="2496"/>
      <c r="FB207" s="2496"/>
      <c r="FC207" s="2496"/>
      <c r="FD207" s="2496"/>
      <c r="FE207" s="2496"/>
      <c r="FF207" s="2496"/>
      <c r="FG207" s="2496"/>
      <c r="FH207" s="2496"/>
      <c r="FI207" s="2496"/>
      <c r="FJ207" s="2496"/>
      <c r="FK207" s="2496"/>
      <c r="FL207" s="2496"/>
      <c r="FM207" s="2496"/>
      <c r="FN207" s="2496"/>
      <c r="FO207" s="2496"/>
      <c r="FP207" s="2496"/>
      <c r="FQ207" s="2496"/>
      <c r="FR207" s="2496"/>
      <c r="FS207" s="2496"/>
      <c r="FT207" s="2496"/>
      <c r="FU207" s="2496"/>
      <c r="FV207" s="2496"/>
      <c r="FW207" s="2496"/>
      <c r="FX207" s="2496"/>
      <c r="FY207" s="2496"/>
    </row>
    <row r="208" spans="1:181" ht="26.4" customHeight="1" x14ac:dyDescent="0.3">
      <c r="A208" s="3729"/>
      <c r="B208" s="3730"/>
      <c r="C208" s="3730"/>
      <c r="D208" s="3730"/>
      <c r="E208" s="3730"/>
      <c r="F208" s="3730"/>
      <c r="G208" s="3730"/>
      <c r="H208" s="3730"/>
      <c r="I208" s="3731"/>
      <c r="J208" s="2496"/>
      <c r="K208" s="2496"/>
      <c r="L208" s="2496"/>
      <c r="M208" s="2496"/>
      <c r="N208" s="2496"/>
      <c r="O208" s="2496"/>
      <c r="P208" s="2496"/>
      <c r="Q208" s="2496"/>
      <c r="R208" s="2496"/>
      <c r="S208" s="2496"/>
      <c r="T208" s="2496"/>
      <c r="U208" s="2496"/>
      <c r="V208" s="2496"/>
      <c r="W208" s="2496"/>
      <c r="X208" s="2496"/>
      <c r="Y208" s="2496"/>
      <c r="Z208" s="2496"/>
      <c r="AA208" s="2496"/>
      <c r="AB208" s="2496"/>
      <c r="AC208" s="2496"/>
      <c r="AD208" s="2496"/>
      <c r="AE208" s="2496"/>
      <c r="AF208" s="2496"/>
      <c r="AG208" s="2496"/>
      <c r="AH208" s="2496"/>
      <c r="AI208" s="2496"/>
      <c r="AJ208" s="2496"/>
      <c r="AK208" s="2496"/>
      <c r="AL208" s="2496"/>
      <c r="AM208" s="2496"/>
      <c r="AN208" s="2496"/>
      <c r="AO208" s="2496"/>
      <c r="AP208" s="2496"/>
      <c r="AQ208" s="2496"/>
      <c r="AR208" s="2496"/>
      <c r="AS208" s="2496"/>
      <c r="AT208" s="2496"/>
      <c r="AU208" s="2496"/>
      <c r="AV208" s="2496"/>
      <c r="AW208" s="2496"/>
      <c r="AX208" s="2496"/>
      <c r="AY208" s="2496"/>
      <c r="AZ208" s="2496"/>
      <c r="BA208" s="2496"/>
      <c r="BB208" s="2496"/>
      <c r="BC208" s="2496"/>
      <c r="BD208" s="2496"/>
      <c r="BE208" s="2496"/>
      <c r="BF208" s="2496"/>
      <c r="BG208" s="2496"/>
      <c r="BH208" s="2496"/>
      <c r="BI208" s="2496"/>
      <c r="BJ208" s="2496"/>
      <c r="BK208" s="2496"/>
      <c r="BL208" s="2496"/>
      <c r="BM208" s="2496"/>
      <c r="BN208" s="2496"/>
      <c r="BO208" s="2496"/>
      <c r="BP208" s="2496"/>
      <c r="BQ208" s="2496"/>
      <c r="BR208" s="2496"/>
      <c r="BS208" s="2496"/>
      <c r="BT208" s="2496"/>
      <c r="BU208" s="2496"/>
      <c r="BV208" s="2496"/>
      <c r="BW208" s="2496"/>
      <c r="BX208" s="2496"/>
      <c r="BY208" s="2496"/>
      <c r="BZ208" s="2496"/>
      <c r="CA208" s="2496"/>
      <c r="CB208" s="2496"/>
      <c r="CC208" s="2496"/>
      <c r="CD208" s="2496"/>
      <c r="CE208" s="2496"/>
      <c r="CF208" s="2496"/>
      <c r="CG208" s="2496"/>
      <c r="CH208" s="2496"/>
      <c r="CI208" s="2496"/>
      <c r="CJ208" s="2496"/>
      <c r="CK208" s="2496"/>
      <c r="CL208" s="2496"/>
      <c r="CM208" s="2496"/>
      <c r="CN208" s="2496"/>
      <c r="CO208" s="2496"/>
      <c r="CP208" s="2496"/>
      <c r="CQ208" s="2496"/>
      <c r="CR208" s="2496"/>
      <c r="CS208" s="2496"/>
      <c r="CT208" s="2496"/>
      <c r="CU208" s="2496"/>
      <c r="CV208" s="2496"/>
      <c r="CW208" s="2496"/>
      <c r="CX208" s="2496"/>
      <c r="CY208" s="2496"/>
      <c r="CZ208" s="2496"/>
      <c r="DA208" s="2496"/>
      <c r="DB208" s="2496"/>
      <c r="DC208" s="2496"/>
      <c r="DD208" s="2496"/>
      <c r="DE208" s="2496"/>
      <c r="DF208" s="2496"/>
      <c r="DG208" s="2496"/>
      <c r="DH208" s="2496"/>
      <c r="DI208" s="2496"/>
      <c r="DJ208" s="2496"/>
      <c r="DK208" s="2496"/>
      <c r="DL208" s="2496"/>
      <c r="DM208" s="2496"/>
      <c r="DN208" s="2496"/>
      <c r="DO208" s="2496"/>
      <c r="DP208" s="2496"/>
      <c r="DQ208" s="2496"/>
      <c r="DR208" s="2496"/>
      <c r="DS208" s="2496"/>
      <c r="DT208" s="2496"/>
      <c r="DU208" s="2496"/>
      <c r="DV208" s="2496"/>
      <c r="DW208" s="2496"/>
      <c r="DX208" s="2496"/>
      <c r="DY208" s="2496"/>
      <c r="DZ208" s="2496"/>
      <c r="EA208" s="2496"/>
      <c r="EB208" s="2496"/>
      <c r="EC208" s="2496"/>
      <c r="ED208" s="2496"/>
      <c r="EE208" s="2496"/>
      <c r="EF208" s="2496"/>
      <c r="EG208" s="2496"/>
      <c r="EH208" s="2496"/>
      <c r="EI208" s="2496"/>
      <c r="EJ208" s="2496"/>
      <c r="EK208" s="2496"/>
      <c r="EL208" s="2496"/>
      <c r="EM208" s="2496"/>
      <c r="EN208" s="2496"/>
      <c r="EO208" s="2496"/>
      <c r="EP208" s="2496"/>
      <c r="EQ208" s="2496"/>
      <c r="ER208" s="2496"/>
      <c r="ES208" s="2496"/>
      <c r="ET208" s="2496"/>
      <c r="EU208" s="2496"/>
      <c r="EV208" s="2496"/>
      <c r="EW208" s="2496"/>
      <c r="EX208" s="2496"/>
      <c r="EY208" s="2496"/>
      <c r="EZ208" s="2496"/>
      <c r="FA208" s="2496"/>
      <c r="FB208" s="2496"/>
      <c r="FC208" s="2496"/>
      <c r="FD208" s="2496"/>
      <c r="FE208" s="2496"/>
      <c r="FF208" s="2496"/>
      <c r="FG208" s="2496"/>
      <c r="FH208" s="2496"/>
      <c r="FI208" s="2496"/>
      <c r="FJ208" s="2496"/>
      <c r="FK208" s="2496"/>
      <c r="FL208" s="2496"/>
      <c r="FM208" s="2496"/>
      <c r="FN208" s="2496"/>
      <c r="FO208" s="2496"/>
      <c r="FP208" s="2496"/>
      <c r="FQ208" s="2496"/>
      <c r="FR208" s="2496"/>
      <c r="FS208" s="2496"/>
      <c r="FT208" s="2496"/>
      <c r="FU208" s="2496"/>
      <c r="FV208" s="2496"/>
      <c r="FW208" s="2496"/>
      <c r="FX208" s="2496"/>
      <c r="FY208" s="2496"/>
    </row>
    <row r="209" spans="1:181" ht="18.600000000000001" customHeight="1" x14ac:dyDescent="0.3">
      <c r="A209" s="2497" t="s">
        <v>364</v>
      </c>
      <c r="B209" s="2498"/>
      <c r="C209" s="2498"/>
      <c r="D209" s="2499"/>
      <c r="E209" s="2500"/>
      <c r="F209" s="2500"/>
      <c r="G209" s="2500"/>
      <c r="H209" s="2500"/>
      <c r="I209" s="2501"/>
      <c r="J209" s="2496"/>
      <c r="K209" s="2496"/>
      <c r="L209" s="2496"/>
      <c r="M209" s="2496"/>
      <c r="N209" s="2496"/>
      <c r="O209" s="2496"/>
      <c r="P209" s="2496"/>
      <c r="Q209" s="2496"/>
      <c r="R209" s="2496"/>
      <c r="S209" s="2496"/>
      <c r="T209" s="2496"/>
      <c r="U209" s="2496"/>
      <c r="V209" s="2496"/>
      <c r="W209" s="2496"/>
      <c r="X209" s="2496"/>
      <c r="Y209" s="2496"/>
      <c r="Z209" s="2496"/>
      <c r="AA209" s="2496"/>
      <c r="AB209" s="2496"/>
      <c r="AC209" s="2496"/>
      <c r="AD209" s="2496"/>
      <c r="AE209" s="2496"/>
      <c r="AF209" s="2496"/>
      <c r="AG209" s="2496"/>
      <c r="AH209" s="2496"/>
      <c r="AI209" s="2496"/>
      <c r="AJ209" s="2496"/>
      <c r="AK209" s="2496"/>
      <c r="AL209" s="2496"/>
      <c r="AM209" s="2496"/>
      <c r="AN209" s="2496"/>
      <c r="AO209" s="2496"/>
      <c r="AP209" s="2496"/>
      <c r="AQ209" s="2496"/>
      <c r="AR209" s="2496"/>
      <c r="AS209" s="2496"/>
      <c r="AT209" s="2496"/>
      <c r="AU209" s="2496"/>
      <c r="AV209" s="2496"/>
      <c r="AW209" s="2496"/>
      <c r="AX209" s="2496"/>
      <c r="AY209" s="2496"/>
      <c r="AZ209" s="2496"/>
      <c r="BA209" s="2496"/>
      <c r="BB209" s="2496"/>
      <c r="BC209" s="2496"/>
      <c r="BD209" s="2496"/>
      <c r="BE209" s="2496"/>
      <c r="BF209" s="2496"/>
      <c r="BG209" s="2496"/>
      <c r="BH209" s="2496"/>
      <c r="BI209" s="2496"/>
      <c r="BJ209" s="2496"/>
      <c r="BK209" s="2496"/>
      <c r="BL209" s="2496"/>
      <c r="BM209" s="2496"/>
      <c r="BN209" s="2496"/>
      <c r="BO209" s="2496"/>
      <c r="BP209" s="2496"/>
      <c r="BQ209" s="2496"/>
      <c r="BR209" s="2496"/>
      <c r="BS209" s="2496"/>
      <c r="BT209" s="2496"/>
      <c r="BU209" s="2496"/>
      <c r="BV209" s="2496"/>
      <c r="BW209" s="2496"/>
      <c r="BX209" s="2496"/>
      <c r="BY209" s="2496"/>
      <c r="BZ209" s="2496"/>
      <c r="CA209" s="2496"/>
      <c r="CB209" s="2496"/>
      <c r="CC209" s="2496"/>
      <c r="CD209" s="2496"/>
      <c r="CE209" s="2496"/>
      <c r="CF209" s="2496"/>
      <c r="CG209" s="2496"/>
      <c r="CH209" s="2496"/>
      <c r="CI209" s="2496"/>
      <c r="CJ209" s="2496"/>
      <c r="CK209" s="2496"/>
      <c r="CL209" s="2496"/>
      <c r="CM209" s="2496"/>
      <c r="CN209" s="2496"/>
      <c r="CO209" s="2496"/>
      <c r="CP209" s="2496"/>
      <c r="CQ209" s="2496"/>
      <c r="CR209" s="2496"/>
      <c r="CS209" s="2496"/>
      <c r="CT209" s="2496"/>
      <c r="CU209" s="2496"/>
      <c r="CV209" s="2496"/>
      <c r="CW209" s="2496"/>
      <c r="CX209" s="2496"/>
      <c r="CY209" s="2496"/>
      <c r="CZ209" s="2496"/>
      <c r="DA209" s="2496"/>
      <c r="DB209" s="2496"/>
      <c r="DC209" s="2496"/>
      <c r="DD209" s="2496"/>
      <c r="DE209" s="2496"/>
      <c r="DF209" s="2496"/>
      <c r="DG209" s="2496"/>
      <c r="DH209" s="2496"/>
      <c r="DI209" s="2496"/>
      <c r="DJ209" s="2496"/>
      <c r="DK209" s="2496"/>
      <c r="DL209" s="2496"/>
      <c r="DM209" s="2496"/>
      <c r="DN209" s="2496"/>
      <c r="DO209" s="2496"/>
      <c r="DP209" s="2496"/>
      <c r="DQ209" s="2496"/>
      <c r="DR209" s="2496"/>
      <c r="DS209" s="2496"/>
      <c r="DT209" s="2496"/>
      <c r="DU209" s="2496"/>
      <c r="DV209" s="2496"/>
      <c r="DW209" s="2496"/>
      <c r="DX209" s="2496"/>
      <c r="DY209" s="2496"/>
      <c r="DZ209" s="2496"/>
      <c r="EA209" s="2496"/>
      <c r="EB209" s="2496"/>
      <c r="EC209" s="2496"/>
      <c r="ED209" s="2496"/>
      <c r="EE209" s="2496"/>
      <c r="EF209" s="2496"/>
      <c r="EG209" s="2496"/>
      <c r="EH209" s="2496"/>
      <c r="EI209" s="2496"/>
      <c r="EJ209" s="2496"/>
      <c r="EK209" s="2496"/>
      <c r="EL209" s="2496"/>
      <c r="EM209" s="2496"/>
      <c r="EN209" s="2496"/>
      <c r="EO209" s="2496"/>
      <c r="EP209" s="2496"/>
      <c r="EQ209" s="2496"/>
      <c r="ER209" s="2496"/>
      <c r="ES209" s="2496"/>
      <c r="ET209" s="2496"/>
      <c r="EU209" s="2496"/>
      <c r="EV209" s="2496"/>
      <c r="EW209" s="2496"/>
      <c r="EX209" s="2496"/>
      <c r="EY209" s="2496"/>
      <c r="EZ209" s="2496"/>
      <c r="FA209" s="2496"/>
      <c r="FB209" s="2496"/>
      <c r="FC209" s="2496"/>
      <c r="FD209" s="2496"/>
      <c r="FE209" s="2496"/>
      <c r="FF209" s="2496"/>
      <c r="FG209" s="2496"/>
      <c r="FH209" s="2496"/>
      <c r="FI209" s="2496"/>
      <c r="FJ209" s="2496"/>
      <c r="FK209" s="2496"/>
      <c r="FL209" s="2496"/>
      <c r="FM209" s="2496"/>
      <c r="FN209" s="2496"/>
      <c r="FO209" s="2496"/>
      <c r="FP209" s="2496"/>
      <c r="FQ209" s="2496"/>
      <c r="FR209" s="2496"/>
      <c r="FS209" s="2496"/>
      <c r="FT209" s="2496"/>
      <c r="FU209" s="2496"/>
      <c r="FV209" s="2496"/>
      <c r="FW209" s="2496"/>
      <c r="FX209" s="2496"/>
      <c r="FY209" s="2496"/>
    </row>
    <row r="210" spans="1:181" ht="18.600000000000001" customHeight="1" x14ac:dyDescent="0.3">
      <c r="A210" s="2497" t="s">
        <v>375</v>
      </c>
      <c r="B210" s="2498"/>
      <c r="C210" s="2498"/>
      <c r="D210" s="2499"/>
      <c r="E210" s="2500"/>
      <c r="F210" s="2500"/>
      <c r="G210" s="2500"/>
      <c r="H210" s="2500"/>
      <c r="I210" s="2501"/>
      <c r="J210" s="2496"/>
      <c r="K210" s="2496"/>
      <c r="L210" s="2496"/>
      <c r="M210" s="2496"/>
      <c r="N210" s="2496"/>
      <c r="O210" s="2496"/>
      <c r="P210" s="2496"/>
      <c r="Q210" s="2496"/>
      <c r="R210" s="2496"/>
      <c r="S210" s="2496"/>
      <c r="T210" s="2496"/>
      <c r="U210" s="2496"/>
      <c r="V210" s="2496"/>
      <c r="W210" s="2496"/>
      <c r="X210" s="2496"/>
      <c r="Y210" s="2496"/>
      <c r="Z210" s="2496"/>
      <c r="AA210" s="2496"/>
      <c r="AB210" s="2496"/>
      <c r="AC210" s="2496"/>
      <c r="AD210" s="2496"/>
      <c r="AE210" s="2496"/>
      <c r="AF210" s="2496"/>
      <c r="AG210" s="2496"/>
      <c r="AH210" s="2496"/>
      <c r="AI210" s="2496"/>
      <c r="AJ210" s="2496"/>
      <c r="AK210" s="2496"/>
      <c r="AL210" s="2496"/>
      <c r="AM210" s="2496"/>
      <c r="AN210" s="2496"/>
      <c r="AO210" s="2496"/>
      <c r="AP210" s="2496"/>
      <c r="AQ210" s="2496"/>
      <c r="AR210" s="2496"/>
      <c r="AS210" s="2496"/>
      <c r="AT210" s="2496"/>
      <c r="AU210" s="2496"/>
      <c r="AV210" s="2496"/>
      <c r="AW210" s="2496"/>
      <c r="AX210" s="2496"/>
      <c r="AY210" s="2496"/>
      <c r="AZ210" s="2496"/>
      <c r="BA210" s="2496"/>
      <c r="BB210" s="2496"/>
      <c r="BC210" s="2496"/>
      <c r="BD210" s="2496"/>
      <c r="BE210" s="2496"/>
      <c r="BF210" s="2496"/>
      <c r="BG210" s="2496"/>
      <c r="BH210" s="2496"/>
      <c r="BI210" s="2496"/>
      <c r="BJ210" s="2496"/>
      <c r="BK210" s="2496"/>
      <c r="BL210" s="2496"/>
      <c r="BM210" s="2496"/>
      <c r="BN210" s="2496"/>
      <c r="BO210" s="2496"/>
      <c r="BP210" s="2496"/>
      <c r="BQ210" s="2496"/>
      <c r="BR210" s="2496"/>
      <c r="BS210" s="2496"/>
      <c r="BT210" s="2496"/>
      <c r="BU210" s="2496"/>
      <c r="BV210" s="2496"/>
      <c r="BW210" s="2496"/>
      <c r="BX210" s="2496"/>
      <c r="BY210" s="2496"/>
      <c r="BZ210" s="2496"/>
      <c r="CA210" s="2496"/>
      <c r="CB210" s="2496"/>
      <c r="CC210" s="2496"/>
      <c r="CD210" s="2496"/>
      <c r="CE210" s="2496"/>
      <c r="CF210" s="2496"/>
      <c r="CG210" s="2496"/>
      <c r="CH210" s="2496"/>
      <c r="CI210" s="2496"/>
      <c r="CJ210" s="2496"/>
      <c r="CK210" s="2496"/>
      <c r="CL210" s="2496"/>
      <c r="CM210" s="2496"/>
      <c r="CN210" s="2496"/>
      <c r="CO210" s="2496"/>
      <c r="CP210" s="2496"/>
      <c r="CQ210" s="2496"/>
      <c r="CR210" s="2496"/>
      <c r="CS210" s="2496"/>
      <c r="CT210" s="2496"/>
      <c r="CU210" s="2496"/>
      <c r="CV210" s="2496"/>
      <c r="CW210" s="2496"/>
      <c r="CX210" s="2496"/>
      <c r="CY210" s="2496"/>
      <c r="CZ210" s="2496"/>
      <c r="DA210" s="2496"/>
      <c r="DB210" s="2496"/>
      <c r="DC210" s="2496"/>
      <c r="DD210" s="2496"/>
      <c r="DE210" s="2496"/>
      <c r="DF210" s="2496"/>
      <c r="DG210" s="2496"/>
      <c r="DH210" s="2496"/>
      <c r="DI210" s="2496"/>
      <c r="DJ210" s="2496"/>
      <c r="DK210" s="2496"/>
      <c r="DL210" s="2496"/>
      <c r="DM210" s="2496"/>
      <c r="DN210" s="2496"/>
      <c r="DO210" s="2496"/>
      <c r="DP210" s="2496"/>
      <c r="DQ210" s="2496"/>
      <c r="DR210" s="2496"/>
      <c r="DS210" s="2496"/>
      <c r="DT210" s="2496"/>
      <c r="DU210" s="2496"/>
      <c r="DV210" s="2496"/>
      <c r="DW210" s="2496"/>
      <c r="DX210" s="2496"/>
      <c r="DY210" s="2496"/>
      <c r="DZ210" s="2496"/>
      <c r="EA210" s="2496"/>
      <c r="EB210" s="2496"/>
      <c r="EC210" s="2496"/>
      <c r="ED210" s="2496"/>
      <c r="EE210" s="2496"/>
      <c r="EF210" s="2496"/>
      <c r="EG210" s="2496"/>
      <c r="EH210" s="2496"/>
      <c r="EI210" s="2496"/>
      <c r="EJ210" s="2496"/>
      <c r="EK210" s="2496"/>
      <c r="EL210" s="2496"/>
      <c r="EM210" s="2496"/>
      <c r="EN210" s="2496"/>
      <c r="EO210" s="2496"/>
      <c r="EP210" s="2496"/>
      <c r="EQ210" s="2496"/>
      <c r="ER210" s="2496"/>
      <c r="ES210" s="2496"/>
      <c r="ET210" s="2496"/>
      <c r="EU210" s="2496"/>
      <c r="EV210" s="2496"/>
      <c r="EW210" s="2496"/>
      <c r="EX210" s="2496"/>
      <c r="EY210" s="2496"/>
      <c r="EZ210" s="2496"/>
      <c r="FA210" s="2496"/>
      <c r="FB210" s="2496"/>
      <c r="FC210" s="2496"/>
      <c r="FD210" s="2496"/>
      <c r="FE210" s="2496"/>
      <c r="FF210" s="2496"/>
      <c r="FG210" s="2496"/>
      <c r="FH210" s="2496"/>
      <c r="FI210" s="2496"/>
      <c r="FJ210" s="2496"/>
      <c r="FK210" s="2496"/>
      <c r="FL210" s="2496"/>
      <c r="FM210" s="2496"/>
      <c r="FN210" s="2496"/>
      <c r="FO210" s="2496"/>
      <c r="FP210" s="2496"/>
      <c r="FQ210" s="2496"/>
      <c r="FR210" s="2496"/>
      <c r="FS210" s="2496"/>
      <c r="FT210" s="2496"/>
      <c r="FU210" s="2496"/>
      <c r="FV210" s="2496"/>
      <c r="FW210" s="2496"/>
      <c r="FX210" s="2496"/>
      <c r="FY210" s="2496"/>
    </row>
    <row r="211" spans="1:181" ht="18.600000000000001" customHeight="1" x14ac:dyDescent="0.3">
      <c r="A211" s="2497" t="s">
        <v>376</v>
      </c>
      <c r="B211" s="2498"/>
      <c r="C211" s="2498"/>
      <c r="D211" s="2499"/>
      <c r="E211" s="2500"/>
      <c r="F211" s="2500"/>
      <c r="G211" s="2500"/>
      <c r="H211" s="2500"/>
      <c r="I211" s="2501"/>
      <c r="J211" s="2496"/>
      <c r="K211" s="2496"/>
      <c r="L211" s="2496"/>
      <c r="M211" s="2496"/>
      <c r="N211" s="2496"/>
      <c r="O211" s="2496"/>
      <c r="P211" s="2496"/>
      <c r="Q211" s="2496"/>
      <c r="R211" s="2496"/>
      <c r="S211" s="2496"/>
      <c r="T211" s="2496"/>
      <c r="U211" s="2496"/>
      <c r="V211" s="2496"/>
      <c r="W211" s="2496"/>
      <c r="X211" s="2496"/>
      <c r="Y211" s="2496"/>
      <c r="Z211" s="2496"/>
      <c r="AA211" s="2496"/>
      <c r="AB211" s="2496"/>
      <c r="AC211" s="2496"/>
      <c r="AD211" s="2496"/>
      <c r="AE211" s="2496"/>
      <c r="AF211" s="2496"/>
      <c r="AG211" s="2496"/>
      <c r="AH211" s="2496"/>
      <c r="AI211" s="2496"/>
      <c r="AJ211" s="2496"/>
      <c r="AK211" s="2496"/>
      <c r="AL211" s="2496"/>
      <c r="AM211" s="2496"/>
      <c r="AN211" s="2496"/>
      <c r="AO211" s="2496"/>
      <c r="AP211" s="2496"/>
      <c r="AQ211" s="2496"/>
      <c r="AR211" s="2496"/>
      <c r="AS211" s="2496"/>
      <c r="AT211" s="2496"/>
      <c r="AU211" s="2496"/>
      <c r="AV211" s="2496"/>
      <c r="AW211" s="2496"/>
      <c r="AX211" s="2496"/>
      <c r="AY211" s="2496"/>
      <c r="AZ211" s="2496"/>
      <c r="BA211" s="2496"/>
      <c r="BB211" s="2496"/>
      <c r="BC211" s="2496"/>
      <c r="BD211" s="2496"/>
      <c r="BE211" s="2496"/>
      <c r="BF211" s="2496"/>
      <c r="BG211" s="2496"/>
      <c r="BH211" s="2496"/>
      <c r="BI211" s="2496"/>
      <c r="BJ211" s="2496"/>
      <c r="BK211" s="2496"/>
      <c r="BL211" s="2496"/>
      <c r="BM211" s="2496"/>
      <c r="BN211" s="2496"/>
      <c r="BO211" s="2496"/>
      <c r="BP211" s="2496"/>
      <c r="BQ211" s="2496"/>
      <c r="BR211" s="2496"/>
      <c r="BS211" s="2496"/>
      <c r="BT211" s="2496"/>
      <c r="BU211" s="2496"/>
      <c r="BV211" s="2496"/>
      <c r="BW211" s="2496"/>
      <c r="BX211" s="2496"/>
      <c r="BY211" s="2496"/>
      <c r="BZ211" s="2496"/>
      <c r="CA211" s="2496"/>
      <c r="CB211" s="2496"/>
      <c r="CC211" s="2496"/>
      <c r="CD211" s="2496"/>
      <c r="CE211" s="2496"/>
      <c r="CF211" s="2496"/>
      <c r="CG211" s="2496"/>
      <c r="CH211" s="2496"/>
      <c r="CI211" s="2496"/>
      <c r="CJ211" s="2496"/>
      <c r="CK211" s="2496"/>
      <c r="CL211" s="2496"/>
      <c r="CM211" s="2496"/>
      <c r="CN211" s="2496"/>
      <c r="CO211" s="2496"/>
      <c r="CP211" s="2496"/>
      <c r="CQ211" s="2496"/>
      <c r="CR211" s="2496"/>
      <c r="CS211" s="2496"/>
      <c r="CT211" s="2496"/>
      <c r="CU211" s="2496"/>
      <c r="CV211" s="2496"/>
      <c r="CW211" s="2496"/>
      <c r="CX211" s="2496"/>
      <c r="CY211" s="2496"/>
      <c r="CZ211" s="2496"/>
      <c r="DA211" s="2496"/>
      <c r="DB211" s="2496"/>
      <c r="DC211" s="2496"/>
      <c r="DD211" s="2496"/>
      <c r="DE211" s="2496"/>
      <c r="DF211" s="2496"/>
      <c r="DG211" s="2496"/>
      <c r="DH211" s="2496"/>
      <c r="DI211" s="2496"/>
      <c r="DJ211" s="2496"/>
      <c r="DK211" s="2496"/>
      <c r="DL211" s="2496"/>
      <c r="DM211" s="2496"/>
      <c r="DN211" s="2496"/>
      <c r="DO211" s="2496"/>
      <c r="DP211" s="2496"/>
      <c r="DQ211" s="2496"/>
      <c r="DR211" s="2496"/>
      <c r="DS211" s="2496"/>
      <c r="DT211" s="2496"/>
      <c r="DU211" s="2496"/>
      <c r="DV211" s="2496"/>
      <c r="DW211" s="2496"/>
      <c r="DX211" s="2496"/>
      <c r="DY211" s="2496"/>
      <c r="DZ211" s="2496"/>
      <c r="EA211" s="2496"/>
      <c r="EB211" s="2496"/>
      <c r="EC211" s="2496"/>
      <c r="ED211" s="2496"/>
      <c r="EE211" s="2496"/>
      <c r="EF211" s="2496"/>
      <c r="EG211" s="2496"/>
      <c r="EH211" s="2496"/>
      <c r="EI211" s="2496"/>
      <c r="EJ211" s="2496"/>
      <c r="EK211" s="2496"/>
      <c r="EL211" s="2496"/>
      <c r="EM211" s="2496"/>
      <c r="EN211" s="2496"/>
      <c r="EO211" s="2496"/>
      <c r="EP211" s="2496"/>
      <c r="EQ211" s="2496"/>
      <c r="ER211" s="2496"/>
      <c r="ES211" s="2496"/>
      <c r="ET211" s="2496"/>
      <c r="EU211" s="2496"/>
      <c r="EV211" s="2496"/>
      <c r="EW211" s="2496"/>
      <c r="EX211" s="2496"/>
      <c r="EY211" s="2496"/>
      <c r="EZ211" s="2496"/>
      <c r="FA211" s="2496"/>
      <c r="FB211" s="2496"/>
      <c r="FC211" s="2496"/>
      <c r="FD211" s="2496"/>
      <c r="FE211" s="2496"/>
      <c r="FF211" s="2496"/>
      <c r="FG211" s="2496"/>
      <c r="FH211" s="2496"/>
      <c r="FI211" s="2496"/>
      <c r="FJ211" s="2496"/>
      <c r="FK211" s="2496"/>
      <c r="FL211" s="2496"/>
      <c r="FM211" s="2496"/>
      <c r="FN211" s="2496"/>
      <c r="FO211" s="2496"/>
      <c r="FP211" s="2496"/>
      <c r="FQ211" s="2496"/>
      <c r="FR211" s="2496"/>
      <c r="FS211" s="2496"/>
      <c r="FT211" s="2496"/>
      <c r="FU211" s="2496"/>
      <c r="FV211" s="2496"/>
      <c r="FW211" s="2496"/>
      <c r="FX211" s="2496"/>
      <c r="FY211" s="2496"/>
    </row>
    <row r="212" spans="1:181" ht="18.600000000000001" customHeight="1" x14ac:dyDescent="0.3">
      <c r="A212" s="2489" t="s">
        <v>377</v>
      </c>
      <c r="B212" s="2490"/>
      <c r="C212" s="2490"/>
      <c r="D212" s="2491"/>
      <c r="E212" s="2492"/>
      <c r="F212" s="2492"/>
      <c r="G212" s="2494"/>
      <c r="H212" s="2494"/>
      <c r="I212" s="2495"/>
    </row>
    <row r="213" spans="1:181" ht="6.6" customHeight="1" x14ac:dyDescent="0.3">
      <c r="A213" s="2489"/>
      <c r="B213" s="2490"/>
      <c r="C213" s="2490"/>
      <c r="D213" s="2491"/>
      <c r="E213" s="2492"/>
      <c r="F213" s="2492"/>
      <c r="G213" s="2494"/>
      <c r="H213" s="2494"/>
      <c r="I213" s="2495"/>
    </row>
    <row r="214" spans="1:181" ht="18.600000000000001" customHeight="1" x14ac:dyDescent="0.3">
      <c r="A214" s="2489" t="s">
        <v>379</v>
      </c>
      <c r="B214" s="2490"/>
      <c r="C214" s="2490"/>
      <c r="D214" s="2491"/>
      <c r="E214" s="2492"/>
      <c r="F214" s="2492"/>
      <c r="G214" s="2494"/>
      <c r="H214" s="2494"/>
      <c r="I214" s="2495"/>
    </row>
    <row r="215" spans="1:181" ht="18.600000000000001" customHeight="1" x14ac:dyDescent="0.3">
      <c r="A215" s="2489" t="s">
        <v>380</v>
      </c>
      <c r="B215" s="2490"/>
      <c r="C215" s="2490"/>
      <c r="D215" s="2491"/>
      <c r="E215" s="2492"/>
      <c r="F215" s="2492"/>
      <c r="G215" s="2494"/>
      <c r="H215" s="2494"/>
      <c r="I215" s="2495"/>
    </row>
    <row r="216" spans="1:181" ht="18.600000000000001" customHeight="1" x14ac:dyDescent="0.3">
      <c r="A216" s="2489"/>
      <c r="B216" s="2490"/>
      <c r="C216" s="2490"/>
      <c r="D216" s="2491"/>
      <c r="E216" s="2492"/>
      <c r="F216" s="2492"/>
      <c r="G216" s="2494"/>
      <c r="H216" s="2494"/>
      <c r="I216" s="2495"/>
    </row>
    <row r="217" spans="1:181" ht="30.6" customHeight="1" x14ac:dyDescent="0.3">
      <c r="A217" s="2389"/>
      <c r="D217" s="2386" t="s">
        <v>163</v>
      </c>
      <c r="E217" s="2502"/>
      <c r="F217" s="2385"/>
      <c r="G217" s="2482" t="s">
        <v>164</v>
      </c>
      <c r="H217" s="2482"/>
      <c r="I217" s="2390"/>
    </row>
    <row r="218" spans="1:181" x14ac:dyDescent="0.3">
      <c r="A218" s="2391"/>
      <c r="D218" s="2503" t="s">
        <v>192</v>
      </c>
      <c r="E218" s="2385"/>
      <c r="F218" s="2502"/>
      <c r="G218" s="2504" t="s">
        <v>165</v>
      </c>
      <c r="I218" s="2390"/>
    </row>
    <row r="219" spans="1:181" x14ac:dyDescent="0.3">
      <c r="A219" s="2391"/>
      <c r="D219" s="2503" t="s">
        <v>166</v>
      </c>
      <c r="E219" s="2502"/>
      <c r="F219" s="2385"/>
      <c r="G219" s="2504" t="s">
        <v>167</v>
      </c>
      <c r="I219" s="2505"/>
    </row>
    <row r="220" spans="1:181" x14ac:dyDescent="0.3">
      <c r="A220" s="2391"/>
      <c r="D220" s="2503"/>
      <c r="E220" s="2385"/>
      <c r="F220" s="2502"/>
      <c r="G220" s="2504"/>
      <c r="I220" s="2390"/>
    </row>
    <row r="221" spans="1:181" ht="16.5" customHeight="1" x14ac:dyDescent="0.3">
      <c r="A221" s="2389"/>
      <c r="E221" s="2504"/>
      <c r="F221" s="2385"/>
      <c r="I221" s="2390"/>
    </row>
    <row r="222" spans="1:181" x14ac:dyDescent="0.3">
      <c r="A222" s="2389"/>
      <c r="E222" s="2504"/>
      <c r="F222" s="2385"/>
      <c r="I222" s="2390"/>
    </row>
    <row r="223" spans="1:181" ht="2.25" customHeight="1" x14ac:dyDescent="0.3">
      <c r="A223" s="2389"/>
      <c r="E223" s="2504"/>
      <c r="F223" s="2385"/>
      <c r="I223" s="2390"/>
    </row>
    <row r="224" spans="1:181" x14ac:dyDescent="0.3">
      <c r="A224" s="2389"/>
      <c r="D224" s="2506" t="s">
        <v>164</v>
      </c>
      <c r="E224" s="2504" t="s">
        <v>164</v>
      </c>
      <c r="F224" s="2385"/>
      <c r="G224" s="2504" t="s">
        <v>164</v>
      </c>
      <c r="I224" s="2390"/>
    </row>
    <row r="225" spans="1:9" ht="12.75" customHeight="1" x14ac:dyDescent="0.3">
      <c r="A225" s="2389"/>
      <c r="D225" s="2503" t="s">
        <v>168</v>
      </c>
      <c r="E225" s="2504" t="s">
        <v>169</v>
      </c>
      <c r="F225" s="2385"/>
      <c r="G225" s="2504" t="s">
        <v>91</v>
      </c>
      <c r="I225" s="2390"/>
    </row>
    <row r="226" spans="1:9" ht="17.25" customHeight="1" thickBot="1" x14ac:dyDescent="0.35">
      <c r="A226" s="2393"/>
      <c r="B226" s="2394"/>
      <c r="C226" s="2394"/>
      <c r="D226" s="2507" t="s">
        <v>170</v>
      </c>
      <c r="E226" s="2508" t="s">
        <v>171</v>
      </c>
      <c r="F226" s="2394"/>
      <c r="G226" s="2508" t="s">
        <v>172</v>
      </c>
      <c r="H226" s="2396"/>
      <c r="I226" s="2397"/>
    </row>
  </sheetData>
  <mergeCells count="39">
    <mergeCell ref="A85:I85"/>
    <mergeCell ref="A2:I2"/>
    <mergeCell ref="A3:I3"/>
    <mergeCell ref="A49:I49"/>
    <mergeCell ref="A50:I50"/>
    <mergeCell ref="A84:I84"/>
    <mergeCell ref="A124:I124"/>
    <mergeCell ref="A125:I125"/>
    <mergeCell ref="A158:I158"/>
    <mergeCell ref="A159:I159"/>
    <mergeCell ref="K159:M159"/>
    <mergeCell ref="FZ159:GG159"/>
    <mergeCell ref="GH159:GO159"/>
    <mergeCell ref="GP159:GW159"/>
    <mergeCell ref="A185:I185"/>
    <mergeCell ref="DN159:DU159"/>
    <mergeCell ref="DV159:EC159"/>
    <mergeCell ref="ED159:EK159"/>
    <mergeCell ref="EL159:ES159"/>
    <mergeCell ref="ET159:FA159"/>
    <mergeCell ref="FB159:FI159"/>
    <mergeCell ref="BR159:BY159"/>
    <mergeCell ref="BZ159:CG159"/>
    <mergeCell ref="CH159:CO159"/>
    <mergeCell ref="CP159:CW159"/>
    <mergeCell ref="CX159:DE159"/>
    <mergeCell ref="DF159:DM159"/>
    <mergeCell ref="A186:I186"/>
    <mergeCell ref="A202:D202"/>
    <mergeCell ref="A205:I208"/>
    <mergeCell ref="FJ159:FQ159"/>
    <mergeCell ref="FR159:FY159"/>
    <mergeCell ref="V159:AC159"/>
    <mergeCell ref="AD159:AK159"/>
    <mergeCell ref="AL159:AS159"/>
    <mergeCell ref="AT159:BA159"/>
    <mergeCell ref="BB159:BI159"/>
    <mergeCell ref="BJ159:BQ159"/>
    <mergeCell ref="N159:U159"/>
  </mergeCells>
  <printOptions horizontalCentered="1" verticalCentered="1"/>
  <pageMargins left="0.31496062992125984" right="0.31496062992125984" top="0" bottom="0" header="0.31496062992125984" footer="0.31496062992125984"/>
  <pageSetup scale="57" orientation="landscape" horizontalDpi="4294967294" r:id="rId1"/>
  <rowBreaks count="5" manualBreakCount="5">
    <brk id="48" max="16383" man="1"/>
    <brk id="83" max="8" man="1"/>
    <brk id="123" max="16383" man="1"/>
    <brk id="156" max="8" man="1"/>
    <brk id="183" max="8" man="1"/>
  </row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36</vt:i4>
      </vt:variant>
      <vt:variant>
        <vt:lpstr>Rangos con nombre</vt:lpstr>
      </vt:variant>
      <vt:variant>
        <vt:i4>36</vt:i4>
      </vt:variant>
    </vt:vector>
  </HeadingPairs>
  <TitlesOfParts>
    <vt:vector size="72" baseType="lpstr">
      <vt:lpstr>VIGENCIA ENERO 2018</vt:lpstr>
      <vt:lpstr>VIGENCIA FEBRERO 2018</vt:lpstr>
      <vt:lpstr>VIGENCIA MARZO 2018</vt:lpstr>
      <vt:lpstr>VIGENCIA ABRIL 2018</vt:lpstr>
      <vt:lpstr>VIGENCIA MAYO 2018</vt:lpstr>
      <vt:lpstr>VIGENCIA JUNIO 2018</vt:lpstr>
      <vt:lpstr>VIGENCIA JULIO 2018</vt:lpstr>
      <vt:lpstr>VIGENCIA AGOSTO 2018</vt:lpstr>
      <vt:lpstr>VIGENCIA SEPTIEMBRE 2018</vt:lpstr>
      <vt:lpstr>VIGENCIA OCTUBRE 2018</vt:lpstr>
      <vt:lpstr>VIGENCIA NOVIEMBRE 2018</vt:lpstr>
      <vt:lpstr>VIGENCIA DICIEMBRE 2018</vt:lpstr>
      <vt:lpstr>RESERVAS ENERO 2018</vt:lpstr>
      <vt:lpstr>RESERVAS FEBRERO 2018</vt:lpstr>
      <vt:lpstr>RESERVAS MARZO 2018</vt:lpstr>
      <vt:lpstr>RESERVA ABRIL 2018</vt:lpstr>
      <vt:lpstr>RESERVA MAYO 2018</vt:lpstr>
      <vt:lpstr>RESERVA JUNIO 2018</vt:lpstr>
      <vt:lpstr>RESERVA JULIO 2018</vt:lpstr>
      <vt:lpstr>RESERVA AGOSTO 2018</vt:lpstr>
      <vt:lpstr>RESERVA SEPTIEMBRE 2018</vt:lpstr>
      <vt:lpstr>RESERVA OCTUBRE 2018</vt:lpstr>
      <vt:lpstr>RESERVA NOVIEMBRE 2018  </vt:lpstr>
      <vt:lpstr>RESERVA DICIEMBRE 2018</vt:lpstr>
      <vt:lpstr>CxP ENERO 2018 </vt:lpstr>
      <vt:lpstr>CxP FEBRERO 2018</vt:lpstr>
      <vt:lpstr>CxP MARZO 2018</vt:lpstr>
      <vt:lpstr>CxP ABRIL 2018</vt:lpstr>
      <vt:lpstr>CxP MAYO 2018</vt:lpstr>
      <vt:lpstr>CXP JUNIO 2018</vt:lpstr>
      <vt:lpstr>CXP JULIO 2018</vt:lpstr>
      <vt:lpstr>CXP AGOSTO 2018</vt:lpstr>
      <vt:lpstr>CXP SEPTIEMBRE 2018</vt:lpstr>
      <vt:lpstr>CXP OCTUBRE 2018</vt:lpstr>
      <vt:lpstr>CXP NOVIEMBRE 2018</vt:lpstr>
      <vt:lpstr>CXP DICIEMBRE 2018</vt:lpstr>
      <vt:lpstr>'CxP ABRIL 2018'!Área_de_impresión</vt:lpstr>
      <vt:lpstr>'CXP AGOSTO 2018'!Área_de_impresión</vt:lpstr>
      <vt:lpstr>'CXP DICIEMBRE 2018'!Área_de_impresión</vt:lpstr>
      <vt:lpstr>'CxP ENERO 2018 '!Área_de_impresión</vt:lpstr>
      <vt:lpstr>'CxP FEBRERO 2018'!Área_de_impresión</vt:lpstr>
      <vt:lpstr>'CXP JULIO 2018'!Área_de_impresión</vt:lpstr>
      <vt:lpstr>'CXP JUNIO 2018'!Área_de_impresión</vt:lpstr>
      <vt:lpstr>'CxP MARZO 2018'!Área_de_impresión</vt:lpstr>
      <vt:lpstr>'CxP MAYO 2018'!Área_de_impresión</vt:lpstr>
      <vt:lpstr>'CXP NOVIEMBRE 2018'!Área_de_impresión</vt:lpstr>
      <vt:lpstr>'CXP OCTUBRE 2018'!Área_de_impresión</vt:lpstr>
      <vt:lpstr>'CXP SEPTIEMBRE 2018'!Área_de_impresión</vt:lpstr>
      <vt:lpstr>'RESERVA ABRIL 2018'!Área_de_impresión</vt:lpstr>
      <vt:lpstr>'RESERVA AGOSTO 2018'!Área_de_impresión</vt:lpstr>
      <vt:lpstr>'RESERVA DICIEMBRE 2018'!Área_de_impresión</vt:lpstr>
      <vt:lpstr>'RESERVA JULIO 2018'!Área_de_impresión</vt:lpstr>
      <vt:lpstr>'RESERVA JUNIO 2018'!Área_de_impresión</vt:lpstr>
      <vt:lpstr>'RESERVA MAYO 2018'!Área_de_impresión</vt:lpstr>
      <vt:lpstr>'RESERVA NOVIEMBRE 2018  '!Área_de_impresión</vt:lpstr>
      <vt:lpstr>'RESERVA OCTUBRE 2018'!Área_de_impresión</vt:lpstr>
      <vt:lpstr>'RESERVA SEPTIEMBRE 2018'!Área_de_impresión</vt:lpstr>
      <vt:lpstr>'RESERVAS ENERO 2018'!Área_de_impresión</vt:lpstr>
      <vt:lpstr>'RESERVAS FEBRERO 2018'!Área_de_impresión</vt:lpstr>
      <vt:lpstr>'RESERVAS MARZO 2018'!Área_de_impresión</vt:lpstr>
      <vt:lpstr>'VIGENCIA ABRIL 2018'!Área_de_impresión</vt:lpstr>
      <vt:lpstr>'VIGENCIA AGOSTO 2018'!Área_de_impresión</vt:lpstr>
      <vt:lpstr>'VIGENCIA DICIEMBRE 2018'!Área_de_impresión</vt:lpstr>
      <vt:lpstr>'VIGENCIA ENERO 2018'!Área_de_impresión</vt:lpstr>
      <vt:lpstr>'VIGENCIA FEBRERO 2018'!Área_de_impresión</vt:lpstr>
      <vt:lpstr>'VIGENCIA JULIO 2018'!Área_de_impresión</vt:lpstr>
      <vt:lpstr>'VIGENCIA JUNIO 2018'!Área_de_impresión</vt:lpstr>
      <vt:lpstr>'VIGENCIA MARZO 2018'!Área_de_impresión</vt:lpstr>
      <vt:lpstr>'VIGENCIA MAYO 2018'!Área_de_impresión</vt:lpstr>
      <vt:lpstr>'VIGENCIA NOVIEMBRE 2018'!Área_de_impresión</vt:lpstr>
      <vt:lpstr>'VIGENCIA OCTUBRE 2018'!Área_de_impresión</vt:lpstr>
      <vt:lpstr>'VIGENCIA SEPTIEMBRE 2018'!Área_de_impresión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cp:lastPrinted>2018-04-13T15:06:59Z</cp:lastPrinted>
  <dcterms:created xsi:type="dcterms:W3CDTF">2017-03-23T17:41:19Z</dcterms:created>
  <dcterms:modified xsi:type="dcterms:W3CDTF">2019-01-31T16:34:01Z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